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1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19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23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agosto/"/>
    </mc:Choice>
  </mc:AlternateContent>
  <xr:revisionPtr revIDLastSave="81" documentId="8_{5B9A1440-C83E-4A98-B17F-4E06F6CADF2E}" xr6:coauthVersionLast="47" xr6:coauthVersionMax="47" xr10:uidLastSave="{61C257DD-CD0E-4B55-A42E-C16250EC98C0}"/>
  <bookViews>
    <workbookView xWindow="-120" yWindow="-120" windowWidth="29040" windowHeight="15720" xr2:uid="{5733A444-73B7-4F83-98B7-738B63A1F843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6" i="33" l="1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280" i="8" l="1"/>
  <c r="N280" i="8"/>
  <c r="O279" i="8"/>
  <c r="N279" i="8"/>
  <c r="O278" i="8"/>
  <c r="N278" i="8"/>
  <c r="O277" i="8"/>
  <c r="N277" i="8"/>
  <c r="O276" i="8"/>
  <c r="N276" i="8"/>
  <c r="O275" i="8"/>
  <c r="N275" i="8"/>
  <c r="O274" i="8"/>
  <c r="N274" i="8"/>
  <c r="O273" i="8"/>
  <c r="N273" i="8"/>
  <c r="N272" i="8"/>
  <c r="O258" i="8"/>
  <c r="N258" i="8"/>
  <c r="O257" i="8"/>
  <c r="N257" i="8"/>
  <c r="O256" i="8"/>
  <c r="N256" i="8"/>
  <c r="O255" i="8"/>
  <c r="N255" i="8"/>
  <c r="O254" i="8"/>
  <c r="N254" i="8"/>
  <c r="O253" i="8"/>
  <c r="N253" i="8"/>
  <c r="O252" i="8"/>
  <c r="N252" i="8"/>
  <c r="O251" i="8"/>
  <c r="N251" i="8"/>
  <c r="N250" i="8"/>
  <c r="O236" i="8"/>
  <c r="N236" i="8"/>
  <c r="O235" i="8"/>
  <c r="N235" i="8"/>
  <c r="O234" i="8"/>
  <c r="N234" i="8"/>
  <c r="O233" i="8"/>
  <c r="N233" i="8"/>
  <c r="O232" i="8"/>
  <c r="N232" i="8"/>
  <c r="O231" i="8"/>
  <c r="N231" i="8"/>
  <c r="O230" i="8"/>
  <c r="N230" i="8"/>
  <c r="O229" i="8"/>
  <c r="N229" i="8"/>
  <c r="N228" i="8"/>
  <c r="O214" i="8"/>
  <c r="N214" i="8"/>
  <c r="O213" i="8"/>
  <c r="N213" i="8"/>
  <c r="O212" i="8"/>
  <c r="N212" i="8"/>
  <c r="O211" i="8"/>
  <c r="N211" i="8"/>
  <c r="O210" i="8"/>
  <c r="N210" i="8"/>
  <c r="O209" i="8"/>
  <c r="N209" i="8"/>
  <c r="O208" i="8"/>
  <c r="N208" i="8"/>
  <c r="O207" i="8"/>
  <c r="N207" i="8"/>
  <c r="N206" i="8"/>
  <c r="O192" i="8"/>
  <c r="N192" i="8"/>
  <c r="O191" i="8"/>
  <c r="N191" i="8"/>
  <c r="O190" i="8"/>
  <c r="N190" i="8"/>
  <c r="O189" i="8"/>
  <c r="N189" i="8"/>
  <c r="O188" i="8"/>
  <c r="N188" i="8"/>
  <c r="O187" i="8"/>
  <c r="N187" i="8"/>
  <c r="O186" i="8"/>
  <c r="N186" i="8"/>
  <c r="O185" i="8"/>
  <c r="N185" i="8"/>
  <c r="N184" i="8"/>
  <c r="O170" i="8"/>
  <c r="N170" i="8"/>
  <c r="O169" i="8"/>
  <c r="N169" i="8"/>
  <c r="O168" i="8"/>
  <c r="N168" i="8"/>
  <c r="O167" i="8"/>
  <c r="N167" i="8"/>
  <c r="O166" i="8"/>
  <c r="N166" i="8"/>
  <c r="O165" i="8"/>
  <c r="N165" i="8"/>
  <c r="O164" i="8"/>
  <c r="N164" i="8"/>
  <c r="O163" i="8"/>
  <c r="N163" i="8"/>
  <c r="N162" i="8"/>
  <c r="O148" i="8"/>
  <c r="N148" i="8"/>
  <c r="O147" i="8"/>
  <c r="N147" i="8"/>
  <c r="O146" i="8"/>
  <c r="N146" i="8"/>
  <c r="O145" i="8"/>
  <c r="N145" i="8"/>
  <c r="O144" i="8"/>
  <c r="N144" i="8"/>
  <c r="O143" i="8"/>
  <c r="N143" i="8"/>
  <c r="O142" i="8"/>
  <c r="N142" i="8"/>
  <c r="O141" i="8"/>
  <c r="N141" i="8"/>
  <c r="N140" i="8"/>
  <c r="O126" i="8"/>
  <c r="N126" i="8"/>
  <c r="O125" i="8"/>
  <c r="N125" i="8"/>
  <c r="O124" i="8"/>
  <c r="N124" i="8"/>
  <c r="O123" i="8"/>
  <c r="N123" i="8"/>
  <c r="O122" i="8"/>
  <c r="N122" i="8"/>
  <c r="O121" i="8"/>
  <c r="N121" i="8"/>
  <c r="O120" i="8"/>
  <c r="N120" i="8"/>
  <c r="O119" i="8"/>
  <c r="N119" i="8"/>
  <c r="N118" i="8"/>
  <c r="O104" i="8"/>
  <c r="N104" i="8"/>
  <c r="O103" i="8"/>
  <c r="N103" i="8"/>
  <c r="O102" i="8"/>
  <c r="N102" i="8"/>
  <c r="O101" i="8"/>
  <c r="N101" i="8"/>
  <c r="O100" i="8"/>
  <c r="N100" i="8"/>
  <c r="O99" i="8"/>
  <c r="N99" i="8"/>
  <c r="O98" i="8"/>
  <c r="N98" i="8"/>
  <c r="O97" i="8"/>
  <c r="N97" i="8"/>
  <c r="N96" i="8"/>
  <c r="O82" i="8"/>
  <c r="N82" i="8"/>
  <c r="O81" i="8"/>
  <c r="N81" i="8"/>
  <c r="O80" i="8"/>
  <c r="N80" i="8"/>
  <c r="O79" i="8"/>
  <c r="N79" i="8"/>
  <c r="O78" i="8"/>
  <c r="N78" i="8"/>
  <c r="O77" i="8"/>
  <c r="N77" i="8"/>
  <c r="O76" i="8"/>
  <c r="N76" i="8"/>
  <c r="O75" i="8"/>
  <c r="N75" i="8"/>
  <c r="N74" i="8"/>
  <c r="O60" i="8"/>
  <c r="N60" i="8"/>
  <c r="O59" i="8"/>
  <c r="N59" i="8"/>
  <c r="O58" i="8"/>
  <c r="N58" i="8"/>
  <c r="O57" i="8"/>
  <c r="N57" i="8"/>
  <c r="O56" i="8"/>
  <c r="N56" i="8"/>
  <c r="O55" i="8"/>
  <c r="N55" i="8"/>
  <c r="O54" i="8"/>
  <c r="N54" i="8"/>
  <c r="O53" i="8"/>
  <c r="N53" i="8"/>
  <c r="N52" i="8"/>
  <c r="O38" i="8"/>
  <c r="N38" i="8"/>
  <c r="O37" i="8"/>
  <c r="N37" i="8"/>
  <c r="O36" i="8"/>
  <c r="N36" i="8"/>
  <c r="O35" i="8"/>
  <c r="N35" i="8"/>
  <c r="O34" i="8"/>
  <c r="N34" i="8"/>
  <c r="O33" i="8"/>
  <c r="N33" i="8"/>
  <c r="O32" i="8"/>
  <c r="N32" i="8"/>
  <c r="O31" i="8"/>
  <c r="N31" i="8"/>
  <c r="N30" i="8"/>
  <c r="O16" i="8"/>
  <c r="N16" i="8"/>
  <c r="O15" i="8"/>
  <c r="N15" i="8"/>
  <c r="O14" i="8"/>
  <c r="N14" i="8"/>
  <c r="O13" i="8"/>
  <c r="N13" i="8"/>
  <c r="O12" i="8"/>
  <c r="N12" i="8"/>
  <c r="O11" i="8"/>
  <c r="N11" i="8"/>
  <c r="O10" i="8"/>
  <c r="N10" i="8"/>
  <c r="O9" i="8"/>
  <c r="N9" i="8"/>
  <c r="N8" i="8"/>
  <c r="K135" i="43"/>
  <c r="H135" i="43"/>
  <c r="S5" i="43"/>
  <c r="R5" i="43"/>
  <c r="J5" i="43"/>
  <c r="F5" i="43"/>
  <c r="K135" i="42"/>
  <c r="I135" i="42"/>
  <c r="G135" i="42"/>
  <c r="R5" i="42"/>
  <c r="N5" i="42"/>
  <c r="M5" i="42"/>
  <c r="L5" i="42"/>
  <c r="J5" i="42"/>
  <c r="F5" i="42"/>
  <c r="S5" i="42"/>
  <c r="I135" i="41"/>
  <c r="H135" i="41"/>
  <c r="G135" i="41"/>
  <c r="R5" i="41"/>
  <c r="Q5" i="41"/>
  <c r="N5" i="41"/>
  <c r="J5" i="41"/>
  <c r="I5" i="41"/>
  <c r="F5" i="41"/>
  <c r="O133" i="40"/>
  <c r="N133" i="40"/>
  <c r="M133" i="40"/>
  <c r="L133" i="40"/>
  <c r="N5" i="40"/>
  <c r="F5" i="40"/>
  <c r="O133" i="39"/>
  <c r="N133" i="39"/>
  <c r="K133" i="39"/>
  <c r="P5" i="39"/>
  <c r="H5" i="39"/>
  <c r="G133" i="38"/>
  <c r="T5" i="38"/>
  <c r="Q5" i="38"/>
  <c r="P5" i="38"/>
  <c r="L5" i="38"/>
  <c r="N5" i="38"/>
  <c r="I5" i="38"/>
  <c r="H5" i="38"/>
  <c r="F5" i="38"/>
  <c r="N123" i="37"/>
  <c r="Q5" i="37"/>
  <c r="T5" i="37"/>
  <c r="M5" i="37"/>
  <c r="L5" i="37"/>
  <c r="I5" i="37"/>
  <c r="H5" i="37"/>
  <c r="AO29" i="35"/>
  <c r="X29" i="35"/>
  <c r="BA7" i="35"/>
  <c r="AY7" i="35"/>
  <c r="AX7" i="35"/>
  <c r="AO7" i="35"/>
  <c r="AN7" i="35"/>
  <c r="AQ7" i="35"/>
  <c r="AF7" i="35"/>
  <c r="Y7" i="35"/>
  <c r="X7" i="35"/>
  <c r="O7" i="35"/>
  <c r="P7" i="35"/>
  <c r="I7" i="35"/>
  <c r="O74" i="33"/>
  <c r="O52" i="33"/>
  <c r="O30" i="33"/>
  <c r="N30" i="33"/>
  <c r="O74" i="31"/>
  <c r="D74" i="31"/>
  <c r="J74" i="31"/>
  <c r="H74" i="31"/>
  <c r="F74" i="31"/>
  <c r="N52" i="31"/>
  <c r="O52" i="31"/>
  <c r="H52" i="31"/>
  <c r="F52" i="31"/>
  <c r="D52" i="31"/>
  <c r="O30" i="31"/>
  <c r="L30" i="31"/>
  <c r="J30" i="31"/>
  <c r="D30" i="31"/>
  <c r="O8" i="31"/>
  <c r="L8" i="31"/>
  <c r="J8" i="31"/>
  <c r="F8" i="31"/>
  <c r="D8" i="31"/>
  <c r="L272" i="30"/>
  <c r="H272" i="30"/>
  <c r="D272" i="30"/>
  <c r="J272" i="30"/>
  <c r="C271" i="30"/>
  <c r="B270" i="30"/>
  <c r="L250" i="30"/>
  <c r="H250" i="30"/>
  <c r="D250" i="30"/>
  <c r="O250" i="30"/>
  <c r="J250" i="30"/>
  <c r="F250" i="30"/>
  <c r="C249" i="30"/>
  <c r="B248" i="30"/>
  <c r="L228" i="30"/>
  <c r="D228" i="30"/>
  <c r="J228" i="30"/>
  <c r="C227" i="30"/>
  <c r="B226" i="30"/>
  <c r="L206" i="30"/>
  <c r="D206" i="30"/>
  <c r="F206" i="30"/>
  <c r="C205" i="30"/>
  <c r="B204" i="30"/>
  <c r="L184" i="30"/>
  <c r="D184" i="30"/>
  <c r="F184" i="30"/>
  <c r="C183" i="30"/>
  <c r="B182" i="30"/>
  <c r="O162" i="30"/>
  <c r="L162" i="30"/>
  <c r="D162" i="30"/>
  <c r="N162" i="30"/>
  <c r="F162" i="30"/>
  <c r="C161" i="30"/>
  <c r="B160" i="30"/>
  <c r="O140" i="30"/>
  <c r="L140" i="30"/>
  <c r="D140" i="30"/>
  <c r="N140" i="30"/>
  <c r="F140" i="30"/>
  <c r="C139" i="30"/>
  <c r="B138" i="30"/>
  <c r="O118" i="30"/>
  <c r="L118" i="30"/>
  <c r="D118" i="30"/>
  <c r="N118" i="30"/>
  <c r="F118" i="30"/>
  <c r="C117" i="30"/>
  <c r="B116" i="30"/>
  <c r="O96" i="30"/>
  <c r="D96" i="30"/>
  <c r="N96" i="30"/>
  <c r="H96" i="30"/>
  <c r="F96" i="30"/>
  <c r="C95" i="30"/>
  <c r="L74" i="30"/>
  <c r="D74" i="30"/>
  <c r="H74" i="30"/>
  <c r="F74" i="30"/>
  <c r="C73" i="30"/>
  <c r="H52" i="30"/>
  <c r="D52" i="30"/>
  <c r="C51" i="30"/>
  <c r="O30" i="30"/>
  <c r="N30" i="30"/>
  <c r="L30" i="30"/>
  <c r="D30" i="30"/>
  <c r="J30" i="30"/>
  <c r="H30" i="30"/>
  <c r="C29" i="30"/>
  <c r="F30" i="30" s="1"/>
  <c r="L8" i="30"/>
  <c r="D8" i="30"/>
  <c r="J8" i="30"/>
  <c r="F8" i="30"/>
  <c r="C7" i="30"/>
  <c r="K6" i="28"/>
  <c r="B4" i="28"/>
  <c r="M6" i="27"/>
  <c r="L6" i="27"/>
  <c r="B3" i="27"/>
  <c r="B4" i="26"/>
  <c r="N74" i="25"/>
  <c r="L74" i="25"/>
  <c r="H74" i="25"/>
  <c r="N52" i="25"/>
  <c r="L52" i="25"/>
  <c r="D52" i="25"/>
  <c r="O52" i="25"/>
  <c r="F52" i="25"/>
  <c r="L30" i="25"/>
  <c r="J30" i="25"/>
  <c r="H30" i="25"/>
  <c r="J8" i="25"/>
  <c r="H8" i="25"/>
  <c r="F8" i="25"/>
  <c r="L8" i="25"/>
  <c r="D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B160" i="24"/>
  <c r="H140" i="24"/>
  <c r="C139" i="24"/>
  <c r="B138" i="24"/>
  <c r="H118" i="24"/>
  <c r="C117" i="24"/>
  <c r="B116" i="24"/>
  <c r="H96" i="24"/>
  <c r="C95" i="24"/>
  <c r="F74" i="24"/>
  <c r="C73" i="24"/>
  <c r="D74" i="24" s="1"/>
  <c r="D52" i="24"/>
  <c r="C51" i="24"/>
  <c r="H30" i="24"/>
  <c r="C29" i="24"/>
  <c r="D30" i="24" s="1"/>
  <c r="O8" i="24"/>
  <c r="H8" i="24"/>
  <c r="F8" i="24"/>
  <c r="D8" i="24"/>
  <c r="L8" i="24"/>
  <c r="J8" i="24"/>
  <c r="Z7" i="22"/>
  <c r="X7" i="22"/>
  <c r="Y7" i="22"/>
  <c r="N7" i="22"/>
  <c r="K7" i="22"/>
  <c r="M7" i="22"/>
  <c r="L7" i="22"/>
  <c r="B4" i="22"/>
  <c r="T8" i="21"/>
  <c r="J8" i="21"/>
  <c r="H8" i="21"/>
  <c r="B5" i="21"/>
  <c r="V7" i="19"/>
  <c r="U7" i="19"/>
  <c r="T7" i="19"/>
  <c r="R7" i="19"/>
  <c r="N7" i="19"/>
  <c r="M7" i="19"/>
  <c r="L7" i="19"/>
  <c r="J7" i="19"/>
  <c r="F7" i="19"/>
  <c r="E7" i="19"/>
  <c r="D7" i="19"/>
  <c r="B4" i="19"/>
  <c r="AB6" i="18"/>
  <c r="Z6" i="18"/>
  <c r="T6" i="18"/>
  <c r="R6" i="18"/>
  <c r="K6" i="18"/>
  <c r="B3" i="18"/>
  <c r="Z7" i="17"/>
  <c r="Y7" i="17"/>
  <c r="B4" i="17"/>
  <c r="Y7" i="16"/>
  <c r="X7" i="16"/>
  <c r="W7" i="16"/>
  <c r="M7" i="16"/>
  <c r="I7" i="16"/>
  <c r="L7" i="16"/>
  <c r="B4" i="16"/>
  <c r="K7" i="15"/>
  <c r="J7" i="15"/>
  <c r="I7" i="15"/>
  <c r="M7" i="15"/>
  <c r="L7" i="15"/>
  <c r="B4" i="15"/>
  <c r="V9" i="14"/>
  <c r="K9" i="14"/>
  <c r="B6" i="14"/>
  <c r="M6" i="13"/>
  <c r="K6" i="13"/>
  <c r="I6" i="13"/>
  <c r="B3" i="13"/>
  <c r="X5" i="12"/>
  <c r="J5" i="12"/>
  <c r="H74" i="10"/>
  <c r="F74" i="10"/>
  <c r="D74" i="10"/>
  <c r="L74" i="10"/>
  <c r="C73" i="10"/>
  <c r="O52" i="10"/>
  <c r="F52" i="10"/>
  <c r="D52" i="10"/>
  <c r="L52" i="10"/>
  <c r="C51" i="10"/>
  <c r="O30" i="10"/>
  <c r="N30" i="10"/>
  <c r="D30" i="10"/>
  <c r="C29" i="10"/>
  <c r="O8" i="10"/>
  <c r="F8" i="10"/>
  <c r="D8" i="10"/>
  <c r="C7" i="10"/>
  <c r="S8" i="9"/>
  <c r="P8" i="9"/>
  <c r="J272" i="8"/>
  <c r="H272" i="8"/>
  <c r="F272" i="8"/>
  <c r="D272" i="8"/>
  <c r="O272" i="8"/>
  <c r="L272" i="8"/>
  <c r="C271" i="8"/>
  <c r="B270" i="8"/>
  <c r="J250" i="8"/>
  <c r="H250" i="8"/>
  <c r="F250" i="8"/>
  <c r="D250" i="8"/>
  <c r="O250" i="8"/>
  <c r="L250" i="8"/>
  <c r="C249" i="8"/>
  <c r="B248" i="8"/>
  <c r="J228" i="8"/>
  <c r="F228" i="8"/>
  <c r="D228" i="8"/>
  <c r="O228" i="8"/>
  <c r="L228" i="8"/>
  <c r="H228" i="8"/>
  <c r="C227" i="8"/>
  <c r="B226" i="8"/>
  <c r="J206" i="8"/>
  <c r="F206" i="8"/>
  <c r="D206" i="8"/>
  <c r="O206" i="8"/>
  <c r="L206" i="8"/>
  <c r="H206" i="8"/>
  <c r="C205" i="8"/>
  <c r="B204" i="8"/>
  <c r="J184" i="8"/>
  <c r="F184" i="8"/>
  <c r="D184" i="8"/>
  <c r="O184" i="8"/>
  <c r="L184" i="8"/>
  <c r="H184" i="8"/>
  <c r="C183" i="8"/>
  <c r="B182" i="8"/>
  <c r="J162" i="8"/>
  <c r="F162" i="8"/>
  <c r="D162" i="8"/>
  <c r="O162" i="8"/>
  <c r="L162" i="8"/>
  <c r="H162" i="8"/>
  <c r="C161" i="8"/>
  <c r="B160" i="8"/>
  <c r="J140" i="8"/>
  <c r="F140" i="8"/>
  <c r="D140" i="8"/>
  <c r="O140" i="8"/>
  <c r="L140" i="8"/>
  <c r="H140" i="8"/>
  <c r="C139" i="8"/>
  <c r="B138" i="8"/>
  <c r="L118" i="8"/>
  <c r="J118" i="8"/>
  <c r="F118" i="8"/>
  <c r="D118" i="8"/>
  <c r="O118" i="8"/>
  <c r="H118" i="8"/>
  <c r="C117" i="8"/>
  <c r="B116" i="8"/>
  <c r="L96" i="8"/>
  <c r="J96" i="8"/>
  <c r="F96" i="8"/>
  <c r="D96" i="8"/>
  <c r="O96" i="8"/>
  <c r="H96" i="8"/>
  <c r="C95" i="8"/>
  <c r="H74" i="8"/>
  <c r="D74" i="8"/>
  <c r="C73" i="8"/>
  <c r="O52" i="8"/>
  <c r="F52" i="8"/>
  <c r="D52" i="8"/>
  <c r="C51" i="8"/>
  <c r="O30" i="8"/>
  <c r="F30" i="8"/>
  <c r="D30" i="8"/>
  <c r="L30" i="8"/>
  <c r="J30" i="8"/>
  <c r="H30" i="8"/>
  <c r="C29" i="8"/>
  <c r="L8" i="8"/>
  <c r="D8" i="8"/>
  <c r="O8" i="8"/>
  <c r="J8" i="8"/>
  <c r="H8" i="8"/>
  <c r="C7" i="8"/>
  <c r="S6" i="6"/>
  <c r="M6" i="6"/>
  <c r="K6" i="6"/>
  <c r="J6" i="6"/>
  <c r="I6" i="6"/>
  <c r="B3" i="6"/>
  <c r="B3" i="5"/>
  <c r="N79" i="3"/>
  <c r="N6" i="3"/>
  <c r="N56" i="2"/>
  <c r="L56" i="2"/>
  <c r="K56" i="2"/>
  <c r="J56" i="2"/>
  <c r="N31" i="2"/>
  <c r="L31" i="2"/>
  <c r="K31" i="2"/>
  <c r="M31" i="2"/>
  <c r="N6" i="2"/>
  <c r="M6" i="2"/>
  <c r="B39" i="1"/>
  <c r="B38" i="1"/>
  <c r="B37" i="1"/>
  <c r="M2" i="1"/>
  <c r="L73" i="2" l="1"/>
  <c r="M73" i="2"/>
  <c r="U49" i="6"/>
  <c r="S49" i="6"/>
  <c r="E68" i="2"/>
  <c r="K23" i="2"/>
  <c r="J23" i="2"/>
  <c r="M23" i="2"/>
  <c r="L23" i="2"/>
  <c r="J47" i="2"/>
  <c r="K47" i="2"/>
  <c r="M50" i="3"/>
  <c r="L50" i="3"/>
  <c r="K50" i="3"/>
  <c r="J50" i="3"/>
  <c r="I113" i="3"/>
  <c r="N102" i="3"/>
  <c r="M102" i="3"/>
  <c r="L102" i="3"/>
  <c r="K102" i="3"/>
  <c r="J102" i="3"/>
  <c r="M163" i="3"/>
  <c r="L163" i="3"/>
  <c r="N183" i="3"/>
  <c r="M183" i="3"/>
  <c r="L183" i="3"/>
  <c r="H118" i="3"/>
  <c r="J31" i="8"/>
  <c r="N33" i="2"/>
  <c r="K33" i="2"/>
  <c r="J33" i="2"/>
  <c r="K41" i="2"/>
  <c r="J41" i="2"/>
  <c r="N57" i="2"/>
  <c r="K57" i="2"/>
  <c r="J57" i="2"/>
  <c r="N61" i="2"/>
  <c r="K61" i="2"/>
  <c r="J61" i="2"/>
  <c r="M65" i="2"/>
  <c r="L65" i="2"/>
  <c r="K65" i="2"/>
  <c r="J65" i="2"/>
  <c r="N10" i="3"/>
  <c r="M10" i="3"/>
  <c r="L10" i="3"/>
  <c r="K10" i="3"/>
  <c r="J10" i="3"/>
  <c r="N14" i="3"/>
  <c r="M14" i="3"/>
  <c r="L14" i="3"/>
  <c r="K14" i="3"/>
  <c r="J14" i="3"/>
  <c r="N18" i="3"/>
  <c r="M18" i="3"/>
  <c r="L18" i="3"/>
  <c r="K18" i="3"/>
  <c r="J18" i="3"/>
  <c r="N22" i="3"/>
  <c r="M22" i="3"/>
  <c r="L22" i="3"/>
  <c r="K22" i="3"/>
  <c r="J22" i="3"/>
  <c r="N26" i="3"/>
  <c r="M26" i="3"/>
  <c r="L26" i="3"/>
  <c r="K26" i="3"/>
  <c r="J26" i="3"/>
  <c r="N30" i="3"/>
  <c r="M30" i="3"/>
  <c r="L30" i="3"/>
  <c r="K30" i="3"/>
  <c r="J30" i="3"/>
  <c r="N34" i="3"/>
  <c r="M34" i="3"/>
  <c r="L34" i="3"/>
  <c r="K34" i="3"/>
  <c r="J34" i="3"/>
  <c r="N38" i="3"/>
  <c r="M38" i="3"/>
  <c r="L38" i="3"/>
  <c r="K38" i="3"/>
  <c r="J38" i="3"/>
  <c r="M44" i="3"/>
  <c r="L44" i="3"/>
  <c r="K44" i="3"/>
  <c r="J44" i="3"/>
  <c r="M52" i="3"/>
  <c r="L52" i="3"/>
  <c r="K52" i="3"/>
  <c r="J52" i="3"/>
  <c r="M60" i="3"/>
  <c r="L60" i="3"/>
  <c r="K60" i="3"/>
  <c r="J60" i="3"/>
  <c r="N65" i="3"/>
  <c r="M65" i="3"/>
  <c r="L65" i="3"/>
  <c r="K65" i="3"/>
  <c r="J65" i="3"/>
  <c r="N69" i="3"/>
  <c r="M69" i="3"/>
  <c r="L69" i="3"/>
  <c r="K69" i="3"/>
  <c r="J69" i="3"/>
  <c r="N83" i="3"/>
  <c r="M83" i="3"/>
  <c r="L83" i="3"/>
  <c r="K83" i="3"/>
  <c r="J83" i="3"/>
  <c r="N87" i="3"/>
  <c r="M87" i="3"/>
  <c r="L87" i="3"/>
  <c r="K87" i="3"/>
  <c r="J87" i="3"/>
  <c r="N91" i="3"/>
  <c r="M91" i="3"/>
  <c r="L91" i="3"/>
  <c r="K91" i="3"/>
  <c r="J91" i="3"/>
  <c r="N95" i="3"/>
  <c r="M95" i="3"/>
  <c r="L95" i="3"/>
  <c r="K95" i="3"/>
  <c r="J95" i="3"/>
  <c r="N99" i="3"/>
  <c r="M99" i="3"/>
  <c r="L99" i="3"/>
  <c r="K99" i="3"/>
  <c r="J99" i="3"/>
  <c r="I114" i="3"/>
  <c r="N103" i="3"/>
  <c r="M103" i="3"/>
  <c r="L103" i="3"/>
  <c r="K103" i="3"/>
  <c r="J103" i="3"/>
  <c r="G115" i="3"/>
  <c r="E116" i="3"/>
  <c r="N107" i="3"/>
  <c r="M107" i="3"/>
  <c r="L107" i="3"/>
  <c r="K107" i="3"/>
  <c r="I118" i="3"/>
  <c r="J107" i="3"/>
  <c r="G119" i="3"/>
  <c r="E120" i="3"/>
  <c r="I122" i="3"/>
  <c r="N111" i="3"/>
  <c r="M111" i="3"/>
  <c r="L111" i="3"/>
  <c r="K111" i="3"/>
  <c r="J111" i="3"/>
  <c r="G123" i="3"/>
  <c r="U11" i="6"/>
  <c r="S11" i="6"/>
  <c r="K13" i="6"/>
  <c r="I13" i="6"/>
  <c r="M48" i="6"/>
  <c r="K48" i="6"/>
  <c r="I48" i="6"/>
  <c r="M51" i="6"/>
  <c r="K51" i="6"/>
  <c r="I51" i="6"/>
  <c r="H87" i="8"/>
  <c r="G16" i="9"/>
  <c r="H9" i="10"/>
  <c r="F10" i="10"/>
  <c r="F15" i="10"/>
  <c r="L77" i="10"/>
  <c r="M8" i="2"/>
  <c r="L8" i="2"/>
  <c r="E17" i="2"/>
  <c r="J74" i="2"/>
  <c r="K74" i="2"/>
  <c r="J42" i="3"/>
  <c r="M42" i="3"/>
  <c r="L42" i="3"/>
  <c r="K42" i="3"/>
  <c r="N68" i="3"/>
  <c r="M68" i="3"/>
  <c r="L68" i="3"/>
  <c r="K68" i="3"/>
  <c r="J68" i="3"/>
  <c r="N82" i="3"/>
  <c r="M82" i="3"/>
  <c r="J82" i="3"/>
  <c r="L82" i="3"/>
  <c r="K82" i="3"/>
  <c r="E115" i="3"/>
  <c r="I121" i="3"/>
  <c r="N110" i="3"/>
  <c r="M110" i="3"/>
  <c r="L110" i="3"/>
  <c r="K110" i="3"/>
  <c r="J110" i="3"/>
  <c r="N137" i="3"/>
  <c r="M155" i="3"/>
  <c r="L155" i="3"/>
  <c r="E196" i="3"/>
  <c r="M36" i="5"/>
  <c r="K40" i="6"/>
  <c r="I40" i="6"/>
  <c r="J58" i="8"/>
  <c r="H114" i="3"/>
  <c r="F123" i="3"/>
  <c r="F108" i="8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L10" i="8"/>
  <c r="J20" i="8"/>
  <c r="L37" i="8"/>
  <c r="J104" i="8"/>
  <c r="P16" i="9"/>
  <c r="O16" i="9"/>
  <c r="O10" i="10"/>
  <c r="M145" i="17"/>
  <c r="N12" i="2"/>
  <c r="M12" i="2"/>
  <c r="L12" i="2"/>
  <c r="G68" i="2"/>
  <c r="J13" i="3"/>
  <c r="N13" i="3"/>
  <c r="M13" i="3"/>
  <c r="L13" i="3"/>
  <c r="K13" i="3"/>
  <c r="J29" i="3"/>
  <c r="N29" i="3"/>
  <c r="M29" i="3"/>
  <c r="L29" i="3"/>
  <c r="K29" i="3"/>
  <c r="N72" i="3"/>
  <c r="M72" i="3"/>
  <c r="L72" i="3"/>
  <c r="J72" i="3"/>
  <c r="K72" i="3"/>
  <c r="N94" i="3"/>
  <c r="M94" i="3"/>
  <c r="J94" i="3"/>
  <c r="L94" i="3"/>
  <c r="K94" i="3"/>
  <c r="N106" i="3"/>
  <c r="M106" i="3"/>
  <c r="J106" i="3"/>
  <c r="L106" i="3"/>
  <c r="I117" i="3"/>
  <c r="K106" i="3"/>
  <c r="N145" i="3"/>
  <c r="J145" i="3"/>
  <c r="K145" i="3"/>
  <c r="M171" i="3"/>
  <c r="L171" i="3"/>
  <c r="N179" i="3"/>
  <c r="M179" i="3"/>
  <c r="L179" i="3"/>
  <c r="M43" i="3"/>
  <c r="L43" i="3"/>
  <c r="K43" i="3"/>
  <c r="J43" i="3"/>
  <c r="M51" i="3"/>
  <c r="L51" i="3"/>
  <c r="K51" i="3"/>
  <c r="J51" i="3"/>
  <c r="M59" i="3"/>
  <c r="L59" i="3"/>
  <c r="K59" i="3"/>
  <c r="J59" i="3"/>
  <c r="F115" i="3"/>
  <c r="F188" i="3"/>
  <c r="L38" i="2"/>
  <c r="N38" i="2"/>
  <c r="M38" i="2"/>
  <c r="G42" i="2"/>
  <c r="L49" i="2"/>
  <c r="M49" i="2"/>
  <c r="N49" i="2"/>
  <c r="L58" i="2"/>
  <c r="M58" i="2"/>
  <c r="N58" i="2"/>
  <c r="L62" i="2"/>
  <c r="M62" i="2"/>
  <c r="N62" i="2"/>
  <c r="L7" i="3"/>
  <c r="K7" i="3"/>
  <c r="J7" i="3"/>
  <c r="N7" i="3"/>
  <c r="M7" i="3"/>
  <c r="L11" i="3"/>
  <c r="M11" i="3"/>
  <c r="K11" i="3"/>
  <c r="J11" i="3"/>
  <c r="N11" i="3"/>
  <c r="L15" i="3"/>
  <c r="N15" i="3"/>
  <c r="K15" i="3"/>
  <c r="J15" i="3"/>
  <c r="M15" i="3"/>
  <c r="L19" i="3"/>
  <c r="M19" i="3"/>
  <c r="K19" i="3"/>
  <c r="J19" i="3"/>
  <c r="N19" i="3"/>
  <c r="L23" i="3"/>
  <c r="K23" i="3"/>
  <c r="M23" i="3"/>
  <c r="J23" i="3"/>
  <c r="N23" i="3"/>
  <c r="L27" i="3"/>
  <c r="K27" i="3"/>
  <c r="N27" i="3"/>
  <c r="J27" i="3"/>
  <c r="M27" i="3"/>
  <c r="L31" i="3"/>
  <c r="K31" i="3"/>
  <c r="M31" i="3"/>
  <c r="J31" i="3"/>
  <c r="N31" i="3"/>
  <c r="L35" i="3"/>
  <c r="K35" i="3"/>
  <c r="M35" i="3"/>
  <c r="J35" i="3"/>
  <c r="N35" i="3"/>
  <c r="L39" i="3"/>
  <c r="K39" i="3"/>
  <c r="N39" i="3"/>
  <c r="J39" i="3"/>
  <c r="M39" i="3"/>
  <c r="L46" i="3"/>
  <c r="M46" i="3"/>
  <c r="K46" i="3"/>
  <c r="J46" i="3"/>
  <c r="L54" i="3"/>
  <c r="K54" i="3"/>
  <c r="J54" i="3"/>
  <c r="M54" i="3"/>
  <c r="L62" i="3"/>
  <c r="N62" i="3"/>
  <c r="K62" i="3"/>
  <c r="J62" i="3"/>
  <c r="M62" i="3"/>
  <c r="L66" i="3"/>
  <c r="N66" i="3"/>
  <c r="K66" i="3"/>
  <c r="M66" i="3"/>
  <c r="J66" i="3"/>
  <c r="L70" i="3"/>
  <c r="K70" i="3"/>
  <c r="J70" i="3"/>
  <c r="M70" i="3"/>
  <c r="N70" i="3"/>
  <c r="L80" i="3"/>
  <c r="K80" i="3"/>
  <c r="N80" i="3"/>
  <c r="J80" i="3"/>
  <c r="M80" i="3"/>
  <c r="L84" i="3"/>
  <c r="K84" i="3"/>
  <c r="J84" i="3"/>
  <c r="N84" i="3"/>
  <c r="M84" i="3"/>
  <c r="L88" i="3"/>
  <c r="K88" i="3"/>
  <c r="M88" i="3"/>
  <c r="J88" i="3"/>
  <c r="N88" i="3"/>
  <c r="L92" i="3"/>
  <c r="M92" i="3"/>
  <c r="K92" i="3"/>
  <c r="J92" i="3"/>
  <c r="N92" i="3"/>
  <c r="L96" i="3"/>
  <c r="K96" i="3"/>
  <c r="J96" i="3"/>
  <c r="M96" i="3"/>
  <c r="N96" i="3"/>
  <c r="L100" i="3"/>
  <c r="K100" i="3"/>
  <c r="M100" i="3"/>
  <c r="J100" i="3"/>
  <c r="N100" i="3"/>
  <c r="E113" i="3"/>
  <c r="L104" i="3"/>
  <c r="K104" i="3"/>
  <c r="M104" i="3"/>
  <c r="J104" i="3"/>
  <c r="I115" i="3"/>
  <c r="N104" i="3"/>
  <c r="G116" i="3"/>
  <c r="E117" i="3"/>
  <c r="L108" i="3"/>
  <c r="K108" i="3"/>
  <c r="J108" i="3"/>
  <c r="I119" i="3"/>
  <c r="N108" i="3"/>
  <c r="M108" i="3"/>
  <c r="G120" i="3"/>
  <c r="E121" i="3"/>
  <c r="L112" i="3"/>
  <c r="N112" i="3"/>
  <c r="K112" i="3"/>
  <c r="J112" i="3"/>
  <c r="I123" i="3"/>
  <c r="M112" i="3"/>
  <c r="L135" i="3"/>
  <c r="K135" i="3"/>
  <c r="M135" i="3"/>
  <c r="J135" i="3"/>
  <c r="N135" i="3"/>
  <c r="E186" i="3"/>
  <c r="E190" i="3"/>
  <c r="E194" i="3"/>
  <c r="K24" i="6"/>
  <c r="I24" i="6"/>
  <c r="F16" i="8"/>
  <c r="F43" i="8"/>
  <c r="L83" i="8"/>
  <c r="F100" i="8"/>
  <c r="J38" i="10"/>
  <c r="M16" i="2"/>
  <c r="L16" i="2"/>
  <c r="N32" i="2"/>
  <c r="I67" i="2"/>
  <c r="J17" i="3"/>
  <c r="N17" i="3"/>
  <c r="M17" i="3"/>
  <c r="L17" i="3"/>
  <c r="K17" i="3"/>
  <c r="J25" i="3"/>
  <c r="N25" i="3"/>
  <c r="M25" i="3"/>
  <c r="L25" i="3"/>
  <c r="K25" i="3"/>
  <c r="N33" i="3"/>
  <c r="M33" i="3"/>
  <c r="J33" i="3"/>
  <c r="L33" i="3"/>
  <c r="K33" i="3"/>
  <c r="J64" i="3"/>
  <c r="N64" i="3"/>
  <c r="M64" i="3"/>
  <c r="L64" i="3"/>
  <c r="K64" i="3"/>
  <c r="G114" i="3"/>
  <c r="G122" i="3"/>
  <c r="M167" i="3"/>
  <c r="L167" i="3"/>
  <c r="E192" i="3"/>
  <c r="U38" i="6"/>
  <c r="S38" i="6"/>
  <c r="K153" i="13"/>
  <c r="I153" i="13"/>
  <c r="W17" i="6"/>
  <c r="F14" i="10"/>
  <c r="X10" i="12"/>
  <c r="N13" i="2"/>
  <c r="K13" i="2"/>
  <c r="J13" i="2"/>
  <c r="K48" i="2"/>
  <c r="J48" i="2"/>
  <c r="L34" i="2"/>
  <c r="M34" i="2"/>
  <c r="N34" i="2"/>
  <c r="K47" i="3"/>
  <c r="J47" i="3"/>
  <c r="L47" i="3"/>
  <c r="M47" i="3"/>
  <c r="K55" i="3"/>
  <c r="J55" i="3"/>
  <c r="L55" i="3"/>
  <c r="M55" i="3"/>
  <c r="F113" i="3"/>
  <c r="H116" i="3"/>
  <c r="F117" i="3"/>
  <c r="H120" i="3"/>
  <c r="F121" i="3"/>
  <c r="H79" i="8"/>
  <c r="E10" i="9"/>
  <c r="S13" i="9"/>
  <c r="R13" i="9"/>
  <c r="F51" i="14"/>
  <c r="N40" i="2"/>
  <c r="I43" i="2"/>
  <c r="N21" i="3"/>
  <c r="M21" i="3"/>
  <c r="J21" i="3"/>
  <c r="L21" i="3"/>
  <c r="K21" i="3"/>
  <c r="N86" i="3"/>
  <c r="M86" i="3"/>
  <c r="L86" i="3"/>
  <c r="J86" i="3"/>
  <c r="K86" i="3"/>
  <c r="J98" i="3"/>
  <c r="N98" i="3"/>
  <c r="M98" i="3"/>
  <c r="L98" i="3"/>
  <c r="K98" i="3"/>
  <c r="E119" i="3"/>
  <c r="M159" i="3"/>
  <c r="L159" i="3"/>
  <c r="N175" i="3"/>
  <c r="M175" i="3"/>
  <c r="L175" i="3"/>
  <c r="L102" i="8"/>
  <c r="H122" i="3"/>
  <c r="K33" i="5"/>
  <c r="I33" i="5"/>
  <c r="K9" i="2"/>
  <c r="J9" i="2"/>
  <c r="K24" i="2"/>
  <c r="J24" i="2"/>
  <c r="L14" i="2"/>
  <c r="N14" i="2"/>
  <c r="M14" i="2"/>
  <c r="I17" i="2"/>
  <c r="J8" i="3"/>
  <c r="K8" i="3"/>
  <c r="L8" i="3"/>
  <c r="N8" i="3"/>
  <c r="M8" i="3"/>
  <c r="J12" i="3"/>
  <c r="L12" i="3"/>
  <c r="K12" i="3"/>
  <c r="N12" i="3"/>
  <c r="M12" i="3"/>
  <c r="J16" i="3"/>
  <c r="K16" i="3"/>
  <c r="L16" i="3"/>
  <c r="N16" i="3"/>
  <c r="M16" i="3"/>
  <c r="J20" i="3"/>
  <c r="K20" i="3"/>
  <c r="N20" i="3"/>
  <c r="L20" i="3"/>
  <c r="M20" i="3"/>
  <c r="J24" i="3"/>
  <c r="K24" i="3"/>
  <c r="L24" i="3"/>
  <c r="N24" i="3"/>
  <c r="M24" i="3"/>
  <c r="J28" i="3"/>
  <c r="L28" i="3"/>
  <c r="N28" i="3"/>
  <c r="K28" i="3"/>
  <c r="M28" i="3"/>
  <c r="J32" i="3"/>
  <c r="N32" i="3"/>
  <c r="L32" i="3"/>
  <c r="M32" i="3"/>
  <c r="K32" i="3"/>
  <c r="J36" i="3"/>
  <c r="L36" i="3"/>
  <c r="N36" i="3"/>
  <c r="K36" i="3"/>
  <c r="M36" i="3"/>
  <c r="J40" i="3"/>
  <c r="M40" i="3"/>
  <c r="L40" i="3"/>
  <c r="K40" i="3"/>
  <c r="J48" i="3"/>
  <c r="L48" i="3"/>
  <c r="K48" i="3"/>
  <c r="M48" i="3"/>
  <c r="J56" i="3"/>
  <c r="K56" i="3"/>
  <c r="M56" i="3"/>
  <c r="L56" i="3"/>
  <c r="J63" i="3"/>
  <c r="L63" i="3"/>
  <c r="N63" i="3"/>
  <c r="K63" i="3"/>
  <c r="M63" i="3"/>
  <c r="J67" i="3"/>
  <c r="K67" i="3"/>
  <c r="L67" i="3"/>
  <c r="N67" i="3"/>
  <c r="M67" i="3"/>
  <c r="J71" i="3"/>
  <c r="K71" i="3"/>
  <c r="N71" i="3"/>
  <c r="M71" i="3"/>
  <c r="L71" i="3"/>
  <c r="J81" i="3"/>
  <c r="L81" i="3"/>
  <c r="N81" i="3"/>
  <c r="M81" i="3"/>
  <c r="K81" i="3"/>
  <c r="J85" i="3"/>
  <c r="K85" i="3"/>
  <c r="L85" i="3"/>
  <c r="N85" i="3"/>
  <c r="M85" i="3"/>
  <c r="J89" i="3"/>
  <c r="L89" i="3"/>
  <c r="N89" i="3"/>
  <c r="K89" i="3"/>
  <c r="M89" i="3"/>
  <c r="J93" i="3"/>
  <c r="K93" i="3"/>
  <c r="L93" i="3"/>
  <c r="N93" i="3"/>
  <c r="M93" i="3"/>
  <c r="J97" i="3"/>
  <c r="L97" i="3"/>
  <c r="N97" i="3"/>
  <c r="K97" i="3"/>
  <c r="M97" i="3"/>
  <c r="J101" i="3"/>
  <c r="L101" i="3"/>
  <c r="K101" i="3"/>
  <c r="N101" i="3"/>
  <c r="M101" i="3"/>
  <c r="G113" i="3"/>
  <c r="E114" i="3"/>
  <c r="J105" i="3"/>
  <c r="K105" i="3"/>
  <c r="L105" i="3"/>
  <c r="N105" i="3"/>
  <c r="M105" i="3"/>
  <c r="I116" i="3"/>
  <c r="G117" i="3"/>
  <c r="E118" i="3"/>
  <c r="J109" i="3"/>
  <c r="I120" i="3"/>
  <c r="L109" i="3"/>
  <c r="K109" i="3"/>
  <c r="N109" i="3"/>
  <c r="M109" i="3"/>
  <c r="G121" i="3"/>
  <c r="E122" i="3"/>
  <c r="M46" i="6"/>
  <c r="K32" i="6"/>
  <c r="I32" i="6"/>
  <c r="J12" i="8"/>
  <c r="J39" i="8"/>
  <c r="M10" i="9"/>
  <c r="I14" i="9"/>
  <c r="E18" i="9"/>
  <c r="N60" i="2"/>
  <c r="M60" i="2"/>
  <c r="L60" i="2"/>
  <c r="N9" i="3"/>
  <c r="M9" i="3"/>
  <c r="J9" i="3"/>
  <c r="L9" i="3"/>
  <c r="K9" i="3"/>
  <c r="N37" i="3"/>
  <c r="M37" i="3"/>
  <c r="L37" i="3"/>
  <c r="K37" i="3"/>
  <c r="J37" i="3"/>
  <c r="M58" i="3"/>
  <c r="L58" i="3"/>
  <c r="K58" i="3"/>
  <c r="J58" i="3"/>
  <c r="J90" i="3"/>
  <c r="N90" i="3"/>
  <c r="M90" i="3"/>
  <c r="L90" i="3"/>
  <c r="K90" i="3"/>
  <c r="G118" i="3"/>
  <c r="E123" i="3"/>
  <c r="N141" i="3"/>
  <c r="E188" i="3"/>
  <c r="L18" i="8"/>
  <c r="K127" i="14"/>
  <c r="J127" i="14"/>
  <c r="I127" i="14"/>
  <c r="H135" i="14"/>
  <c r="F119" i="3"/>
  <c r="K37" i="2"/>
  <c r="J37" i="2"/>
  <c r="L10" i="2"/>
  <c r="M10" i="2"/>
  <c r="N10" i="2"/>
  <c r="L20" i="2"/>
  <c r="M20" i="2"/>
  <c r="K41" i="3"/>
  <c r="M41" i="3"/>
  <c r="L41" i="3"/>
  <c r="J41" i="3"/>
  <c r="J49" i="3"/>
  <c r="M49" i="3"/>
  <c r="L49" i="3"/>
  <c r="K49" i="3"/>
  <c r="J57" i="3"/>
  <c r="M57" i="3"/>
  <c r="L57" i="3"/>
  <c r="K57" i="3"/>
  <c r="H113" i="3"/>
  <c r="F114" i="3"/>
  <c r="H117" i="3"/>
  <c r="F118" i="3"/>
  <c r="H121" i="3"/>
  <c r="F122" i="3"/>
  <c r="M8" i="6"/>
  <c r="K8" i="6"/>
  <c r="I8" i="6"/>
  <c r="M43" i="6"/>
  <c r="F35" i="8"/>
  <c r="J85" i="8"/>
  <c r="M18" i="9"/>
  <c r="H38" i="10"/>
  <c r="D96" i="11"/>
  <c r="K58" i="14"/>
  <c r="J58" i="14"/>
  <c r="I58" i="14"/>
  <c r="J9" i="8"/>
  <c r="F13" i="8"/>
  <c r="L15" i="8"/>
  <c r="J17" i="8"/>
  <c r="F21" i="8"/>
  <c r="F32" i="8"/>
  <c r="L34" i="8"/>
  <c r="J36" i="8"/>
  <c r="F40" i="8"/>
  <c r="L42" i="8"/>
  <c r="J55" i="8"/>
  <c r="H57" i="8"/>
  <c r="F59" i="8"/>
  <c r="J63" i="8"/>
  <c r="H65" i="8"/>
  <c r="H76" i="8"/>
  <c r="F78" i="8"/>
  <c r="L80" i="8"/>
  <c r="J82" i="8"/>
  <c r="H84" i="8"/>
  <c r="F86" i="8"/>
  <c r="L99" i="8"/>
  <c r="J101" i="8"/>
  <c r="L107" i="8"/>
  <c r="J109" i="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J11" i="10"/>
  <c r="H13" i="10"/>
  <c r="H16" i="10"/>
  <c r="J33" i="10"/>
  <c r="F37" i="10"/>
  <c r="H43" i="10"/>
  <c r="H54" i="10"/>
  <c r="O56" i="10"/>
  <c r="N56" i="10"/>
  <c r="J79" i="10"/>
  <c r="D76" i="11"/>
  <c r="D97" i="11"/>
  <c r="W6" i="12"/>
  <c r="C37" i="14"/>
  <c r="K67" i="14"/>
  <c r="J67" i="14"/>
  <c r="I67" i="14"/>
  <c r="E121" i="14"/>
  <c r="M42" i="15"/>
  <c r="L42" i="15"/>
  <c r="K42" i="15"/>
  <c r="J42" i="15"/>
  <c r="I42" i="15"/>
  <c r="M18" i="16"/>
  <c r="L18" i="16"/>
  <c r="K18" i="16"/>
  <c r="J18" i="16"/>
  <c r="I18" i="16"/>
  <c r="L12" i="8"/>
  <c r="J14" i="8"/>
  <c r="H16" i="8"/>
  <c r="L20" i="8"/>
  <c r="L31" i="8"/>
  <c r="J33" i="8"/>
  <c r="H35" i="8"/>
  <c r="L39" i="8"/>
  <c r="J41" i="8"/>
  <c r="H43" i="8"/>
  <c r="J98" i="8"/>
  <c r="H100" i="8"/>
  <c r="L104" i="8"/>
  <c r="J106" i="8"/>
  <c r="H108" i="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H32" i="10"/>
  <c r="F42" i="10"/>
  <c r="F53" i="10"/>
  <c r="D77" i="11"/>
  <c r="D100" i="11"/>
  <c r="X6" i="12"/>
  <c r="K15" i="14"/>
  <c r="J15" i="14"/>
  <c r="I15" i="14"/>
  <c r="H23" i="14"/>
  <c r="K75" i="14"/>
  <c r="J75" i="14"/>
  <c r="I75" i="14"/>
  <c r="M145" i="15"/>
  <c r="L145" i="15"/>
  <c r="K145" i="15"/>
  <c r="J145" i="15"/>
  <c r="I145" i="15"/>
  <c r="C121" i="16"/>
  <c r="F49" i="17"/>
  <c r="L7" i="6"/>
  <c r="J7" i="6"/>
  <c r="M7" i="6"/>
  <c r="L9" i="8"/>
  <c r="J11" i="8"/>
  <c r="H13" i="8"/>
  <c r="L17" i="8"/>
  <c r="J19" i="8"/>
  <c r="H21" i="8"/>
  <c r="H32" i="8"/>
  <c r="L36" i="8"/>
  <c r="J38" i="8"/>
  <c r="H40" i="8"/>
  <c r="F53" i="8"/>
  <c r="J57" i="8"/>
  <c r="H59" i="8"/>
  <c r="F61" i="8"/>
  <c r="J76" i="8"/>
  <c r="H78" i="8"/>
  <c r="F80" i="8"/>
  <c r="J84" i="8"/>
  <c r="H86" i="8"/>
  <c r="L101" i="8"/>
  <c r="J103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F9" i="10"/>
  <c r="J63" i="10"/>
  <c r="J87" i="10"/>
  <c r="D80" i="11"/>
  <c r="D101" i="11"/>
  <c r="U12" i="12"/>
  <c r="V12" i="12"/>
  <c r="K84" i="14"/>
  <c r="J84" i="14"/>
  <c r="I84" i="14"/>
  <c r="L14" i="8"/>
  <c r="J16" i="8"/>
  <c r="L33" i="8"/>
  <c r="J35" i="8"/>
  <c r="L41" i="8"/>
  <c r="J43" i="8"/>
  <c r="L98" i="8"/>
  <c r="J100" i="8"/>
  <c r="L106" i="8"/>
  <c r="J108" i="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H65" i="10"/>
  <c r="F75" i="10"/>
  <c r="D81" i="11"/>
  <c r="D104" i="11"/>
  <c r="G93" i="14"/>
  <c r="K92" i="14"/>
  <c r="J92" i="14"/>
  <c r="I92" i="14"/>
  <c r="M76" i="15"/>
  <c r="L76" i="15"/>
  <c r="K76" i="15"/>
  <c r="J76" i="15"/>
  <c r="I76" i="15"/>
  <c r="E23" i="16"/>
  <c r="L34" i="18"/>
  <c r="L11" i="8"/>
  <c r="J13" i="8"/>
  <c r="L19" i="8"/>
  <c r="J21" i="8"/>
  <c r="J32" i="8"/>
  <c r="L38" i="8"/>
  <c r="J40" i="8"/>
  <c r="J97" i="8"/>
  <c r="L103" i="8"/>
  <c r="J105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H35" i="10"/>
  <c r="F56" i="10"/>
  <c r="J60" i="10"/>
  <c r="F83" i="10"/>
  <c r="D84" i="11"/>
  <c r="D105" i="11"/>
  <c r="K32" i="14"/>
  <c r="J32" i="14"/>
  <c r="I32" i="14"/>
  <c r="D79" i="14"/>
  <c r="K101" i="14"/>
  <c r="J101" i="14"/>
  <c r="I101" i="14"/>
  <c r="F163" i="14"/>
  <c r="D63" i="15"/>
  <c r="D35" i="16"/>
  <c r="J10" i="8"/>
  <c r="L16" i="8"/>
  <c r="J18" i="8"/>
  <c r="L35" i="8"/>
  <c r="J37" i="8"/>
  <c r="L43" i="8"/>
  <c r="L100" i="8"/>
  <c r="J102" i="8"/>
  <c r="L108" i="8"/>
  <c r="R11" i="9"/>
  <c r="S11" i="9"/>
  <c r="I12" i="9"/>
  <c r="G14" i="9"/>
  <c r="O14" i="9"/>
  <c r="P14" i="9"/>
  <c r="E16" i="9"/>
  <c r="M16" i="9"/>
  <c r="R19" i="9"/>
  <c r="S19" i="9"/>
  <c r="I20" i="9"/>
  <c r="F34" i="10"/>
  <c r="H40" i="10"/>
  <c r="J57" i="10"/>
  <c r="H62" i="10"/>
  <c r="D85" i="11"/>
  <c r="D108" i="11"/>
  <c r="K41" i="14"/>
  <c r="J41" i="14"/>
  <c r="I41" i="14"/>
  <c r="K110" i="14"/>
  <c r="J110" i="14"/>
  <c r="I110" i="14"/>
  <c r="D149" i="14"/>
  <c r="M15" i="15"/>
  <c r="L15" i="15"/>
  <c r="K15" i="15"/>
  <c r="J15" i="15"/>
  <c r="I15" i="15"/>
  <c r="F91" i="15"/>
  <c r="L71" i="16"/>
  <c r="K71" i="16"/>
  <c r="J71" i="16"/>
  <c r="I71" i="16"/>
  <c r="M11" i="6"/>
  <c r="L11" i="6"/>
  <c r="J11" i="6"/>
  <c r="L13" i="8"/>
  <c r="J15" i="8"/>
  <c r="L21" i="8"/>
  <c r="L32" i="8"/>
  <c r="J34" i="8"/>
  <c r="L40" i="8"/>
  <c r="J42" i="8"/>
  <c r="L97" i="8"/>
  <c r="J99" i="8"/>
  <c r="L105" i="8"/>
  <c r="J107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F13" i="10"/>
  <c r="F64" i="10"/>
  <c r="H81" i="10"/>
  <c r="X7" i="12"/>
  <c r="I9" i="12"/>
  <c r="J9" i="12"/>
  <c r="W10" i="12"/>
  <c r="K49" i="14"/>
  <c r="J49" i="14"/>
  <c r="I49" i="14"/>
  <c r="K118" i="14"/>
  <c r="J118" i="14"/>
  <c r="I118" i="14"/>
  <c r="M111" i="15"/>
  <c r="L111" i="15"/>
  <c r="K111" i="15"/>
  <c r="J111" i="15"/>
  <c r="I111" i="15"/>
  <c r="H119" i="15"/>
  <c r="G21" i="17"/>
  <c r="J82" i="10"/>
  <c r="H84" i="10"/>
  <c r="D8" i="11"/>
  <c r="D12" i="11"/>
  <c r="D16" i="11"/>
  <c r="D20" i="11"/>
  <c r="D32" i="11"/>
  <c r="D36" i="11"/>
  <c r="D40" i="11"/>
  <c r="D52" i="11"/>
  <c r="D56" i="11"/>
  <c r="D60" i="11"/>
  <c r="D64" i="11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I85" i="14"/>
  <c r="H93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F149" i="14"/>
  <c r="K145" i="14"/>
  <c r="I145" i="14"/>
  <c r="J145" i="14"/>
  <c r="K152" i="14"/>
  <c r="J152" i="14"/>
  <c r="I152" i="14"/>
  <c r="AA9" i="15"/>
  <c r="M30" i="15"/>
  <c r="L30" i="15"/>
  <c r="K30" i="15"/>
  <c r="J30" i="15"/>
  <c r="I30" i="15"/>
  <c r="M65" i="15"/>
  <c r="L65" i="15"/>
  <c r="K65" i="15"/>
  <c r="J65" i="15"/>
  <c r="I65" i="15"/>
  <c r="M99" i="15"/>
  <c r="L99" i="15"/>
  <c r="K99" i="15"/>
  <c r="J99" i="15"/>
  <c r="I99" i="15"/>
  <c r="Y19" i="16"/>
  <c r="W19" i="16"/>
  <c r="F23" i="16"/>
  <c r="E35" i="16"/>
  <c r="M59" i="16"/>
  <c r="L59" i="16"/>
  <c r="K59" i="16"/>
  <c r="J59" i="16"/>
  <c r="I59" i="16"/>
  <c r="G105" i="16"/>
  <c r="L13" i="17"/>
  <c r="K13" i="17"/>
  <c r="J13" i="17"/>
  <c r="I13" i="17"/>
  <c r="H21" i="17"/>
  <c r="G49" i="17"/>
  <c r="K17" i="14"/>
  <c r="J17" i="14"/>
  <c r="I17" i="14"/>
  <c r="K26" i="14"/>
  <c r="J26" i="14"/>
  <c r="I26" i="14"/>
  <c r="E37" i="14"/>
  <c r="K34" i="14"/>
  <c r="J34" i="14"/>
  <c r="I34" i="14"/>
  <c r="K43" i="14"/>
  <c r="J43" i="14"/>
  <c r="I43" i="14"/>
  <c r="H51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K95" i="14"/>
  <c r="J95" i="14"/>
  <c r="I95" i="14"/>
  <c r="D107" i="14"/>
  <c r="K103" i="14"/>
  <c r="J103" i="14"/>
  <c r="I103" i="14"/>
  <c r="K112" i="14"/>
  <c r="J112" i="14"/>
  <c r="I112" i="14"/>
  <c r="G121" i="14"/>
  <c r="K120" i="14"/>
  <c r="J120" i="14"/>
  <c r="I120" i="14"/>
  <c r="K129" i="14"/>
  <c r="J129" i="14"/>
  <c r="I129" i="14"/>
  <c r="K138" i="14"/>
  <c r="J138" i="14"/>
  <c r="I138" i="14"/>
  <c r="M11" i="15"/>
  <c r="L11" i="15"/>
  <c r="K11" i="15"/>
  <c r="J11" i="15"/>
  <c r="I11" i="15"/>
  <c r="M33" i="15"/>
  <c r="L33" i="15"/>
  <c r="K33" i="15"/>
  <c r="J33" i="15"/>
  <c r="I33" i="15"/>
  <c r="M68" i="15"/>
  <c r="L68" i="15"/>
  <c r="K68" i="15"/>
  <c r="J68" i="15"/>
  <c r="I68" i="15"/>
  <c r="M102" i="15"/>
  <c r="L102" i="15"/>
  <c r="K102" i="15"/>
  <c r="J102" i="15"/>
  <c r="I102" i="15"/>
  <c r="M137" i="15"/>
  <c r="L137" i="15"/>
  <c r="K137" i="15"/>
  <c r="J137" i="15"/>
  <c r="I137" i="15"/>
  <c r="C161" i="15"/>
  <c r="L14" i="16"/>
  <c r="K14" i="16"/>
  <c r="J14" i="16"/>
  <c r="I14" i="16"/>
  <c r="M40" i="16"/>
  <c r="L40" i="16"/>
  <c r="K40" i="16"/>
  <c r="J40" i="16"/>
  <c r="I40" i="16"/>
  <c r="E149" i="16"/>
  <c r="H59" i="10"/>
  <c r="F61" i="10"/>
  <c r="J65" i="10"/>
  <c r="J76" i="10"/>
  <c r="H78" i="10"/>
  <c r="F80" i="10"/>
  <c r="D9" i="11"/>
  <c r="D13" i="11"/>
  <c r="D17" i="11"/>
  <c r="D33" i="11"/>
  <c r="D37" i="11"/>
  <c r="D41" i="11"/>
  <c r="D53" i="11"/>
  <c r="D57" i="11"/>
  <c r="D61" i="11"/>
  <c r="C23" i="14"/>
  <c r="K18" i="14"/>
  <c r="J18" i="14"/>
  <c r="I18" i="14"/>
  <c r="K27" i="14"/>
  <c r="J27" i="14"/>
  <c r="I27" i="14"/>
  <c r="F37" i="14"/>
  <c r="K35" i="14"/>
  <c r="J35" i="14"/>
  <c r="I35" i="14"/>
  <c r="K44" i="14"/>
  <c r="J44" i="14"/>
  <c r="I44" i="14"/>
  <c r="K53" i="14"/>
  <c r="J53" i="14"/>
  <c r="I53" i="14"/>
  <c r="D65" i="14"/>
  <c r="K61" i="14"/>
  <c r="J61" i="14"/>
  <c r="I61" i="14"/>
  <c r="K70" i="14"/>
  <c r="J70" i="14"/>
  <c r="I70" i="14"/>
  <c r="G79" i="14"/>
  <c r="K78" i="14"/>
  <c r="J78" i="14"/>
  <c r="I78" i="14"/>
  <c r="K87" i="14"/>
  <c r="J87" i="14"/>
  <c r="I87" i="14"/>
  <c r="K96" i="14"/>
  <c r="J96" i="14"/>
  <c r="I96" i="14"/>
  <c r="E107" i="14"/>
  <c r="K104" i="14"/>
  <c r="J104" i="14"/>
  <c r="I104" i="14"/>
  <c r="K113" i="14"/>
  <c r="J113" i="14"/>
  <c r="I113" i="14"/>
  <c r="H121" i="14"/>
  <c r="C135" i="14"/>
  <c r="K130" i="14"/>
  <c r="J130" i="14"/>
  <c r="I130" i="14"/>
  <c r="K139" i="14"/>
  <c r="J139" i="14"/>
  <c r="I139" i="14"/>
  <c r="K140" i="14"/>
  <c r="J140" i="14"/>
  <c r="I140" i="14"/>
  <c r="J144" i="14"/>
  <c r="K144" i="14"/>
  <c r="I144" i="14"/>
  <c r="J147" i="14"/>
  <c r="I147" i="14"/>
  <c r="K147" i="14"/>
  <c r="K160" i="14"/>
  <c r="J160" i="14"/>
  <c r="I160" i="14"/>
  <c r="C21" i="15"/>
  <c r="M56" i="15"/>
  <c r="L56" i="15"/>
  <c r="K56" i="15"/>
  <c r="J56" i="15"/>
  <c r="I56" i="15"/>
  <c r="D77" i="15"/>
  <c r="M90" i="15"/>
  <c r="L90" i="15"/>
  <c r="K90" i="15"/>
  <c r="J90" i="15"/>
  <c r="I90" i="15"/>
  <c r="F105" i="15"/>
  <c r="M125" i="15"/>
  <c r="L125" i="15"/>
  <c r="K125" i="15"/>
  <c r="J125" i="15"/>
  <c r="I125" i="15"/>
  <c r="H133" i="15"/>
  <c r="M159" i="15"/>
  <c r="L159" i="15"/>
  <c r="K159" i="15"/>
  <c r="J159" i="15"/>
  <c r="I159" i="15"/>
  <c r="Y15" i="16"/>
  <c r="W15" i="16"/>
  <c r="M43" i="16"/>
  <c r="L43" i="16"/>
  <c r="K43" i="16"/>
  <c r="J43" i="16"/>
  <c r="I43" i="16"/>
  <c r="I100" i="18"/>
  <c r="J100" i="18"/>
  <c r="D74" i="11"/>
  <c r="D78" i="11"/>
  <c r="D82" i="11"/>
  <c r="D86" i="11"/>
  <c r="D98" i="11"/>
  <c r="D102" i="11"/>
  <c r="D106" i="11"/>
  <c r="K11" i="14"/>
  <c r="J11" i="14"/>
  <c r="I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K71" i="14"/>
  <c r="J71" i="14"/>
  <c r="I71" i="14"/>
  <c r="H79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53" i="14"/>
  <c r="J153" i="14"/>
  <c r="I153" i="14"/>
  <c r="D21" i="15"/>
  <c r="M25" i="15"/>
  <c r="L25" i="15"/>
  <c r="K25" i="15"/>
  <c r="J25" i="15"/>
  <c r="I25" i="15"/>
  <c r="C49" i="15"/>
  <c r="M59" i="15"/>
  <c r="L59" i="15"/>
  <c r="K59" i="15"/>
  <c r="J59" i="15"/>
  <c r="I59" i="15"/>
  <c r="E77" i="15"/>
  <c r="M94" i="15"/>
  <c r="L94" i="15"/>
  <c r="K94" i="15"/>
  <c r="J94" i="15"/>
  <c r="I94" i="15"/>
  <c r="G105" i="15"/>
  <c r="M128" i="15"/>
  <c r="L128" i="15"/>
  <c r="K128" i="15"/>
  <c r="J128" i="15"/>
  <c r="I128" i="15"/>
  <c r="M10" i="16"/>
  <c r="L10" i="16"/>
  <c r="K10" i="16"/>
  <c r="J10" i="16"/>
  <c r="H9" i="16"/>
  <c r="I10" i="16"/>
  <c r="F21" i="16"/>
  <c r="M31" i="16"/>
  <c r="L31" i="16"/>
  <c r="K31" i="16"/>
  <c r="J31" i="16"/>
  <c r="I31" i="16"/>
  <c r="F37" i="16"/>
  <c r="E49" i="16"/>
  <c r="M140" i="16"/>
  <c r="L140" i="16"/>
  <c r="K140" i="16"/>
  <c r="J140" i="16"/>
  <c r="I140" i="16"/>
  <c r="D161" i="16"/>
  <c r="L34" i="17"/>
  <c r="K34" i="17"/>
  <c r="J34" i="17"/>
  <c r="I34" i="17"/>
  <c r="D10" i="11"/>
  <c r="D14" i="11"/>
  <c r="D18" i="11"/>
  <c r="D30" i="11"/>
  <c r="D34" i="11"/>
  <c r="D38" i="11"/>
  <c r="D42" i="11"/>
  <c r="D54" i="11"/>
  <c r="D58" i="11"/>
  <c r="D62" i="11"/>
  <c r="J12" i="14"/>
  <c r="I12" i="14"/>
  <c r="K12" i="14"/>
  <c r="E23" i="14"/>
  <c r="J20" i="14"/>
  <c r="I20" i="14"/>
  <c r="K20" i="14"/>
  <c r="J29" i="14"/>
  <c r="I29" i="14"/>
  <c r="H37" i="14"/>
  <c r="K29" i="14"/>
  <c r="C51" i="14"/>
  <c r="J46" i="14"/>
  <c r="I46" i="14"/>
  <c r="K46" i="14"/>
  <c r="J55" i="14"/>
  <c r="I55" i="14"/>
  <c r="K55" i="14"/>
  <c r="F65" i="14"/>
  <c r="J63" i="14"/>
  <c r="I63" i="14"/>
  <c r="K63" i="14"/>
  <c r="J72" i="14"/>
  <c r="I72" i="14"/>
  <c r="K72" i="14"/>
  <c r="J81" i="14"/>
  <c r="I81" i="14"/>
  <c r="K81" i="14"/>
  <c r="D93" i="14"/>
  <c r="J89" i="14"/>
  <c r="I89" i="14"/>
  <c r="K89" i="14"/>
  <c r="J98" i="14"/>
  <c r="I98" i="14"/>
  <c r="K98" i="14"/>
  <c r="G107" i="14"/>
  <c r="J106" i="14"/>
  <c r="I106" i="14"/>
  <c r="K106" i="14"/>
  <c r="J115" i="14"/>
  <c r="I115" i="14"/>
  <c r="K115" i="14"/>
  <c r="J124" i="14"/>
  <c r="I124" i="14"/>
  <c r="K124" i="14"/>
  <c r="E135" i="14"/>
  <c r="J132" i="14"/>
  <c r="I132" i="14"/>
  <c r="K132" i="14"/>
  <c r="K143" i="14"/>
  <c r="J143" i="14"/>
  <c r="I143" i="14"/>
  <c r="AA17" i="15"/>
  <c r="M47" i="15"/>
  <c r="L47" i="15"/>
  <c r="K47" i="15"/>
  <c r="J47" i="15"/>
  <c r="I47" i="15"/>
  <c r="M82" i="15"/>
  <c r="L82" i="15"/>
  <c r="K82" i="15"/>
  <c r="J82" i="15"/>
  <c r="I82" i="15"/>
  <c r="M116" i="15"/>
  <c r="L116" i="15"/>
  <c r="K116" i="15"/>
  <c r="J116" i="15"/>
  <c r="I116" i="15"/>
  <c r="M151" i="15"/>
  <c r="L151" i="15"/>
  <c r="K151" i="15"/>
  <c r="J151" i="15"/>
  <c r="I151" i="15"/>
  <c r="Y11" i="16"/>
  <c r="W11" i="16"/>
  <c r="G21" i="16"/>
  <c r="M34" i="16"/>
  <c r="L34" i="16"/>
  <c r="K34" i="16"/>
  <c r="J34" i="16"/>
  <c r="I34" i="16"/>
  <c r="G37" i="16"/>
  <c r="F49" i="16"/>
  <c r="F65" i="16"/>
  <c r="M128" i="16"/>
  <c r="L128" i="16"/>
  <c r="K128" i="16"/>
  <c r="J128" i="16"/>
  <c r="I128" i="16"/>
  <c r="D75" i="11"/>
  <c r="D79" i="11"/>
  <c r="D83" i="11"/>
  <c r="D99" i="11"/>
  <c r="D103" i="11"/>
  <c r="D107" i="11"/>
  <c r="I13" i="14"/>
  <c r="K13" i="14"/>
  <c r="J13" i="14"/>
  <c r="F23" i="14"/>
  <c r="I21" i="14"/>
  <c r="K21" i="14"/>
  <c r="J21" i="14"/>
  <c r="I30" i="14"/>
  <c r="K30" i="14"/>
  <c r="J30" i="14"/>
  <c r="I39" i="14"/>
  <c r="K39" i="14"/>
  <c r="J39" i="14"/>
  <c r="D51" i="14"/>
  <c r="I47" i="14"/>
  <c r="K47" i="14"/>
  <c r="J47" i="14"/>
  <c r="I56" i="14"/>
  <c r="K56" i="14"/>
  <c r="J56" i="14"/>
  <c r="G65" i="14"/>
  <c r="I64" i="14"/>
  <c r="K64" i="14"/>
  <c r="J64" i="14"/>
  <c r="I73" i="14"/>
  <c r="K73" i="14"/>
  <c r="J73" i="14"/>
  <c r="I82" i="14"/>
  <c r="K82" i="14"/>
  <c r="J82" i="14"/>
  <c r="E93" i="14"/>
  <c r="I90" i="14"/>
  <c r="K90" i="14"/>
  <c r="J90" i="14"/>
  <c r="I99" i="14"/>
  <c r="H107" i="14"/>
  <c r="K99" i="14"/>
  <c r="J99" i="14"/>
  <c r="C121" i="14"/>
  <c r="I116" i="14"/>
  <c r="K116" i="14"/>
  <c r="J116" i="14"/>
  <c r="I125" i="14"/>
  <c r="K125" i="14"/>
  <c r="J125" i="14"/>
  <c r="F135" i="14"/>
  <c r="I133" i="14"/>
  <c r="K133" i="14"/>
  <c r="J133" i="14"/>
  <c r="K161" i="14"/>
  <c r="J161" i="14"/>
  <c r="I161" i="14"/>
  <c r="M19" i="15"/>
  <c r="L19" i="15"/>
  <c r="K19" i="15"/>
  <c r="J19" i="15"/>
  <c r="I19" i="15"/>
  <c r="M51" i="15"/>
  <c r="L51" i="15"/>
  <c r="K51" i="15"/>
  <c r="J51" i="15"/>
  <c r="I51" i="15"/>
  <c r="M85" i="15"/>
  <c r="L85" i="15"/>
  <c r="K85" i="15"/>
  <c r="J85" i="15"/>
  <c r="I85" i="15"/>
  <c r="M154" i="15"/>
  <c r="L154" i="15"/>
  <c r="K154" i="15"/>
  <c r="J154" i="15"/>
  <c r="I154" i="15"/>
  <c r="G37" i="17"/>
  <c r="D11" i="11"/>
  <c r="D15" i="11"/>
  <c r="D19" i="11"/>
  <c r="D31" i="11"/>
  <c r="D35" i="11"/>
  <c r="D39" i="11"/>
  <c r="D55" i="11"/>
  <c r="D59" i="11"/>
  <c r="D63" i="11"/>
  <c r="K14" i="14"/>
  <c r="J14" i="14"/>
  <c r="I14" i="14"/>
  <c r="G23" i="14"/>
  <c r="K22" i="14"/>
  <c r="J22" i="14"/>
  <c r="I22" i="14"/>
  <c r="K31" i="14"/>
  <c r="J31" i="14"/>
  <c r="I31" i="14"/>
  <c r="K40" i="14"/>
  <c r="J40" i="14"/>
  <c r="I40" i="14"/>
  <c r="E51" i="14"/>
  <c r="K48" i="14"/>
  <c r="J48" i="14"/>
  <c r="I48" i="14"/>
  <c r="H65" i="14"/>
  <c r="K57" i="14"/>
  <c r="J57" i="14"/>
  <c r="I57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C149" i="14"/>
  <c r="K142" i="14"/>
  <c r="J142" i="14"/>
  <c r="I142" i="14"/>
  <c r="E163" i="14"/>
  <c r="AA13" i="15"/>
  <c r="M39" i="15"/>
  <c r="L39" i="15"/>
  <c r="K39" i="15"/>
  <c r="J39" i="15"/>
  <c r="I39" i="15"/>
  <c r="C63" i="15"/>
  <c r="M73" i="15"/>
  <c r="L73" i="15"/>
  <c r="K73" i="15"/>
  <c r="J73" i="15"/>
  <c r="I73" i="15"/>
  <c r="E91" i="15"/>
  <c r="M108" i="15"/>
  <c r="L108" i="15"/>
  <c r="K108" i="15"/>
  <c r="J108" i="15"/>
  <c r="I108" i="15"/>
  <c r="G119" i="15"/>
  <c r="M142" i="15"/>
  <c r="L142" i="15"/>
  <c r="K142" i="15"/>
  <c r="J142" i="15"/>
  <c r="I142" i="15"/>
  <c r="M26" i="16"/>
  <c r="L26" i="16"/>
  <c r="K26" i="16"/>
  <c r="J26" i="16"/>
  <c r="I26" i="16"/>
  <c r="E77" i="16"/>
  <c r="M94" i="16"/>
  <c r="H93" i="16"/>
  <c r="L94" i="16"/>
  <c r="K94" i="16"/>
  <c r="J94" i="16"/>
  <c r="I94" i="16"/>
  <c r="H37" i="17"/>
  <c r="L38" i="17"/>
  <c r="K38" i="17"/>
  <c r="J38" i="17"/>
  <c r="I38" i="17"/>
  <c r="K154" i="14"/>
  <c r="J154" i="14"/>
  <c r="I154" i="14"/>
  <c r="G163" i="14"/>
  <c r="K162" i="14"/>
  <c r="J162" i="14"/>
  <c r="I162" i="14"/>
  <c r="E21" i="15"/>
  <c r="C35" i="15"/>
  <c r="M28" i="15"/>
  <c r="L28" i="15"/>
  <c r="K28" i="15"/>
  <c r="J28" i="15"/>
  <c r="I28" i="15"/>
  <c r="M37" i="15"/>
  <c r="L37" i="15"/>
  <c r="K37" i="15"/>
  <c r="J37" i="15"/>
  <c r="I37" i="15"/>
  <c r="D49" i="15"/>
  <c r="M45" i="15"/>
  <c r="L45" i="15"/>
  <c r="K45" i="15"/>
  <c r="J45" i="15"/>
  <c r="I45" i="15"/>
  <c r="M54" i="15"/>
  <c r="L54" i="15"/>
  <c r="K54" i="15"/>
  <c r="J54" i="15"/>
  <c r="I54" i="15"/>
  <c r="E63" i="15"/>
  <c r="M62" i="15"/>
  <c r="L62" i="15"/>
  <c r="K62" i="15"/>
  <c r="J62" i="15"/>
  <c r="I62" i="15"/>
  <c r="F77" i="15"/>
  <c r="M71" i="15"/>
  <c r="L71" i="15"/>
  <c r="K71" i="15"/>
  <c r="J71" i="15"/>
  <c r="I71" i="15"/>
  <c r="M80" i="15"/>
  <c r="L80" i="15"/>
  <c r="K80" i="15"/>
  <c r="J80" i="15"/>
  <c r="I80" i="15"/>
  <c r="G91" i="15"/>
  <c r="M88" i="15"/>
  <c r="L88" i="15"/>
  <c r="K88" i="15"/>
  <c r="J88" i="15"/>
  <c r="I88" i="15"/>
  <c r="M97" i="15"/>
  <c r="L97" i="15"/>
  <c r="K97" i="15"/>
  <c r="J97" i="15"/>
  <c r="I97" i="15"/>
  <c r="H105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C147" i="15"/>
  <c r="M140" i="15"/>
  <c r="L140" i="15"/>
  <c r="K140" i="15"/>
  <c r="J140" i="15"/>
  <c r="I140" i="15"/>
  <c r="M149" i="15"/>
  <c r="L149" i="15"/>
  <c r="K149" i="15"/>
  <c r="J149" i="15"/>
  <c r="I149" i="15"/>
  <c r="D161" i="15"/>
  <c r="M157" i="15"/>
  <c r="L157" i="15"/>
  <c r="K157" i="15"/>
  <c r="J157" i="15"/>
  <c r="I157" i="15"/>
  <c r="M13" i="16"/>
  <c r="L13" i="16"/>
  <c r="K13" i="16"/>
  <c r="J13" i="16"/>
  <c r="I13" i="16"/>
  <c r="H21" i="16"/>
  <c r="M17" i="16"/>
  <c r="L17" i="16"/>
  <c r="K17" i="16"/>
  <c r="J17" i="16"/>
  <c r="I17" i="16"/>
  <c r="G23" i="16"/>
  <c r="F35" i="16"/>
  <c r="M29" i="16"/>
  <c r="L29" i="16"/>
  <c r="K29" i="16"/>
  <c r="J29" i="16"/>
  <c r="I29" i="16"/>
  <c r="M38" i="16"/>
  <c r="H37" i="16"/>
  <c r="L38" i="16"/>
  <c r="K38" i="16"/>
  <c r="J38" i="16"/>
  <c r="I38" i="16"/>
  <c r="G49" i="16"/>
  <c r="M46" i="16"/>
  <c r="L46" i="16"/>
  <c r="K46" i="16"/>
  <c r="J46" i="16"/>
  <c r="I46" i="16"/>
  <c r="M62" i="16"/>
  <c r="L62" i="16"/>
  <c r="K62" i="16"/>
  <c r="J62" i="16"/>
  <c r="I62" i="16"/>
  <c r="G65" i="16"/>
  <c r="F77" i="16"/>
  <c r="M97" i="16"/>
  <c r="L97" i="16"/>
  <c r="K97" i="16"/>
  <c r="J97" i="16"/>
  <c r="I97" i="16"/>
  <c r="H105" i="16"/>
  <c r="M131" i="16"/>
  <c r="L131" i="16"/>
  <c r="K131" i="16"/>
  <c r="J131" i="16"/>
  <c r="I131" i="16"/>
  <c r="L26" i="17"/>
  <c r="K26" i="17"/>
  <c r="J26" i="17"/>
  <c r="I26" i="17"/>
  <c r="F8" i="18"/>
  <c r="N20" i="18"/>
  <c r="H36" i="18"/>
  <c r="J37" i="18"/>
  <c r="I37" i="18"/>
  <c r="S103" i="18"/>
  <c r="R103" i="18"/>
  <c r="L160" i="18"/>
  <c r="E149" i="14"/>
  <c r="K146" i="14"/>
  <c r="J146" i="14"/>
  <c r="I146" i="14"/>
  <c r="K155" i="14"/>
  <c r="J155" i="14"/>
  <c r="I155" i="14"/>
  <c r="H163" i="14"/>
  <c r="L10" i="15"/>
  <c r="K10" i="15"/>
  <c r="J10" i="15"/>
  <c r="I10" i="15"/>
  <c r="M10" i="15"/>
  <c r="F21" i="15"/>
  <c r="L14" i="15"/>
  <c r="K14" i="15"/>
  <c r="J14" i="15"/>
  <c r="I14" i="15"/>
  <c r="M14" i="15"/>
  <c r="L18" i="15"/>
  <c r="K18" i="15"/>
  <c r="J18" i="15"/>
  <c r="I18" i="15"/>
  <c r="M18" i="15"/>
  <c r="L23" i="15"/>
  <c r="K23" i="15"/>
  <c r="J23" i="15"/>
  <c r="I23" i="15"/>
  <c r="M23" i="15"/>
  <c r="D35" i="15"/>
  <c r="L31" i="15"/>
  <c r="K31" i="15"/>
  <c r="J31" i="15"/>
  <c r="I31" i="15"/>
  <c r="M31" i="15"/>
  <c r="L40" i="15"/>
  <c r="K40" i="15"/>
  <c r="J40" i="15"/>
  <c r="I40" i="15"/>
  <c r="M40" i="15"/>
  <c r="E49" i="15"/>
  <c r="L48" i="15"/>
  <c r="K48" i="15"/>
  <c r="J48" i="15"/>
  <c r="I48" i="15"/>
  <c r="M48" i="15"/>
  <c r="F63" i="15"/>
  <c r="L57" i="15"/>
  <c r="K57" i="15"/>
  <c r="J57" i="15"/>
  <c r="I57" i="15"/>
  <c r="M57" i="15"/>
  <c r="L66" i="15"/>
  <c r="K66" i="15"/>
  <c r="J66" i="15"/>
  <c r="I66" i="15"/>
  <c r="M66" i="15"/>
  <c r="G77" i="15"/>
  <c r="L74" i="15"/>
  <c r="K74" i="15"/>
  <c r="J74" i="15"/>
  <c r="I74" i="15"/>
  <c r="M74" i="15"/>
  <c r="L83" i="15"/>
  <c r="K83" i="15"/>
  <c r="J83" i="15"/>
  <c r="I83" i="15"/>
  <c r="H91" i="15"/>
  <c r="M83" i="15"/>
  <c r="L100" i="15"/>
  <c r="K100" i="15"/>
  <c r="J100" i="15"/>
  <c r="I100" i="15"/>
  <c r="M100" i="15"/>
  <c r="L109" i="15"/>
  <c r="K109" i="15"/>
  <c r="J109" i="15"/>
  <c r="I109" i="15"/>
  <c r="M109" i="15"/>
  <c r="L117" i="15"/>
  <c r="K117" i="15"/>
  <c r="J117" i="15"/>
  <c r="I117" i="15"/>
  <c r="M117" i="15"/>
  <c r="C133" i="15"/>
  <c r="L126" i="15"/>
  <c r="K126" i="15"/>
  <c r="J126" i="15"/>
  <c r="I126" i="15"/>
  <c r="M126" i="15"/>
  <c r="L135" i="15"/>
  <c r="K135" i="15"/>
  <c r="J135" i="15"/>
  <c r="I135" i="15"/>
  <c r="M135" i="15"/>
  <c r="D147" i="15"/>
  <c r="L143" i="15"/>
  <c r="K143" i="15"/>
  <c r="J143" i="15"/>
  <c r="I143" i="15"/>
  <c r="M143" i="15"/>
  <c r="L152" i="15"/>
  <c r="K152" i="15"/>
  <c r="J152" i="15"/>
  <c r="I152" i="15"/>
  <c r="M152" i="15"/>
  <c r="E161" i="15"/>
  <c r="L160" i="15"/>
  <c r="K160" i="15"/>
  <c r="J160" i="15"/>
  <c r="I160" i="15"/>
  <c r="M160" i="15"/>
  <c r="C9" i="16"/>
  <c r="L24" i="16"/>
  <c r="K24" i="16"/>
  <c r="J24" i="16"/>
  <c r="I24" i="16"/>
  <c r="H23" i="16"/>
  <c r="M24" i="16"/>
  <c r="G35" i="16"/>
  <c r="L32" i="16"/>
  <c r="K32" i="16"/>
  <c r="J32" i="16"/>
  <c r="I32" i="16"/>
  <c r="M32" i="16"/>
  <c r="H49" i="16"/>
  <c r="L41" i="16"/>
  <c r="K41" i="16"/>
  <c r="J41" i="16"/>
  <c r="I41" i="16"/>
  <c r="M41" i="16"/>
  <c r="M85" i="16"/>
  <c r="L85" i="16"/>
  <c r="K85" i="16"/>
  <c r="J85" i="16"/>
  <c r="I85" i="16"/>
  <c r="C135" i="16"/>
  <c r="M154" i="16"/>
  <c r="L154" i="16"/>
  <c r="K154" i="16"/>
  <c r="J154" i="16"/>
  <c r="I154" i="16"/>
  <c r="L29" i="17"/>
  <c r="K29" i="17"/>
  <c r="J29" i="17"/>
  <c r="I29" i="17"/>
  <c r="P20" i="18"/>
  <c r="AB27" i="18"/>
  <c r="AA27" i="18"/>
  <c r="Z27" i="18"/>
  <c r="S59" i="18"/>
  <c r="R59" i="18"/>
  <c r="X106" i="18"/>
  <c r="K156" i="14"/>
  <c r="J156" i="14"/>
  <c r="I156" i="14"/>
  <c r="G21" i="15"/>
  <c r="K26" i="15"/>
  <c r="J26" i="15"/>
  <c r="I26" i="15"/>
  <c r="L26" i="15"/>
  <c r="M26" i="15"/>
  <c r="E35" i="15"/>
  <c r="K34" i="15"/>
  <c r="J34" i="15"/>
  <c r="I34" i="15"/>
  <c r="M34" i="15"/>
  <c r="L34" i="15"/>
  <c r="F49" i="15"/>
  <c r="K43" i="15"/>
  <c r="J43" i="15"/>
  <c r="I43" i="15"/>
  <c r="M43" i="15"/>
  <c r="L43" i="15"/>
  <c r="K52" i="15"/>
  <c r="J52" i="15"/>
  <c r="I52" i="15"/>
  <c r="M52" i="15"/>
  <c r="L52" i="15"/>
  <c r="G63" i="15"/>
  <c r="K60" i="15"/>
  <c r="J60" i="15"/>
  <c r="I60" i="15"/>
  <c r="L60" i="15"/>
  <c r="M60" i="15"/>
  <c r="K69" i="15"/>
  <c r="J69" i="15"/>
  <c r="I69" i="15"/>
  <c r="H77" i="15"/>
  <c r="M69" i="15"/>
  <c r="L69" i="15"/>
  <c r="K86" i="15"/>
  <c r="J86" i="15"/>
  <c r="I86" i="15"/>
  <c r="M86" i="15"/>
  <c r="L86" i="15"/>
  <c r="K95" i="15"/>
  <c r="J95" i="15"/>
  <c r="I95" i="15"/>
  <c r="L95" i="15"/>
  <c r="M95" i="15"/>
  <c r="K103" i="15"/>
  <c r="J103" i="15"/>
  <c r="I103" i="15"/>
  <c r="M103" i="15"/>
  <c r="L103" i="15"/>
  <c r="C119" i="15"/>
  <c r="K112" i="15"/>
  <c r="J112" i="15"/>
  <c r="I112" i="15"/>
  <c r="M112" i="15"/>
  <c r="L112" i="15"/>
  <c r="K121" i="15"/>
  <c r="J121" i="15"/>
  <c r="I121" i="15"/>
  <c r="M121" i="15"/>
  <c r="L121" i="15"/>
  <c r="D133" i="15"/>
  <c r="K129" i="15"/>
  <c r="J129" i="15"/>
  <c r="I129" i="15"/>
  <c r="L129" i="15"/>
  <c r="M129" i="15"/>
  <c r="K138" i="15"/>
  <c r="J138" i="15"/>
  <c r="I138" i="15"/>
  <c r="M138" i="15"/>
  <c r="L138" i="15"/>
  <c r="E147" i="15"/>
  <c r="K146" i="15"/>
  <c r="J146" i="15"/>
  <c r="I146" i="15"/>
  <c r="M146" i="15"/>
  <c r="L146" i="15"/>
  <c r="F161" i="15"/>
  <c r="K155" i="15"/>
  <c r="J155" i="15"/>
  <c r="I155" i="15"/>
  <c r="M155" i="15"/>
  <c r="L155" i="15"/>
  <c r="D9" i="16"/>
  <c r="K12" i="16"/>
  <c r="J12" i="16"/>
  <c r="I12" i="16"/>
  <c r="M12" i="16"/>
  <c r="L12" i="16"/>
  <c r="K16" i="16"/>
  <c r="J16" i="16"/>
  <c r="I16" i="16"/>
  <c r="M16" i="16"/>
  <c r="L16" i="16"/>
  <c r="K20" i="16"/>
  <c r="J20" i="16"/>
  <c r="I20" i="16"/>
  <c r="M20" i="16"/>
  <c r="L20" i="16"/>
  <c r="K27" i="16"/>
  <c r="J27" i="16"/>
  <c r="I27" i="16"/>
  <c r="H35" i="16"/>
  <c r="M27" i="16"/>
  <c r="L27" i="16"/>
  <c r="K44" i="16"/>
  <c r="J44" i="16"/>
  <c r="I44" i="16"/>
  <c r="M44" i="16"/>
  <c r="L44" i="16"/>
  <c r="M54" i="16"/>
  <c r="L54" i="16"/>
  <c r="K54" i="16"/>
  <c r="J54" i="16"/>
  <c r="I54" i="16"/>
  <c r="M88" i="16"/>
  <c r="L88" i="16"/>
  <c r="K88" i="16"/>
  <c r="J88" i="16"/>
  <c r="I88" i="16"/>
  <c r="M123" i="16"/>
  <c r="L123" i="16"/>
  <c r="K123" i="16"/>
  <c r="J123" i="16"/>
  <c r="I123" i="16"/>
  <c r="D135" i="16"/>
  <c r="C147" i="16"/>
  <c r="M157" i="16"/>
  <c r="L157" i="16"/>
  <c r="K157" i="16"/>
  <c r="J157" i="16"/>
  <c r="I157" i="16"/>
  <c r="Y19" i="17"/>
  <c r="W19" i="17"/>
  <c r="F23" i="17"/>
  <c r="E35" i="17"/>
  <c r="H51" i="17"/>
  <c r="AA82" i="18"/>
  <c r="Y90" i="18"/>
  <c r="Z82" i="18"/>
  <c r="G149" i="14"/>
  <c r="I148" i="14"/>
  <c r="K148" i="14"/>
  <c r="J148" i="14"/>
  <c r="J157" i="14"/>
  <c r="I157" i="14"/>
  <c r="K157" i="14"/>
  <c r="J9" i="15"/>
  <c r="I9" i="15"/>
  <c r="M9" i="15"/>
  <c r="K9" i="15"/>
  <c r="L9" i="15"/>
  <c r="J13" i="15"/>
  <c r="I13" i="15"/>
  <c r="H21" i="15"/>
  <c r="M13" i="15"/>
  <c r="L13" i="15"/>
  <c r="K13" i="15"/>
  <c r="J17" i="15"/>
  <c r="I17" i="15"/>
  <c r="M17" i="15"/>
  <c r="L17" i="15"/>
  <c r="K17" i="15"/>
  <c r="F35" i="15"/>
  <c r="J29" i="15"/>
  <c r="I29" i="15"/>
  <c r="M29" i="15"/>
  <c r="K29" i="15"/>
  <c r="L29" i="15"/>
  <c r="J38" i="15"/>
  <c r="I38" i="15"/>
  <c r="M38" i="15"/>
  <c r="L38" i="15"/>
  <c r="K38" i="15"/>
  <c r="G49" i="15"/>
  <c r="J46" i="15"/>
  <c r="I46" i="15"/>
  <c r="M46" i="15"/>
  <c r="L46" i="15"/>
  <c r="K46" i="15"/>
  <c r="J55" i="15"/>
  <c r="I55" i="15"/>
  <c r="H63" i="15"/>
  <c r="M55" i="15"/>
  <c r="L55" i="15"/>
  <c r="K55" i="15"/>
  <c r="J72" i="15"/>
  <c r="I72" i="15"/>
  <c r="M72" i="15"/>
  <c r="L72" i="15"/>
  <c r="K72" i="15"/>
  <c r="J81" i="15"/>
  <c r="I81" i="15"/>
  <c r="M81" i="15"/>
  <c r="L81" i="15"/>
  <c r="K81" i="15"/>
  <c r="J89" i="15"/>
  <c r="I89" i="15"/>
  <c r="M89" i="15"/>
  <c r="L89" i="15"/>
  <c r="K89" i="15"/>
  <c r="C105" i="15"/>
  <c r="J98" i="15"/>
  <c r="I98" i="15"/>
  <c r="M98" i="15"/>
  <c r="K98" i="15"/>
  <c r="L98" i="15"/>
  <c r="J107" i="15"/>
  <c r="I107" i="15"/>
  <c r="M107" i="15"/>
  <c r="L107" i="15"/>
  <c r="K107" i="15"/>
  <c r="D119" i="15"/>
  <c r="J115" i="15"/>
  <c r="I115" i="15"/>
  <c r="M115" i="15"/>
  <c r="L115" i="15"/>
  <c r="K115" i="15"/>
  <c r="J124" i="15"/>
  <c r="I124" i="15"/>
  <c r="M124" i="15"/>
  <c r="L124" i="15"/>
  <c r="K124" i="15"/>
  <c r="E133" i="15"/>
  <c r="J132" i="15"/>
  <c r="I132" i="15"/>
  <c r="M132" i="15"/>
  <c r="K132" i="15"/>
  <c r="L132" i="15"/>
  <c r="F147" i="15"/>
  <c r="J141" i="15"/>
  <c r="I141" i="15"/>
  <c r="M141" i="15"/>
  <c r="L141" i="15"/>
  <c r="K141" i="15"/>
  <c r="J150" i="15"/>
  <c r="I150" i="15"/>
  <c r="M150" i="15"/>
  <c r="L150" i="15"/>
  <c r="K150" i="15"/>
  <c r="G161" i="15"/>
  <c r="J158" i="15"/>
  <c r="I158" i="15"/>
  <c r="M158" i="15"/>
  <c r="L158" i="15"/>
  <c r="K158" i="15"/>
  <c r="E9" i="16"/>
  <c r="C21" i="16"/>
  <c r="J30" i="16"/>
  <c r="I30" i="16"/>
  <c r="M30" i="16"/>
  <c r="L30" i="16"/>
  <c r="K30" i="16"/>
  <c r="C37" i="16"/>
  <c r="J39" i="16"/>
  <c r="I39" i="16"/>
  <c r="M39" i="16"/>
  <c r="L39" i="16"/>
  <c r="K39" i="16"/>
  <c r="J47" i="16"/>
  <c r="I47" i="16"/>
  <c r="M47" i="16"/>
  <c r="L47" i="16"/>
  <c r="K47" i="16"/>
  <c r="E51" i="16"/>
  <c r="D63" i="16"/>
  <c r="M76" i="16"/>
  <c r="L76" i="16"/>
  <c r="K76" i="16"/>
  <c r="J76" i="16"/>
  <c r="I76" i="16"/>
  <c r="G79" i="16"/>
  <c r="F91" i="16"/>
  <c r="M111" i="16"/>
  <c r="L111" i="16"/>
  <c r="K111" i="16"/>
  <c r="J111" i="16"/>
  <c r="I111" i="16"/>
  <c r="H119" i="16"/>
  <c r="M145" i="16"/>
  <c r="L145" i="16"/>
  <c r="K145" i="16"/>
  <c r="J145" i="16"/>
  <c r="I145" i="16"/>
  <c r="G23" i="17"/>
  <c r="F35" i="17"/>
  <c r="V50" i="18"/>
  <c r="H149" i="14"/>
  <c r="K141" i="14"/>
  <c r="J141" i="14"/>
  <c r="I141" i="14"/>
  <c r="C163" i="14"/>
  <c r="I158" i="14"/>
  <c r="J158" i="14"/>
  <c r="K158" i="14"/>
  <c r="I24" i="15"/>
  <c r="M24" i="15"/>
  <c r="L24" i="15"/>
  <c r="K24" i="15"/>
  <c r="J24" i="15"/>
  <c r="G35" i="15"/>
  <c r="I32" i="15"/>
  <c r="M32" i="15"/>
  <c r="L32" i="15"/>
  <c r="J32" i="15"/>
  <c r="K32" i="15"/>
  <c r="I41" i="15"/>
  <c r="H49" i="15"/>
  <c r="M41" i="15"/>
  <c r="L41" i="15"/>
  <c r="K41" i="15"/>
  <c r="J41" i="15"/>
  <c r="I58" i="15"/>
  <c r="M58" i="15"/>
  <c r="L58" i="15"/>
  <c r="K58" i="15"/>
  <c r="J58" i="15"/>
  <c r="I67" i="15"/>
  <c r="M67" i="15"/>
  <c r="L67" i="15"/>
  <c r="J67" i="15"/>
  <c r="K67" i="15"/>
  <c r="I75" i="15"/>
  <c r="M75" i="15"/>
  <c r="L75" i="15"/>
  <c r="K75" i="15"/>
  <c r="J75" i="15"/>
  <c r="C91" i="15"/>
  <c r="I84" i="15"/>
  <c r="M84" i="15"/>
  <c r="L84" i="15"/>
  <c r="K84" i="15"/>
  <c r="J84" i="15"/>
  <c r="I93" i="15"/>
  <c r="M93" i="15"/>
  <c r="L93" i="15"/>
  <c r="K93" i="15"/>
  <c r="J93" i="15"/>
  <c r="D105" i="15"/>
  <c r="I101" i="15"/>
  <c r="M101" i="15"/>
  <c r="L101" i="15"/>
  <c r="J101" i="15"/>
  <c r="K101" i="15"/>
  <c r="I110" i="15"/>
  <c r="M110" i="15"/>
  <c r="L110" i="15"/>
  <c r="K110" i="15"/>
  <c r="J110" i="15"/>
  <c r="E119" i="15"/>
  <c r="I118" i="15"/>
  <c r="M118" i="15"/>
  <c r="L118" i="15"/>
  <c r="K118" i="15"/>
  <c r="J118" i="15"/>
  <c r="F133" i="15"/>
  <c r="I127" i="15"/>
  <c r="M127" i="15"/>
  <c r="L127" i="15"/>
  <c r="K127" i="15"/>
  <c r="J127" i="15"/>
  <c r="I136" i="15"/>
  <c r="M136" i="15"/>
  <c r="L136" i="15"/>
  <c r="J136" i="15"/>
  <c r="K136" i="15"/>
  <c r="G147" i="15"/>
  <c r="I144" i="15"/>
  <c r="M144" i="15"/>
  <c r="L144" i="15"/>
  <c r="K144" i="15"/>
  <c r="J144" i="15"/>
  <c r="I153" i="15"/>
  <c r="H161" i="15"/>
  <c r="M153" i="15"/>
  <c r="L153" i="15"/>
  <c r="K153" i="15"/>
  <c r="J153" i="15"/>
  <c r="F9" i="16"/>
  <c r="I11" i="16"/>
  <c r="M11" i="16"/>
  <c r="L11" i="16"/>
  <c r="K11" i="16"/>
  <c r="J11" i="16"/>
  <c r="D21" i="16"/>
  <c r="I15" i="16"/>
  <c r="M15" i="16"/>
  <c r="L15" i="16"/>
  <c r="K15" i="16"/>
  <c r="J15" i="16"/>
  <c r="I19" i="16"/>
  <c r="M19" i="16"/>
  <c r="L19" i="16"/>
  <c r="K19" i="16"/>
  <c r="J19" i="16"/>
  <c r="C23" i="16"/>
  <c r="I25" i="16"/>
  <c r="M25" i="16"/>
  <c r="L25" i="16"/>
  <c r="K25" i="16"/>
  <c r="J25" i="16"/>
  <c r="I33" i="16"/>
  <c r="M33" i="16"/>
  <c r="L33" i="16"/>
  <c r="K33" i="16"/>
  <c r="J33" i="16"/>
  <c r="D37" i="16"/>
  <c r="C49" i="16"/>
  <c r="I42" i="16"/>
  <c r="M42" i="16"/>
  <c r="L42" i="16"/>
  <c r="K42" i="16"/>
  <c r="J42" i="16"/>
  <c r="M48" i="16"/>
  <c r="K48" i="16"/>
  <c r="I48" i="16"/>
  <c r="J48" i="16"/>
  <c r="L48" i="16"/>
  <c r="F51" i="16"/>
  <c r="E63" i="16"/>
  <c r="M80" i="16"/>
  <c r="H79" i="16"/>
  <c r="L80" i="16"/>
  <c r="K80" i="16"/>
  <c r="J80" i="16"/>
  <c r="I80" i="16"/>
  <c r="G91" i="16"/>
  <c r="M114" i="16"/>
  <c r="L114" i="16"/>
  <c r="K114" i="16"/>
  <c r="J114" i="16"/>
  <c r="I114" i="16"/>
  <c r="M43" i="17"/>
  <c r="L43" i="17"/>
  <c r="K43" i="17"/>
  <c r="J43" i="17"/>
  <c r="I43" i="17"/>
  <c r="D65" i="17"/>
  <c r="AA10" i="18"/>
  <c r="Z10" i="18"/>
  <c r="J19" i="18"/>
  <c r="I19" i="18"/>
  <c r="K151" i="14"/>
  <c r="I151" i="14"/>
  <c r="J151" i="14"/>
  <c r="D163" i="14"/>
  <c r="K159" i="14"/>
  <c r="J159" i="14"/>
  <c r="I159" i="14"/>
  <c r="M12" i="15"/>
  <c r="L12" i="15"/>
  <c r="K12" i="15"/>
  <c r="I12" i="15"/>
  <c r="J12" i="15"/>
  <c r="M16" i="15"/>
  <c r="L16" i="15"/>
  <c r="K16" i="15"/>
  <c r="J16" i="15"/>
  <c r="I16" i="15"/>
  <c r="M20" i="15"/>
  <c r="L20" i="15"/>
  <c r="K20" i="15"/>
  <c r="J20" i="15"/>
  <c r="I20" i="15"/>
  <c r="H35" i="15"/>
  <c r="M27" i="15"/>
  <c r="L27" i="15"/>
  <c r="K27" i="15"/>
  <c r="J27" i="15"/>
  <c r="I27" i="15"/>
  <c r="M44" i="15"/>
  <c r="L44" i="15"/>
  <c r="K44" i="15"/>
  <c r="J44" i="15"/>
  <c r="I44" i="15"/>
  <c r="M53" i="15"/>
  <c r="L53" i="15"/>
  <c r="K53" i="15"/>
  <c r="J53" i="15"/>
  <c r="I53" i="15"/>
  <c r="M61" i="15"/>
  <c r="L61" i="15"/>
  <c r="K61" i="15"/>
  <c r="J61" i="15"/>
  <c r="I61" i="15"/>
  <c r="C77" i="15"/>
  <c r="M70" i="15"/>
  <c r="L70" i="15"/>
  <c r="K70" i="15"/>
  <c r="I70" i="15"/>
  <c r="J70" i="15"/>
  <c r="M79" i="15"/>
  <c r="L79" i="15"/>
  <c r="K79" i="15"/>
  <c r="J79" i="15"/>
  <c r="I79" i="15"/>
  <c r="D91" i="15"/>
  <c r="M87" i="15"/>
  <c r="L87" i="15"/>
  <c r="K87" i="15"/>
  <c r="J87" i="15"/>
  <c r="I87" i="15"/>
  <c r="M96" i="15"/>
  <c r="L96" i="15"/>
  <c r="K96" i="15"/>
  <c r="J96" i="15"/>
  <c r="I96" i="15"/>
  <c r="E105" i="15"/>
  <c r="M104" i="15"/>
  <c r="L104" i="15"/>
  <c r="K104" i="15"/>
  <c r="I104" i="15"/>
  <c r="J104" i="15"/>
  <c r="F119" i="15"/>
  <c r="M113" i="15"/>
  <c r="L113" i="15"/>
  <c r="K113" i="15"/>
  <c r="J113" i="15"/>
  <c r="I113" i="15"/>
  <c r="M122" i="15"/>
  <c r="L122" i="15"/>
  <c r="K122" i="15"/>
  <c r="J122" i="15"/>
  <c r="I122" i="15"/>
  <c r="G133" i="15"/>
  <c r="M130" i="15"/>
  <c r="L130" i="15"/>
  <c r="K130" i="15"/>
  <c r="J130" i="15"/>
  <c r="I130" i="15"/>
  <c r="H147" i="15"/>
  <c r="M139" i="15"/>
  <c r="L139" i="15"/>
  <c r="K139" i="15"/>
  <c r="I139" i="15"/>
  <c r="J139" i="15"/>
  <c r="M156" i="15"/>
  <c r="L156" i="15"/>
  <c r="K156" i="15"/>
  <c r="J156" i="15"/>
  <c r="I156" i="15"/>
  <c r="G9" i="16"/>
  <c r="E21" i="16"/>
  <c r="D23" i="16"/>
  <c r="C35" i="16"/>
  <c r="M28" i="16"/>
  <c r="L28" i="16"/>
  <c r="K28" i="16"/>
  <c r="J28" i="16"/>
  <c r="I28" i="16"/>
  <c r="E37" i="16"/>
  <c r="D49" i="16"/>
  <c r="M45" i="16"/>
  <c r="L45" i="16"/>
  <c r="K45" i="16"/>
  <c r="J45" i="16"/>
  <c r="I45" i="16"/>
  <c r="M68" i="16"/>
  <c r="L68" i="16"/>
  <c r="K68" i="16"/>
  <c r="J68" i="16"/>
  <c r="I68" i="16"/>
  <c r="M102" i="16"/>
  <c r="L102" i="16"/>
  <c r="K102" i="16"/>
  <c r="J102" i="16"/>
  <c r="I102" i="16"/>
  <c r="M137" i="16"/>
  <c r="L137" i="16"/>
  <c r="K137" i="16"/>
  <c r="J137" i="16"/>
  <c r="I137" i="16"/>
  <c r="D149" i="16"/>
  <c r="C161" i="16"/>
  <c r="M17" i="17"/>
  <c r="L17" i="17"/>
  <c r="K17" i="17"/>
  <c r="J17" i="17"/>
  <c r="I17" i="17"/>
  <c r="L46" i="17"/>
  <c r="K46" i="17"/>
  <c r="J46" i="17"/>
  <c r="I46" i="17"/>
  <c r="M90" i="17"/>
  <c r="K131" i="17"/>
  <c r="I131" i="17"/>
  <c r="S14" i="18"/>
  <c r="R14" i="18"/>
  <c r="H62" i="18"/>
  <c r="J54" i="18"/>
  <c r="I54" i="18"/>
  <c r="X76" i="18"/>
  <c r="U92" i="18"/>
  <c r="S31" i="18"/>
  <c r="R31" i="18"/>
  <c r="O36" i="18"/>
  <c r="AA44" i="18"/>
  <c r="Z44" i="18"/>
  <c r="O62" i="18"/>
  <c r="I74" i="18"/>
  <c r="J74" i="18"/>
  <c r="AA86" i="18"/>
  <c r="Z86" i="18"/>
  <c r="S108" i="18"/>
  <c r="R108" i="18"/>
  <c r="AA121" i="18"/>
  <c r="Z121" i="18"/>
  <c r="Y120" i="18"/>
  <c r="G51" i="16"/>
  <c r="F63" i="16"/>
  <c r="M57" i="16"/>
  <c r="L57" i="16"/>
  <c r="K57" i="16"/>
  <c r="J57" i="16"/>
  <c r="I57" i="16"/>
  <c r="M66" i="16"/>
  <c r="H65" i="16"/>
  <c r="L66" i="16"/>
  <c r="K66" i="16"/>
  <c r="J66" i="16"/>
  <c r="I66" i="16"/>
  <c r="G77" i="16"/>
  <c r="M74" i="16"/>
  <c r="L74" i="16"/>
  <c r="K74" i="16"/>
  <c r="J74" i="16"/>
  <c r="I74" i="16"/>
  <c r="M83" i="16"/>
  <c r="L83" i="16"/>
  <c r="K83" i="16"/>
  <c r="J83" i="16"/>
  <c r="I83" i="16"/>
  <c r="H91" i="16"/>
  <c r="M100" i="16"/>
  <c r="L100" i="16"/>
  <c r="K100" i="16"/>
  <c r="J100" i="16"/>
  <c r="I100" i="16"/>
  <c r="C107" i="16"/>
  <c r="M109" i="16"/>
  <c r="L109" i="16"/>
  <c r="K109" i="16"/>
  <c r="J109" i="16"/>
  <c r="I109" i="16"/>
  <c r="M117" i="16"/>
  <c r="L117" i="16"/>
  <c r="K117" i="16"/>
  <c r="J117" i="16"/>
  <c r="I117" i="16"/>
  <c r="D121" i="16"/>
  <c r="C133" i="16"/>
  <c r="M126" i="16"/>
  <c r="L126" i="16"/>
  <c r="K126" i="16"/>
  <c r="J126" i="16"/>
  <c r="I126" i="16"/>
  <c r="E135" i="16"/>
  <c r="D147" i="16"/>
  <c r="M143" i="16"/>
  <c r="L143" i="16"/>
  <c r="K143" i="16"/>
  <c r="J143" i="16"/>
  <c r="I143" i="16"/>
  <c r="F149" i="16"/>
  <c r="M152" i="16"/>
  <c r="L152" i="16"/>
  <c r="K152" i="16"/>
  <c r="J152" i="16"/>
  <c r="I152" i="16"/>
  <c r="E161" i="16"/>
  <c r="M160" i="16"/>
  <c r="L160" i="16"/>
  <c r="K160" i="16"/>
  <c r="J160" i="16"/>
  <c r="I160" i="16"/>
  <c r="C9" i="17"/>
  <c r="H23" i="17"/>
  <c r="L24" i="17"/>
  <c r="K24" i="17"/>
  <c r="J24" i="17"/>
  <c r="I24" i="17"/>
  <c r="G35" i="17"/>
  <c r="L32" i="17"/>
  <c r="K32" i="17"/>
  <c r="J32" i="17"/>
  <c r="I32" i="17"/>
  <c r="M41" i="17"/>
  <c r="L41" i="17"/>
  <c r="K41" i="17"/>
  <c r="J41" i="17"/>
  <c r="I41" i="17"/>
  <c r="H49" i="17"/>
  <c r="L8" i="18"/>
  <c r="U20" i="18"/>
  <c r="K24" i="18"/>
  <c r="J24" i="18"/>
  <c r="I24" i="18"/>
  <c r="P36" i="18"/>
  <c r="J41" i="18"/>
  <c r="I41" i="18"/>
  <c r="P62" i="18"/>
  <c r="K58" i="18"/>
  <c r="J58" i="18"/>
  <c r="I58" i="18"/>
  <c r="L52" i="16"/>
  <c r="K52" i="16"/>
  <c r="J52" i="16"/>
  <c r="I52" i="16"/>
  <c r="M52" i="16"/>
  <c r="H51" i="16"/>
  <c r="G63" i="16"/>
  <c r="L60" i="16"/>
  <c r="K60" i="16"/>
  <c r="J60" i="16"/>
  <c r="I60" i="16"/>
  <c r="M60" i="16"/>
  <c r="L69" i="16"/>
  <c r="K69" i="16"/>
  <c r="J69" i="16"/>
  <c r="I69" i="16"/>
  <c r="H77" i="16"/>
  <c r="M69" i="16"/>
  <c r="L86" i="16"/>
  <c r="K86" i="16"/>
  <c r="J86" i="16"/>
  <c r="I86" i="16"/>
  <c r="M86" i="16"/>
  <c r="C93" i="16"/>
  <c r="L95" i="16"/>
  <c r="K95" i="16"/>
  <c r="J95" i="16"/>
  <c r="I95" i="16"/>
  <c r="M95" i="16"/>
  <c r="L103" i="16"/>
  <c r="K103" i="16"/>
  <c r="J103" i="16"/>
  <c r="I103" i="16"/>
  <c r="M103" i="16"/>
  <c r="D107" i="16"/>
  <c r="C119" i="16"/>
  <c r="L112" i="16"/>
  <c r="K112" i="16"/>
  <c r="J112" i="16"/>
  <c r="I112" i="16"/>
  <c r="M112" i="16"/>
  <c r="E121" i="16"/>
  <c r="D133" i="16"/>
  <c r="L129" i="16"/>
  <c r="K129" i="16"/>
  <c r="J129" i="16"/>
  <c r="I129" i="16"/>
  <c r="M129" i="16"/>
  <c r="F135" i="16"/>
  <c r="L138" i="16"/>
  <c r="K138" i="16"/>
  <c r="J138" i="16"/>
  <c r="I138" i="16"/>
  <c r="M138" i="16"/>
  <c r="E147" i="16"/>
  <c r="L146" i="16"/>
  <c r="K146" i="16"/>
  <c r="J146" i="16"/>
  <c r="I146" i="16"/>
  <c r="M146" i="16"/>
  <c r="G149" i="16"/>
  <c r="F161" i="16"/>
  <c r="L155" i="16"/>
  <c r="K155" i="16"/>
  <c r="J155" i="16"/>
  <c r="I155" i="16"/>
  <c r="M155" i="16"/>
  <c r="D9" i="17"/>
  <c r="L12" i="17"/>
  <c r="K12" i="17"/>
  <c r="J12" i="17"/>
  <c r="I12" i="17"/>
  <c r="L16" i="17"/>
  <c r="K16" i="17"/>
  <c r="J16" i="17"/>
  <c r="I16" i="17"/>
  <c r="L20" i="17"/>
  <c r="K20" i="17"/>
  <c r="J20" i="17"/>
  <c r="I20" i="17"/>
  <c r="L27" i="17"/>
  <c r="K27" i="17"/>
  <c r="J27" i="17"/>
  <c r="I27" i="17"/>
  <c r="H35" i="17"/>
  <c r="L44" i="17"/>
  <c r="K44" i="17"/>
  <c r="J44" i="17"/>
  <c r="I44" i="17"/>
  <c r="N8" i="18"/>
  <c r="V20" i="18"/>
  <c r="AA14" i="18"/>
  <c r="Z14" i="18"/>
  <c r="S18" i="18"/>
  <c r="R18" i="18"/>
  <c r="AA31" i="18"/>
  <c r="Z31" i="18"/>
  <c r="W36" i="18"/>
  <c r="E50" i="18"/>
  <c r="S53" i="18"/>
  <c r="R53" i="18"/>
  <c r="W62" i="18"/>
  <c r="N64" i="18"/>
  <c r="K55" i="16"/>
  <c r="J55" i="16"/>
  <c r="I55" i="16"/>
  <c r="H63" i="16"/>
  <c r="L55" i="16"/>
  <c r="M55" i="16"/>
  <c r="K72" i="16"/>
  <c r="J72" i="16"/>
  <c r="I72" i="16"/>
  <c r="M72" i="16"/>
  <c r="L72" i="16"/>
  <c r="C79" i="16"/>
  <c r="K81" i="16"/>
  <c r="J81" i="16"/>
  <c r="I81" i="16"/>
  <c r="M81" i="16"/>
  <c r="L81" i="16"/>
  <c r="K89" i="16"/>
  <c r="J89" i="16"/>
  <c r="I89" i="16"/>
  <c r="L89" i="16"/>
  <c r="M89" i="16"/>
  <c r="D93" i="16"/>
  <c r="C105" i="16"/>
  <c r="K98" i="16"/>
  <c r="J98" i="16"/>
  <c r="I98" i="16"/>
  <c r="M98" i="16"/>
  <c r="L98" i="16"/>
  <c r="E107" i="16"/>
  <c r="D119" i="16"/>
  <c r="K115" i="16"/>
  <c r="J115" i="16"/>
  <c r="I115" i="16"/>
  <c r="M115" i="16"/>
  <c r="L115" i="16"/>
  <c r="F121" i="16"/>
  <c r="K124" i="16"/>
  <c r="J124" i="16"/>
  <c r="I124" i="16"/>
  <c r="L124" i="16"/>
  <c r="M124" i="16"/>
  <c r="E133" i="16"/>
  <c r="K132" i="16"/>
  <c r="J132" i="16"/>
  <c r="I132" i="16"/>
  <c r="M132" i="16"/>
  <c r="L132" i="16"/>
  <c r="G135" i="16"/>
  <c r="F147" i="16"/>
  <c r="K141" i="16"/>
  <c r="J141" i="16"/>
  <c r="I141" i="16"/>
  <c r="M141" i="16"/>
  <c r="L141" i="16"/>
  <c r="K150" i="16"/>
  <c r="J150" i="16"/>
  <c r="I150" i="16"/>
  <c r="H149" i="16"/>
  <c r="M150" i="16"/>
  <c r="L150" i="16"/>
  <c r="G161" i="16"/>
  <c r="K158" i="16"/>
  <c r="J158" i="16"/>
  <c r="I158" i="16"/>
  <c r="L158" i="16"/>
  <c r="M158" i="16"/>
  <c r="E9" i="17"/>
  <c r="C21" i="17"/>
  <c r="K30" i="17"/>
  <c r="J30" i="17"/>
  <c r="I30" i="17"/>
  <c r="L30" i="17"/>
  <c r="C37" i="17"/>
  <c r="K39" i="17"/>
  <c r="J39" i="17"/>
  <c r="I39" i="17"/>
  <c r="L39" i="17"/>
  <c r="K47" i="17"/>
  <c r="J47" i="17"/>
  <c r="I47" i="17"/>
  <c r="L47" i="17"/>
  <c r="I11" i="18"/>
  <c r="J11" i="18"/>
  <c r="E20" i="18"/>
  <c r="X20" i="18"/>
  <c r="J28" i="18"/>
  <c r="I28" i="18"/>
  <c r="X36" i="18"/>
  <c r="J45" i="18"/>
  <c r="I45" i="18"/>
  <c r="F50" i="18"/>
  <c r="X62" i="18"/>
  <c r="O64" i="18"/>
  <c r="J81" i="18"/>
  <c r="I81" i="18"/>
  <c r="J128" i="18"/>
  <c r="I128" i="18"/>
  <c r="J58" i="16"/>
  <c r="I58" i="16"/>
  <c r="M58" i="16"/>
  <c r="K58" i="16"/>
  <c r="L58" i="16"/>
  <c r="C65" i="16"/>
  <c r="J67" i="16"/>
  <c r="I67" i="16"/>
  <c r="M67" i="16"/>
  <c r="L67" i="16"/>
  <c r="K67" i="16"/>
  <c r="J75" i="16"/>
  <c r="I75" i="16"/>
  <c r="M75" i="16"/>
  <c r="L75" i="16"/>
  <c r="K75" i="16"/>
  <c r="D79" i="16"/>
  <c r="C91" i="16"/>
  <c r="J84" i="16"/>
  <c r="I84" i="16"/>
  <c r="M84" i="16"/>
  <c r="L84" i="16"/>
  <c r="K84" i="16"/>
  <c r="E93" i="16"/>
  <c r="D105" i="16"/>
  <c r="J101" i="16"/>
  <c r="I101" i="16"/>
  <c r="M101" i="16"/>
  <c r="L101" i="16"/>
  <c r="K101" i="16"/>
  <c r="F107" i="16"/>
  <c r="J110" i="16"/>
  <c r="I110" i="16"/>
  <c r="M110" i="16"/>
  <c r="L110" i="16"/>
  <c r="K110" i="16"/>
  <c r="E119" i="16"/>
  <c r="J118" i="16"/>
  <c r="I118" i="16"/>
  <c r="M118" i="16"/>
  <c r="L118" i="16"/>
  <c r="K118" i="16"/>
  <c r="G121" i="16"/>
  <c r="F133" i="16"/>
  <c r="J127" i="16"/>
  <c r="I127" i="16"/>
  <c r="M127" i="16"/>
  <c r="K127" i="16"/>
  <c r="L127" i="16"/>
  <c r="J136" i="16"/>
  <c r="I136" i="16"/>
  <c r="M136" i="16"/>
  <c r="H135" i="16"/>
  <c r="L136" i="16"/>
  <c r="K136" i="16"/>
  <c r="G147" i="16"/>
  <c r="J144" i="16"/>
  <c r="I144" i="16"/>
  <c r="M144" i="16"/>
  <c r="L144" i="16"/>
  <c r="K144" i="16"/>
  <c r="J153" i="16"/>
  <c r="I153" i="16"/>
  <c r="H161" i="16"/>
  <c r="M153" i="16"/>
  <c r="L153" i="16"/>
  <c r="K153" i="16"/>
  <c r="F9" i="17"/>
  <c r="J11" i="17"/>
  <c r="I11" i="17"/>
  <c r="M11" i="17"/>
  <c r="L11" i="17"/>
  <c r="K11" i="17"/>
  <c r="D21" i="17"/>
  <c r="J15" i="17"/>
  <c r="I15" i="17"/>
  <c r="L15" i="17"/>
  <c r="K15" i="17"/>
  <c r="J19" i="17"/>
  <c r="I19" i="17"/>
  <c r="L19" i="17"/>
  <c r="K19" i="17"/>
  <c r="C23" i="17"/>
  <c r="J25" i="17"/>
  <c r="I25" i="17"/>
  <c r="L25" i="17"/>
  <c r="K25" i="17"/>
  <c r="J33" i="17"/>
  <c r="I33" i="17"/>
  <c r="L33" i="17"/>
  <c r="K33" i="17"/>
  <c r="D37" i="17"/>
  <c r="C49" i="17"/>
  <c r="J42" i="17"/>
  <c r="I42" i="17"/>
  <c r="L42" i="17"/>
  <c r="K42" i="17"/>
  <c r="S10" i="18"/>
  <c r="R10" i="18"/>
  <c r="F20" i="18"/>
  <c r="AA18" i="18"/>
  <c r="Z18" i="18"/>
  <c r="Q22" i="18"/>
  <c r="S23" i="18"/>
  <c r="R23" i="18"/>
  <c r="C34" i="18"/>
  <c r="S40" i="18"/>
  <c r="R40" i="18"/>
  <c r="Q48" i="18"/>
  <c r="M50" i="18"/>
  <c r="AA53" i="18"/>
  <c r="Z53" i="18"/>
  <c r="S57" i="18"/>
  <c r="R57" i="18"/>
  <c r="AA65" i="18"/>
  <c r="Y64" i="18"/>
  <c r="Z65" i="18"/>
  <c r="D76" i="18"/>
  <c r="J85" i="18"/>
  <c r="I85" i="18"/>
  <c r="D104" i="18"/>
  <c r="F118" i="18"/>
  <c r="V146" i="18"/>
  <c r="C51" i="16"/>
  <c r="I53" i="16"/>
  <c r="M53" i="16"/>
  <c r="L53" i="16"/>
  <c r="K53" i="16"/>
  <c r="J53" i="16"/>
  <c r="I61" i="16"/>
  <c r="M61" i="16"/>
  <c r="L61" i="16"/>
  <c r="J61" i="16"/>
  <c r="K61" i="16"/>
  <c r="D65" i="16"/>
  <c r="C77" i="16"/>
  <c r="I70" i="16"/>
  <c r="M70" i="16"/>
  <c r="L70" i="16"/>
  <c r="K70" i="16"/>
  <c r="J70" i="16"/>
  <c r="E79" i="16"/>
  <c r="D91" i="16"/>
  <c r="I87" i="16"/>
  <c r="M87" i="16"/>
  <c r="L87" i="16"/>
  <c r="K87" i="16"/>
  <c r="J87" i="16"/>
  <c r="F93" i="16"/>
  <c r="I96" i="16"/>
  <c r="M96" i="16"/>
  <c r="L96" i="16"/>
  <c r="J96" i="16"/>
  <c r="K96" i="16"/>
  <c r="E105" i="16"/>
  <c r="I104" i="16"/>
  <c r="M104" i="16"/>
  <c r="L104" i="16"/>
  <c r="K104" i="16"/>
  <c r="J104" i="16"/>
  <c r="G107" i="16"/>
  <c r="F119" i="16"/>
  <c r="I113" i="16"/>
  <c r="M113" i="16"/>
  <c r="L113" i="16"/>
  <c r="K113" i="16"/>
  <c r="J113" i="16"/>
  <c r="I122" i="16"/>
  <c r="M122" i="16"/>
  <c r="H121" i="16"/>
  <c r="L122" i="16"/>
  <c r="K122" i="16"/>
  <c r="J122" i="16"/>
  <c r="G133" i="16"/>
  <c r="I130" i="16"/>
  <c r="M130" i="16"/>
  <c r="L130" i="16"/>
  <c r="J130" i="16"/>
  <c r="K130" i="16"/>
  <c r="I139" i="16"/>
  <c r="H147" i="16"/>
  <c r="M139" i="16"/>
  <c r="L139" i="16"/>
  <c r="K139" i="16"/>
  <c r="J139" i="16"/>
  <c r="I156" i="16"/>
  <c r="M156" i="16"/>
  <c r="L156" i="16"/>
  <c r="K156" i="16"/>
  <c r="J156" i="16"/>
  <c r="G9" i="17"/>
  <c r="E21" i="17"/>
  <c r="D23" i="17"/>
  <c r="C35" i="17"/>
  <c r="I28" i="17"/>
  <c r="M28" i="17"/>
  <c r="L28" i="17"/>
  <c r="K28" i="17"/>
  <c r="J28" i="17"/>
  <c r="E37" i="17"/>
  <c r="D49" i="17"/>
  <c r="I45" i="17"/>
  <c r="L45" i="17"/>
  <c r="K45" i="17"/>
  <c r="J45" i="17"/>
  <c r="C8" i="18"/>
  <c r="V8" i="18"/>
  <c r="J12" i="18"/>
  <c r="I12" i="18"/>
  <c r="H20" i="18"/>
  <c r="J15" i="18"/>
  <c r="I15" i="18"/>
  <c r="D34" i="18"/>
  <c r="J32" i="18"/>
  <c r="I32" i="18"/>
  <c r="N50" i="18"/>
  <c r="I68" i="18"/>
  <c r="J68" i="18"/>
  <c r="H76" i="18"/>
  <c r="D78" i="18"/>
  <c r="G104" i="18"/>
  <c r="C106" i="18"/>
  <c r="P132" i="18"/>
  <c r="D51" i="16"/>
  <c r="C63" i="16"/>
  <c r="M56" i="16"/>
  <c r="L56" i="16"/>
  <c r="K56" i="16"/>
  <c r="J56" i="16"/>
  <c r="I56" i="16"/>
  <c r="E65" i="16"/>
  <c r="D77" i="16"/>
  <c r="M73" i="16"/>
  <c r="L73" i="16"/>
  <c r="K73" i="16"/>
  <c r="J73" i="16"/>
  <c r="I73" i="16"/>
  <c r="F79" i="16"/>
  <c r="M82" i="16"/>
  <c r="L82" i="16"/>
  <c r="K82" i="16"/>
  <c r="J82" i="16"/>
  <c r="I82" i="16"/>
  <c r="E91" i="16"/>
  <c r="M90" i="16"/>
  <c r="L90" i="16"/>
  <c r="K90" i="16"/>
  <c r="J90" i="16"/>
  <c r="I90" i="16"/>
  <c r="G93" i="16"/>
  <c r="F105" i="16"/>
  <c r="M99" i="16"/>
  <c r="L99" i="16"/>
  <c r="K99" i="16"/>
  <c r="I99" i="16"/>
  <c r="J99" i="16"/>
  <c r="M108" i="16"/>
  <c r="H107" i="16"/>
  <c r="L108" i="16"/>
  <c r="K108" i="16"/>
  <c r="J108" i="16"/>
  <c r="I108" i="16"/>
  <c r="G119" i="16"/>
  <c r="M116" i="16"/>
  <c r="L116" i="16"/>
  <c r="K116" i="16"/>
  <c r="J116" i="16"/>
  <c r="I116" i="16"/>
  <c r="H133" i="16"/>
  <c r="M125" i="16"/>
  <c r="L125" i="16"/>
  <c r="K125" i="16"/>
  <c r="J125" i="16"/>
  <c r="I125" i="16"/>
  <c r="M142" i="16"/>
  <c r="L142" i="16"/>
  <c r="K142" i="16"/>
  <c r="J142" i="16"/>
  <c r="I142" i="16"/>
  <c r="C149" i="16"/>
  <c r="M151" i="16"/>
  <c r="L151" i="16"/>
  <c r="K151" i="16"/>
  <c r="J151" i="16"/>
  <c r="I151" i="16"/>
  <c r="M159" i="16"/>
  <c r="L159" i="16"/>
  <c r="K159" i="16"/>
  <c r="J159" i="16"/>
  <c r="I159" i="16"/>
  <c r="M10" i="17"/>
  <c r="L10" i="17"/>
  <c r="K10" i="17"/>
  <c r="H9" i="17"/>
  <c r="M26" i="17" s="1"/>
  <c r="J10" i="17"/>
  <c r="I10" i="17"/>
  <c r="F21" i="17"/>
  <c r="M14" i="17"/>
  <c r="L14" i="17"/>
  <c r="K14" i="17"/>
  <c r="J14" i="17"/>
  <c r="I14" i="17"/>
  <c r="M18" i="17"/>
  <c r="L18" i="17"/>
  <c r="K18" i="17"/>
  <c r="J18" i="17"/>
  <c r="I18" i="17"/>
  <c r="E23" i="17"/>
  <c r="D35" i="17"/>
  <c r="M31" i="17"/>
  <c r="L31" i="17"/>
  <c r="K31" i="17"/>
  <c r="J31" i="17"/>
  <c r="I31" i="17"/>
  <c r="F37" i="17"/>
  <c r="M40" i="17"/>
  <c r="L40" i="17"/>
  <c r="K40" i="17"/>
  <c r="J40" i="17"/>
  <c r="I40" i="17"/>
  <c r="E49" i="17"/>
  <c r="M48" i="17"/>
  <c r="L48" i="17"/>
  <c r="K48" i="17"/>
  <c r="J48" i="17"/>
  <c r="I48" i="17"/>
  <c r="D8" i="18"/>
  <c r="M20" i="18"/>
  <c r="Y22" i="18"/>
  <c r="AB23" i="18"/>
  <c r="AA23" i="18"/>
  <c r="Z23" i="18"/>
  <c r="S27" i="18"/>
  <c r="R27" i="18"/>
  <c r="G36" i="18"/>
  <c r="AA40" i="18"/>
  <c r="Y48" i="18"/>
  <c r="Z40" i="18"/>
  <c r="S44" i="18"/>
  <c r="R44" i="18"/>
  <c r="U50" i="18"/>
  <c r="G62" i="18"/>
  <c r="AB57" i="18"/>
  <c r="AA57" i="18"/>
  <c r="Z57" i="18"/>
  <c r="P78" i="18"/>
  <c r="V90" i="18"/>
  <c r="X104" i="18"/>
  <c r="S125" i="18"/>
  <c r="R125" i="18"/>
  <c r="T125" i="18"/>
  <c r="J141" i="18"/>
  <c r="I141" i="18"/>
  <c r="D160" i="18"/>
  <c r="E8" i="18"/>
  <c r="M8" i="18"/>
  <c r="U8" i="18"/>
  <c r="T11" i="18"/>
  <c r="S11" i="18"/>
  <c r="R11" i="18"/>
  <c r="AA11" i="18"/>
  <c r="Z11" i="18"/>
  <c r="G20" i="18"/>
  <c r="O20" i="18"/>
  <c r="W20" i="18"/>
  <c r="S15" i="18"/>
  <c r="R15" i="18"/>
  <c r="AA15" i="18"/>
  <c r="Z15" i="18"/>
  <c r="S19" i="18"/>
  <c r="R19" i="18"/>
  <c r="AA19" i="18"/>
  <c r="Z19" i="18"/>
  <c r="C22" i="18"/>
  <c r="S24" i="18"/>
  <c r="R24" i="18"/>
  <c r="AA24" i="18"/>
  <c r="Z24" i="18"/>
  <c r="E34" i="18"/>
  <c r="M34" i="18"/>
  <c r="U34" i="18"/>
  <c r="S28" i="18"/>
  <c r="R28" i="18"/>
  <c r="AA28" i="18"/>
  <c r="Z28" i="18"/>
  <c r="S32" i="18"/>
  <c r="R32" i="18"/>
  <c r="AB32" i="18"/>
  <c r="AA32" i="18"/>
  <c r="Z32" i="18"/>
  <c r="S37" i="18"/>
  <c r="R37" i="18"/>
  <c r="Q36" i="18"/>
  <c r="AA37" i="18"/>
  <c r="Z37" i="18"/>
  <c r="Y36" i="18"/>
  <c r="C48" i="18"/>
  <c r="S41" i="18"/>
  <c r="R41" i="18"/>
  <c r="AA41" i="18"/>
  <c r="Z41" i="18"/>
  <c r="S45" i="18"/>
  <c r="R45" i="18"/>
  <c r="AA45" i="18"/>
  <c r="Z45" i="18"/>
  <c r="G50" i="18"/>
  <c r="O50" i="18"/>
  <c r="W50" i="18"/>
  <c r="Q62" i="18"/>
  <c r="S54" i="18"/>
  <c r="R54" i="18"/>
  <c r="Y62" i="18"/>
  <c r="AB54" i="18"/>
  <c r="AA54" i="18"/>
  <c r="Z54" i="18"/>
  <c r="S60" i="18"/>
  <c r="R60" i="18"/>
  <c r="P64" i="18"/>
  <c r="J73" i="18"/>
  <c r="I73" i="18"/>
  <c r="F78" i="18"/>
  <c r="V78" i="18"/>
  <c r="F90" i="18"/>
  <c r="V92" i="18"/>
  <c r="I96" i="18"/>
  <c r="J96" i="18"/>
  <c r="H104" i="18"/>
  <c r="S99" i="18"/>
  <c r="R99" i="18"/>
  <c r="D106" i="18"/>
  <c r="M118" i="18"/>
  <c r="J111" i="18"/>
  <c r="I111" i="18"/>
  <c r="AA112" i="18"/>
  <c r="Z112" i="18"/>
  <c r="AA125" i="18"/>
  <c r="Z125" i="18"/>
  <c r="S129" i="18"/>
  <c r="R129" i="18"/>
  <c r="J150" i="18"/>
  <c r="I150" i="18"/>
  <c r="J16" i="18"/>
  <c r="I16" i="18"/>
  <c r="D22" i="18"/>
  <c r="L22" i="18"/>
  <c r="J25" i="18"/>
  <c r="I25" i="18"/>
  <c r="F34" i="18"/>
  <c r="N34" i="18"/>
  <c r="V34" i="18"/>
  <c r="J29" i="18"/>
  <c r="I29" i="18"/>
  <c r="K33" i="18"/>
  <c r="J33" i="18"/>
  <c r="I33" i="18"/>
  <c r="J38" i="18"/>
  <c r="I38" i="18"/>
  <c r="D48" i="18"/>
  <c r="L48" i="18"/>
  <c r="K42" i="18"/>
  <c r="J42" i="18"/>
  <c r="I42" i="18"/>
  <c r="J46" i="18"/>
  <c r="I46" i="18"/>
  <c r="J51" i="18"/>
  <c r="I51" i="18"/>
  <c r="H50" i="18"/>
  <c r="P50" i="18"/>
  <c r="X50" i="18"/>
  <c r="J55" i="18"/>
  <c r="I55" i="18"/>
  <c r="J59" i="18"/>
  <c r="I59" i="18"/>
  <c r="F64" i="18"/>
  <c r="S65" i="18"/>
  <c r="R65" i="18"/>
  <c r="Q64" i="18"/>
  <c r="S69" i="18"/>
  <c r="T69" i="18"/>
  <c r="R69" i="18"/>
  <c r="AA73" i="18"/>
  <c r="Z73" i="18"/>
  <c r="G78" i="18"/>
  <c r="W78" i="18"/>
  <c r="E92" i="18"/>
  <c r="S95" i="18"/>
  <c r="R95" i="18"/>
  <c r="L104" i="18"/>
  <c r="J107" i="18"/>
  <c r="I107" i="18"/>
  <c r="H106" i="18"/>
  <c r="AA108" i="18"/>
  <c r="Z108" i="18"/>
  <c r="N118" i="18"/>
  <c r="J115" i="18"/>
  <c r="I115" i="18"/>
  <c r="F120" i="18"/>
  <c r="X132" i="18"/>
  <c r="J137" i="18"/>
  <c r="I137" i="18"/>
  <c r="G8" i="18"/>
  <c r="O8" i="18"/>
  <c r="W8" i="18"/>
  <c r="S12" i="18"/>
  <c r="R12" i="18"/>
  <c r="Q20" i="18"/>
  <c r="AA12" i="18"/>
  <c r="Z12" i="18"/>
  <c r="Y20" i="18"/>
  <c r="S16" i="18"/>
  <c r="R16" i="18"/>
  <c r="AA16" i="18"/>
  <c r="Z16" i="18"/>
  <c r="E22" i="18"/>
  <c r="M22" i="18"/>
  <c r="U22" i="18"/>
  <c r="S25" i="18"/>
  <c r="R25" i="18"/>
  <c r="AA25" i="18"/>
  <c r="Z25" i="18"/>
  <c r="G34" i="18"/>
  <c r="O34" i="18"/>
  <c r="W34" i="18"/>
  <c r="S29" i="18"/>
  <c r="R29" i="18"/>
  <c r="AA29" i="18"/>
  <c r="Z29" i="18"/>
  <c r="S33" i="18"/>
  <c r="R33" i="18"/>
  <c r="AA33" i="18"/>
  <c r="Z33" i="18"/>
  <c r="C36" i="18"/>
  <c r="S38" i="18"/>
  <c r="R38" i="18"/>
  <c r="AA38" i="18"/>
  <c r="Z38" i="18"/>
  <c r="E48" i="18"/>
  <c r="M48" i="18"/>
  <c r="U48" i="18"/>
  <c r="S42" i="18"/>
  <c r="R42" i="18"/>
  <c r="AA42" i="18"/>
  <c r="Z42" i="18"/>
  <c r="T46" i="18"/>
  <c r="S46" i="18"/>
  <c r="R46" i="18"/>
  <c r="AA46" i="18"/>
  <c r="Z46" i="18"/>
  <c r="S51" i="18"/>
  <c r="R51" i="18"/>
  <c r="Q50" i="18"/>
  <c r="AA51" i="18"/>
  <c r="Z51" i="18"/>
  <c r="Y50" i="18"/>
  <c r="C62" i="18"/>
  <c r="S55" i="18"/>
  <c r="R55" i="18"/>
  <c r="AA55" i="18"/>
  <c r="Z55" i="18"/>
  <c r="J60" i="18"/>
  <c r="I60" i="18"/>
  <c r="G64" i="18"/>
  <c r="L76" i="18"/>
  <c r="I70" i="18"/>
  <c r="J70" i="18"/>
  <c r="I79" i="18"/>
  <c r="J79" i="18"/>
  <c r="H78" i="18"/>
  <c r="X78" i="18"/>
  <c r="I87" i="18"/>
  <c r="J87" i="18"/>
  <c r="F92" i="18"/>
  <c r="O104" i="18"/>
  <c r="J102" i="18"/>
  <c r="I102" i="18"/>
  <c r="AA103" i="18"/>
  <c r="Z103" i="18"/>
  <c r="S116" i="18"/>
  <c r="R116" i="18"/>
  <c r="AA129" i="18"/>
  <c r="Z129" i="18"/>
  <c r="D134" i="18"/>
  <c r="J158" i="18"/>
  <c r="I158" i="18"/>
  <c r="J9" i="18"/>
  <c r="I9" i="18"/>
  <c r="H8" i="18"/>
  <c r="K54" i="18" s="1"/>
  <c r="P8" i="18"/>
  <c r="X8" i="18"/>
  <c r="J13" i="18"/>
  <c r="I13" i="18"/>
  <c r="J17" i="18"/>
  <c r="I17" i="18"/>
  <c r="F22" i="18"/>
  <c r="N22" i="18"/>
  <c r="V22" i="18"/>
  <c r="J26" i="18"/>
  <c r="I26" i="18"/>
  <c r="H34" i="18"/>
  <c r="K26" i="18"/>
  <c r="P34" i="18"/>
  <c r="X34" i="18"/>
  <c r="J30" i="18"/>
  <c r="I30" i="18"/>
  <c r="D36" i="18"/>
  <c r="L36" i="18"/>
  <c r="J39" i="18"/>
  <c r="I39" i="18"/>
  <c r="F48" i="18"/>
  <c r="N48" i="18"/>
  <c r="V48" i="18"/>
  <c r="J43" i="18"/>
  <c r="I43" i="18"/>
  <c r="K43" i="18"/>
  <c r="J47" i="18"/>
  <c r="I47" i="18"/>
  <c r="K47" i="18"/>
  <c r="J52" i="18"/>
  <c r="I52" i="18"/>
  <c r="D62" i="18"/>
  <c r="L62" i="18"/>
  <c r="J56" i="18"/>
  <c r="I56" i="18"/>
  <c r="K56" i="18"/>
  <c r="I61" i="18"/>
  <c r="J61" i="18"/>
  <c r="J65" i="18"/>
  <c r="I65" i="18"/>
  <c r="H64" i="18"/>
  <c r="V64" i="18"/>
  <c r="P76" i="18"/>
  <c r="I72" i="18"/>
  <c r="J72" i="18"/>
  <c r="L78" i="18"/>
  <c r="N90" i="18"/>
  <c r="I83" i="18"/>
  <c r="K83" i="18"/>
  <c r="J83" i="18"/>
  <c r="S86" i="18"/>
  <c r="R86" i="18"/>
  <c r="P104" i="18"/>
  <c r="J98" i="18"/>
  <c r="I98" i="18"/>
  <c r="K98" i="18"/>
  <c r="AA99" i="18"/>
  <c r="Z99" i="18"/>
  <c r="L106" i="18"/>
  <c r="U118" i="18"/>
  <c r="N120" i="18"/>
  <c r="L134" i="18"/>
  <c r="K145" i="18"/>
  <c r="J145" i="18"/>
  <c r="I145" i="18"/>
  <c r="R9" i="18"/>
  <c r="Q8" i="18"/>
  <c r="T24" i="18" s="1"/>
  <c r="S9" i="18"/>
  <c r="Z9" i="18"/>
  <c r="Y8" i="18"/>
  <c r="AB31" i="18" s="1"/>
  <c r="AA9" i="18"/>
  <c r="C20" i="18"/>
  <c r="R13" i="18"/>
  <c r="S13" i="18"/>
  <c r="Z13" i="18"/>
  <c r="AB13" i="18"/>
  <c r="AA13" i="18"/>
  <c r="R17" i="18"/>
  <c r="S17" i="18"/>
  <c r="Z17" i="18"/>
  <c r="AA17" i="18"/>
  <c r="AB17" i="18"/>
  <c r="G22" i="18"/>
  <c r="O22" i="18"/>
  <c r="W22" i="18"/>
  <c r="R26" i="18"/>
  <c r="Q34" i="18"/>
  <c r="S26" i="18"/>
  <c r="Z26" i="18"/>
  <c r="Y34" i="18"/>
  <c r="AA26" i="18"/>
  <c r="R30" i="18"/>
  <c r="T30" i="18"/>
  <c r="S30" i="18"/>
  <c r="Z30" i="18"/>
  <c r="AB30" i="18"/>
  <c r="AA30" i="18"/>
  <c r="E36" i="18"/>
  <c r="M36" i="18"/>
  <c r="U36" i="18"/>
  <c r="R39" i="18"/>
  <c r="S39" i="18"/>
  <c r="Z39" i="18"/>
  <c r="AB39" i="18"/>
  <c r="AA39" i="18"/>
  <c r="G48" i="18"/>
  <c r="O48" i="18"/>
  <c r="W48" i="18"/>
  <c r="R43" i="18"/>
  <c r="S43" i="18"/>
  <c r="Z43" i="18"/>
  <c r="AA43" i="18"/>
  <c r="R47" i="18"/>
  <c r="T47" i="18"/>
  <c r="S47" i="18"/>
  <c r="Z47" i="18"/>
  <c r="AB47" i="18"/>
  <c r="AA47" i="18"/>
  <c r="C50" i="18"/>
  <c r="R52" i="18"/>
  <c r="S52" i="18"/>
  <c r="Z52" i="18"/>
  <c r="AA52" i="18"/>
  <c r="AB52" i="18"/>
  <c r="E62" i="18"/>
  <c r="M62" i="18"/>
  <c r="U62" i="18"/>
  <c r="R56" i="18"/>
  <c r="S56" i="18"/>
  <c r="Z56" i="18"/>
  <c r="AB56" i="18"/>
  <c r="AA56" i="18"/>
  <c r="Z59" i="18"/>
  <c r="AA59" i="18"/>
  <c r="W64" i="18"/>
  <c r="I66" i="18"/>
  <c r="J66" i="18"/>
  <c r="K69" i="18"/>
  <c r="I69" i="18"/>
  <c r="J69" i="18"/>
  <c r="N78" i="18"/>
  <c r="S82" i="18"/>
  <c r="R82" i="18"/>
  <c r="Q90" i="18"/>
  <c r="M92" i="18"/>
  <c r="J94" i="18"/>
  <c r="I94" i="18"/>
  <c r="AA95" i="18"/>
  <c r="Z95" i="18"/>
  <c r="P106" i="18"/>
  <c r="V118" i="18"/>
  <c r="I113" i="18"/>
  <c r="J113" i="18"/>
  <c r="AA116" i="18"/>
  <c r="Z116" i="18"/>
  <c r="S121" i="18"/>
  <c r="R121" i="18"/>
  <c r="Q120" i="18"/>
  <c r="C132" i="18"/>
  <c r="F146" i="18"/>
  <c r="J10" i="18"/>
  <c r="I10" i="18"/>
  <c r="D20" i="18"/>
  <c r="L20" i="18"/>
  <c r="I14" i="18"/>
  <c r="J14" i="18"/>
  <c r="J18" i="18"/>
  <c r="I18" i="18"/>
  <c r="H22" i="18"/>
  <c r="J23" i="18"/>
  <c r="I23" i="18"/>
  <c r="P22" i="18"/>
  <c r="X22" i="18"/>
  <c r="K27" i="18"/>
  <c r="J27" i="18"/>
  <c r="I27" i="18"/>
  <c r="I31" i="18"/>
  <c r="J31" i="18"/>
  <c r="F36" i="18"/>
  <c r="N36" i="18"/>
  <c r="V36" i="18"/>
  <c r="H48" i="18"/>
  <c r="J40" i="18"/>
  <c r="I40" i="18"/>
  <c r="P48" i="18"/>
  <c r="X48" i="18"/>
  <c r="J44" i="18"/>
  <c r="I44" i="18"/>
  <c r="D50" i="18"/>
  <c r="L50" i="18"/>
  <c r="J53" i="18"/>
  <c r="I53" i="18"/>
  <c r="F62" i="18"/>
  <c r="N62" i="18"/>
  <c r="V62" i="18"/>
  <c r="J57" i="18"/>
  <c r="I57" i="18"/>
  <c r="AA60" i="18"/>
  <c r="Z60" i="18"/>
  <c r="X64" i="18"/>
  <c r="C76" i="18"/>
  <c r="AA69" i="18"/>
  <c r="Z69" i="18"/>
  <c r="S73" i="18"/>
  <c r="R73" i="18"/>
  <c r="O78" i="18"/>
  <c r="J89" i="18"/>
  <c r="I89" i="18"/>
  <c r="N92" i="18"/>
  <c r="W104" i="18"/>
  <c r="I109" i="18"/>
  <c r="J109" i="18"/>
  <c r="E118" i="18"/>
  <c r="S112" i="18"/>
  <c r="R112" i="18"/>
  <c r="V120" i="18"/>
  <c r="J124" i="18"/>
  <c r="I124" i="18"/>
  <c r="H132" i="18"/>
  <c r="K124" i="18"/>
  <c r="N146" i="18"/>
  <c r="J154" i="18"/>
  <c r="I154" i="18"/>
  <c r="D64" i="18"/>
  <c r="L64" i="18"/>
  <c r="K67" i="18"/>
  <c r="I67" i="18"/>
  <c r="J67" i="18"/>
  <c r="F76" i="18"/>
  <c r="N76" i="18"/>
  <c r="V76" i="18"/>
  <c r="I71" i="18"/>
  <c r="J71" i="18"/>
  <c r="I75" i="18"/>
  <c r="J75" i="18"/>
  <c r="K80" i="18"/>
  <c r="I80" i="18"/>
  <c r="J80" i="18"/>
  <c r="D90" i="18"/>
  <c r="L90" i="18"/>
  <c r="I84" i="18"/>
  <c r="J84" i="18"/>
  <c r="K88" i="18"/>
  <c r="I88" i="18"/>
  <c r="J88" i="18"/>
  <c r="K93" i="18"/>
  <c r="I93" i="18"/>
  <c r="J93" i="18"/>
  <c r="H92" i="18"/>
  <c r="P92" i="18"/>
  <c r="X92" i="18"/>
  <c r="K97" i="18"/>
  <c r="I97" i="18"/>
  <c r="J97" i="18"/>
  <c r="K101" i="18"/>
  <c r="I101" i="18"/>
  <c r="J101" i="18"/>
  <c r="F106" i="18"/>
  <c r="N106" i="18"/>
  <c r="V106" i="18"/>
  <c r="I110" i="18"/>
  <c r="H118" i="18"/>
  <c r="J110" i="18"/>
  <c r="P118" i="18"/>
  <c r="X118" i="18"/>
  <c r="K114" i="18"/>
  <c r="I114" i="18"/>
  <c r="J114" i="18"/>
  <c r="D120" i="18"/>
  <c r="L120" i="18"/>
  <c r="I123" i="18"/>
  <c r="J123" i="18"/>
  <c r="F132" i="18"/>
  <c r="N132" i="18"/>
  <c r="V132" i="18"/>
  <c r="K127" i="18"/>
  <c r="I127" i="18"/>
  <c r="J127" i="18"/>
  <c r="I131" i="18"/>
  <c r="J131" i="18"/>
  <c r="K136" i="18"/>
  <c r="I136" i="18"/>
  <c r="J136" i="18"/>
  <c r="D146" i="18"/>
  <c r="L146" i="18"/>
  <c r="K140" i="18"/>
  <c r="I140" i="18"/>
  <c r="J140" i="18"/>
  <c r="K144" i="18"/>
  <c r="I144" i="18"/>
  <c r="J144" i="18"/>
  <c r="H148" i="18"/>
  <c r="K149" i="18"/>
  <c r="I149" i="18"/>
  <c r="J149" i="18"/>
  <c r="P148" i="18"/>
  <c r="X148" i="18"/>
  <c r="K153" i="18"/>
  <c r="I153" i="18"/>
  <c r="J153" i="18"/>
  <c r="K157" i="18"/>
  <c r="I157" i="18"/>
  <c r="J157" i="18"/>
  <c r="H32" i="21"/>
  <c r="J32" i="21"/>
  <c r="I32" i="21"/>
  <c r="T58" i="18"/>
  <c r="S58" i="18"/>
  <c r="R58" i="18"/>
  <c r="AA58" i="18"/>
  <c r="Z58" i="18"/>
  <c r="AB58" i="18"/>
  <c r="E64" i="18"/>
  <c r="M64" i="18"/>
  <c r="U64" i="18"/>
  <c r="S67" i="18"/>
  <c r="R67" i="18"/>
  <c r="AA67" i="18"/>
  <c r="AB67" i="18"/>
  <c r="Z67" i="18"/>
  <c r="G76" i="18"/>
  <c r="O76" i="18"/>
  <c r="W76" i="18"/>
  <c r="S71" i="18"/>
  <c r="R71" i="18"/>
  <c r="AA71" i="18"/>
  <c r="AB71" i="18"/>
  <c r="Z71" i="18"/>
  <c r="S75" i="18"/>
  <c r="T75" i="18"/>
  <c r="R75" i="18"/>
  <c r="AA75" i="18"/>
  <c r="AB75" i="18"/>
  <c r="Z75" i="18"/>
  <c r="C78" i="18"/>
  <c r="T80" i="18"/>
  <c r="S80" i="18"/>
  <c r="R80" i="18"/>
  <c r="AB80" i="18"/>
  <c r="AA80" i="18"/>
  <c r="Z80" i="18"/>
  <c r="E90" i="18"/>
  <c r="M90" i="18"/>
  <c r="U90" i="18"/>
  <c r="T84" i="18"/>
  <c r="S84" i="18"/>
  <c r="R84" i="18"/>
  <c r="AB84" i="18"/>
  <c r="AA84" i="18"/>
  <c r="Z84" i="18"/>
  <c r="T88" i="18"/>
  <c r="S88" i="18"/>
  <c r="R88" i="18"/>
  <c r="AB88" i="18"/>
  <c r="AA88" i="18"/>
  <c r="Z88" i="18"/>
  <c r="Q92" i="18"/>
  <c r="T93" i="18"/>
  <c r="S93" i="18"/>
  <c r="R93" i="18"/>
  <c r="Y92" i="18"/>
  <c r="AB93" i="18"/>
  <c r="AA93" i="18"/>
  <c r="Z93" i="18"/>
  <c r="C104" i="18"/>
  <c r="T97" i="18"/>
  <c r="S97" i="18"/>
  <c r="R97" i="18"/>
  <c r="AB97" i="18"/>
  <c r="AA97" i="18"/>
  <c r="Z97" i="18"/>
  <c r="T101" i="18"/>
  <c r="S101" i="18"/>
  <c r="R101" i="18"/>
  <c r="AB101" i="18"/>
  <c r="AA101" i="18"/>
  <c r="Z101" i="18"/>
  <c r="G106" i="18"/>
  <c r="O106" i="18"/>
  <c r="W106" i="18"/>
  <c r="T110" i="18"/>
  <c r="S110" i="18"/>
  <c r="Q118" i="18"/>
  <c r="R110" i="18"/>
  <c r="AB110" i="18"/>
  <c r="AA110" i="18"/>
  <c r="Y118" i="18"/>
  <c r="Z110" i="18"/>
  <c r="T114" i="18"/>
  <c r="S114" i="18"/>
  <c r="R114" i="18"/>
  <c r="AB114" i="18"/>
  <c r="AA114" i="18"/>
  <c r="Z114" i="18"/>
  <c r="E120" i="18"/>
  <c r="M120" i="18"/>
  <c r="U120" i="18"/>
  <c r="T123" i="18"/>
  <c r="S123" i="18"/>
  <c r="R123" i="18"/>
  <c r="AB123" i="18"/>
  <c r="AA123" i="18"/>
  <c r="Z123" i="18"/>
  <c r="G132" i="18"/>
  <c r="O132" i="18"/>
  <c r="W132" i="18"/>
  <c r="T127" i="18"/>
  <c r="S127" i="18"/>
  <c r="R127" i="18"/>
  <c r="AB127" i="18"/>
  <c r="AA127" i="18"/>
  <c r="Z127" i="18"/>
  <c r="T131" i="18"/>
  <c r="S131" i="18"/>
  <c r="R131" i="18"/>
  <c r="AB131" i="18"/>
  <c r="AA131" i="18"/>
  <c r="Z131" i="18"/>
  <c r="C134" i="18"/>
  <c r="T136" i="18"/>
  <c r="S136" i="18"/>
  <c r="R136" i="18"/>
  <c r="AB136" i="18"/>
  <c r="AA136" i="18"/>
  <c r="Z136" i="18"/>
  <c r="E146" i="18"/>
  <c r="M146" i="18"/>
  <c r="U146" i="18"/>
  <c r="T140" i="18"/>
  <c r="S140" i="18"/>
  <c r="R140" i="18"/>
  <c r="AB140" i="18"/>
  <c r="AA140" i="18"/>
  <c r="Z140" i="18"/>
  <c r="T144" i="18"/>
  <c r="S144" i="18"/>
  <c r="R144" i="18"/>
  <c r="AB144" i="18"/>
  <c r="AA144" i="18"/>
  <c r="Z144" i="18"/>
  <c r="Q148" i="18"/>
  <c r="T149" i="18"/>
  <c r="S149" i="18"/>
  <c r="R149" i="18"/>
  <c r="Y148" i="18"/>
  <c r="AB149" i="18"/>
  <c r="AA149" i="18"/>
  <c r="Z149" i="18"/>
  <c r="C160" i="18"/>
  <c r="T153" i="18"/>
  <c r="S153" i="18"/>
  <c r="R153" i="18"/>
  <c r="AB153" i="18"/>
  <c r="AA153" i="18"/>
  <c r="Z153" i="18"/>
  <c r="T157" i="18"/>
  <c r="S157" i="18"/>
  <c r="R157" i="18"/>
  <c r="AB157" i="18"/>
  <c r="AA157" i="18"/>
  <c r="Z157" i="18"/>
  <c r="Q76" i="18"/>
  <c r="S68" i="18"/>
  <c r="R68" i="18"/>
  <c r="T68" i="18"/>
  <c r="Y76" i="18"/>
  <c r="AB68" i="18"/>
  <c r="AA68" i="18"/>
  <c r="Z68" i="18"/>
  <c r="T72" i="18"/>
  <c r="S72" i="18"/>
  <c r="R72" i="18"/>
  <c r="AA72" i="18"/>
  <c r="Z72" i="18"/>
  <c r="AB72" i="18"/>
  <c r="E78" i="18"/>
  <c r="M78" i="18"/>
  <c r="U78" i="18"/>
  <c r="R81" i="18"/>
  <c r="T81" i="18"/>
  <c r="S81" i="18"/>
  <c r="Z81" i="18"/>
  <c r="AB81" i="18"/>
  <c r="AA81" i="18"/>
  <c r="G90" i="18"/>
  <c r="O90" i="18"/>
  <c r="W90" i="18"/>
  <c r="R85" i="18"/>
  <c r="T85" i="18"/>
  <c r="S85" i="18"/>
  <c r="Z85" i="18"/>
  <c r="AA85" i="18"/>
  <c r="AB85" i="18"/>
  <c r="R89" i="18"/>
  <c r="T89" i="18"/>
  <c r="S89" i="18"/>
  <c r="Z89" i="18"/>
  <c r="AB89" i="18"/>
  <c r="AA89" i="18"/>
  <c r="C92" i="18"/>
  <c r="R94" i="18"/>
  <c r="T94" i="18"/>
  <c r="S94" i="18"/>
  <c r="Z94" i="18"/>
  <c r="AB94" i="18"/>
  <c r="AA94" i="18"/>
  <c r="E104" i="18"/>
  <c r="M104" i="18"/>
  <c r="U104" i="18"/>
  <c r="R98" i="18"/>
  <c r="T98" i="18"/>
  <c r="S98" i="18"/>
  <c r="Z98" i="18"/>
  <c r="AB98" i="18"/>
  <c r="AA98" i="18"/>
  <c r="R102" i="18"/>
  <c r="T102" i="18"/>
  <c r="S102" i="18"/>
  <c r="Z102" i="18"/>
  <c r="AB102" i="18"/>
  <c r="AA102" i="18"/>
  <c r="R107" i="18"/>
  <c r="Q106" i="18"/>
  <c r="S107" i="18"/>
  <c r="T107" i="18"/>
  <c r="Z107" i="18"/>
  <c r="Y106" i="18"/>
  <c r="AB107" i="18"/>
  <c r="AA107" i="18"/>
  <c r="C118" i="18"/>
  <c r="R111" i="18"/>
  <c r="T111" i="18"/>
  <c r="S111" i="18"/>
  <c r="Z111" i="18"/>
  <c r="AB111" i="18"/>
  <c r="AA111" i="18"/>
  <c r="T115" i="18"/>
  <c r="R115" i="18"/>
  <c r="S115" i="18"/>
  <c r="AB115" i="18"/>
  <c r="Z115" i="18"/>
  <c r="AA115" i="18"/>
  <c r="G120" i="18"/>
  <c r="O120" i="18"/>
  <c r="W120" i="18"/>
  <c r="T124" i="18"/>
  <c r="R124" i="18"/>
  <c r="Q132" i="18"/>
  <c r="S124" i="18"/>
  <c r="AB124" i="18"/>
  <c r="Z124" i="18"/>
  <c r="Y132" i="18"/>
  <c r="AA124" i="18"/>
  <c r="T128" i="18"/>
  <c r="R128" i="18"/>
  <c r="S128" i="18"/>
  <c r="AB128" i="18"/>
  <c r="Z128" i="18"/>
  <c r="AA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K82" i="18"/>
  <c r="H90" i="18"/>
  <c r="J82" i="18"/>
  <c r="I82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I99" i="18"/>
  <c r="J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K121" i="18"/>
  <c r="J121" i="18"/>
  <c r="H120" i="18"/>
  <c r="I121" i="18"/>
  <c r="P120" i="18"/>
  <c r="X120" i="18"/>
  <c r="K125" i="18"/>
  <c r="J125" i="18"/>
  <c r="I125" i="18"/>
  <c r="K129" i="18"/>
  <c r="J129" i="18"/>
  <c r="I129" i="18"/>
  <c r="F134" i="18"/>
  <c r="N134" i="18"/>
  <c r="V134" i="18"/>
  <c r="K138" i="18"/>
  <c r="J138" i="18"/>
  <c r="I138" i="18"/>
  <c r="H146" i="18"/>
  <c r="P146" i="18"/>
  <c r="X146" i="18"/>
  <c r="K142" i="18"/>
  <c r="J142" i="18"/>
  <c r="I142" i="18"/>
  <c r="D148" i="18"/>
  <c r="L148" i="18"/>
  <c r="K151" i="18"/>
  <c r="J151" i="18"/>
  <c r="I151" i="18"/>
  <c r="F160" i="18"/>
  <c r="N160" i="18"/>
  <c r="V160" i="18"/>
  <c r="K155" i="18"/>
  <c r="J155" i="18"/>
  <c r="I155" i="18"/>
  <c r="K159" i="18"/>
  <c r="J159" i="18"/>
  <c r="I159" i="18"/>
  <c r="G134" i="18"/>
  <c r="O134" i="18"/>
  <c r="W134" i="18"/>
  <c r="S138" i="18"/>
  <c r="R138" i="18"/>
  <c r="Q146" i="18"/>
  <c r="T138" i="18"/>
  <c r="AA138" i="18"/>
  <c r="Z138" i="18"/>
  <c r="Y146" i="18"/>
  <c r="AB138" i="18"/>
  <c r="S142" i="18"/>
  <c r="R142" i="18"/>
  <c r="T142" i="18"/>
  <c r="AA142" i="18"/>
  <c r="Z142" i="18"/>
  <c r="AB142" i="18"/>
  <c r="E148" i="18"/>
  <c r="M148" i="18"/>
  <c r="U148" i="18"/>
  <c r="S151" i="18"/>
  <c r="R151" i="18"/>
  <c r="T151" i="18"/>
  <c r="AA151" i="18"/>
  <c r="Z151" i="18"/>
  <c r="AB151" i="18"/>
  <c r="G160" i="18"/>
  <c r="O160" i="18"/>
  <c r="W160" i="18"/>
  <c r="S155" i="18"/>
  <c r="R155" i="18"/>
  <c r="T155" i="18"/>
  <c r="AA155" i="18"/>
  <c r="Z155" i="18"/>
  <c r="AB155" i="18"/>
  <c r="S159" i="18"/>
  <c r="R159" i="18"/>
  <c r="T159" i="18"/>
  <c r="AA159" i="18"/>
  <c r="Z159" i="18"/>
  <c r="AB159" i="18"/>
  <c r="H26" i="19"/>
  <c r="R17" i="21"/>
  <c r="T17" i="21"/>
  <c r="I117" i="18"/>
  <c r="K117" i="18"/>
  <c r="J117" i="18"/>
  <c r="I122" i="18"/>
  <c r="K122" i="18"/>
  <c r="J122" i="18"/>
  <c r="D132" i="18"/>
  <c r="L132" i="18"/>
  <c r="I126" i="18"/>
  <c r="K126" i="18"/>
  <c r="J126" i="18"/>
  <c r="I130" i="18"/>
  <c r="K130" i="18"/>
  <c r="J130" i="18"/>
  <c r="I135" i="18"/>
  <c r="H134" i="18"/>
  <c r="K135" i="18"/>
  <c r="J135" i="18"/>
  <c r="P134" i="18"/>
  <c r="X134" i="18"/>
  <c r="I139" i="18"/>
  <c r="K139" i="18"/>
  <c r="J139" i="18"/>
  <c r="I143" i="18"/>
  <c r="K143" i="18"/>
  <c r="J143" i="18"/>
  <c r="F148" i="18"/>
  <c r="N148" i="18"/>
  <c r="V148" i="18"/>
  <c r="I152" i="18"/>
  <c r="H160" i="18"/>
  <c r="K152" i="18"/>
  <c r="J152" i="18"/>
  <c r="P160" i="18"/>
  <c r="X160" i="18"/>
  <c r="I156" i="18"/>
  <c r="K156" i="18"/>
  <c r="J156" i="18"/>
  <c r="X25" i="19"/>
  <c r="P28" i="19"/>
  <c r="H31" i="19"/>
  <c r="S61" i="18"/>
  <c r="R61" i="18"/>
  <c r="T61" i="18"/>
  <c r="AA61" i="18"/>
  <c r="Z61" i="18"/>
  <c r="AB61" i="18"/>
  <c r="C64" i="18"/>
  <c r="S66" i="18"/>
  <c r="R66" i="18"/>
  <c r="T66" i="18"/>
  <c r="AA66" i="18"/>
  <c r="Z66" i="18"/>
  <c r="AB66" i="18"/>
  <c r="E76" i="18"/>
  <c r="M76" i="18"/>
  <c r="U76" i="18"/>
  <c r="S70" i="18"/>
  <c r="R70" i="18"/>
  <c r="T70" i="18"/>
  <c r="AA70" i="18"/>
  <c r="Z70" i="18"/>
  <c r="AB70" i="18"/>
  <c r="S74" i="18"/>
  <c r="R74" i="18"/>
  <c r="T74" i="18"/>
  <c r="AA74" i="18"/>
  <c r="Z74" i="18"/>
  <c r="AB74" i="18"/>
  <c r="S79" i="18"/>
  <c r="R79" i="18"/>
  <c r="Q78" i="18"/>
  <c r="T79" i="18"/>
  <c r="AA79" i="18"/>
  <c r="Z79" i="18"/>
  <c r="Y78" i="18"/>
  <c r="AB79" i="18"/>
  <c r="C90" i="18"/>
  <c r="S83" i="18"/>
  <c r="R83" i="18"/>
  <c r="T83" i="18"/>
  <c r="AA83" i="18"/>
  <c r="Z83" i="18"/>
  <c r="AB83" i="18"/>
  <c r="S87" i="18"/>
  <c r="R87" i="18"/>
  <c r="T87" i="18"/>
  <c r="AA87" i="18"/>
  <c r="Z87" i="18"/>
  <c r="AB87" i="18"/>
  <c r="G92" i="18"/>
  <c r="O92" i="18"/>
  <c r="W92" i="18"/>
  <c r="Q104" i="18"/>
  <c r="S96" i="18"/>
  <c r="R96" i="18"/>
  <c r="T96" i="18"/>
  <c r="Y104" i="18"/>
  <c r="AA96" i="18"/>
  <c r="Z96" i="18"/>
  <c r="AB96" i="18"/>
  <c r="S100" i="18"/>
  <c r="R100" i="18"/>
  <c r="T100" i="18"/>
  <c r="AA100" i="18"/>
  <c r="Z100" i="18"/>
  <c r="AB100" i="18"/>
  <c r="E106" i="18"/>
  <c r="M106" i="18"/>
  <c r="U106" i="18"/>
  <c r="S109" i="18"/>
  <c r="R109" i="18"/>
  <c r="T109" i="18"/>
  <c r="AA109" i="18"/>
  <c r="Z109" i="18"/>
  <c r="AB109" i="18"/>
  <c r="G118" i="18"/>
  <c r="O118" i="18"/>
  <c r="W118" i="18"/>
  <c r="S113" i="18"/>
  <c r="R113" i="18"/>
  <c r="T113" i="18"/>
  <c r="AA113" i="18"/>
  <c r="Z113" i="18"/>
  <c r="AB113" i="18"/>
  <c r="S117" i="18"/>
  <c r="R117" i="18"/>
  <c r="T117" i="18"/>
  <c r="AA117" i="18"/>
  <c r="Z117" i="18"/>
  <c r="AB117" i="18"/>
  <c r="C120" i="18"/>
  <c r="S122" i="18"/>
  <c r="R122" i="18"/>
  <c r="T122" i="18"/>
  <c r="AA122" i="18"/>
  <c r="Z122" i="18"/>
  <c r="AB122" i="18"/>
  <c r="E132" i="18"/>
  <c r="M132" i="18"/>
  <c r="U132" i="18"/>
  <c r="S126" i="18"/>
  <c r="R126" i="18"/>
  <c r="T126" i="18"/>
  <c r="AA126" i="18"/>
  <c r="Z126" i="18"/>
  <c r="AB126" i="18"/>
  <c r="S130" i="18"/>
  <c r="R130" i="18"/>
  <c r="T130" i="18"/>
  <c r="AA130" i="18"/>
  <c r="Z130" i="18"/>
  <c r="AB130" i="18"/>
  <c r="Q134" i="18"/>
  <c r="S135" i="18"/>
  <c r="R135" i="18"/>
  <c r="T135" i="18"/>
  <c r="Y134" i="18"/>
  <c r="AA135" i="18"/>
  <c r="Z135" i="18"/>
  <c r="AB135" i="18"/>
  <c r="C146" i="18"/>
  <c r="S139" i="18"/>
  <c r="R139" i="18"/>
  <c r="T139" i="18"/>
  <c r="AA139" i="18"/>
  <c r="Z139" i="18"/>
  <c r="AB139" i="18"/>
  <c r="S143" i="18"/>
  <c r="R143" i="18"/>
  <c r="T143" i="18"/>
  <c r="AA143" i="18"/>
  <c r="Z143" i="18"/>
  <c r="AB143" i="18"/>
  <c r="G148" i="18"/>
  <c r="O148" i="18"/>
  <c r="W148" i="18"/>
  <c r="Q160" i="18"/>
  <c r="S152" i="18"/>
  <c r="R152" i="18"/>
  <c r="T152" i="18"/>
  <c r="Y160" i="18"/>
  <c r="AA152" i="18"/>
  <c r="Z152" i="18"/>
  <c r="AB152" i="18"/>
  <c r="S156" i="18"/>
  <c r="R156" i="18"/>
  <c r="T156" i="18"/>
  <c r="AA156" i="18"/>
  <c r="Z156" i="18"/>
  <c r="AB156" i="18"/>
  <c r="H24" i="21"/>
  <c r="J24" i="21"/>
  <c r="I24" i="21"/>
  <c r="T20" i="21"/>
  <c r="H27" i="21"/>
  <c r="J27" i="21"/>
  <c r="I27" i="21"/>
  <c r="E50" i="21"/>
  <c r="N85" i="22"/>
  <c r="M85" i="22"/>
  <c r="L85" i="22"/>
  <c r="K85" i="22"/>
  <c r="J85" i="22"/>
  <c r="R15" i="21"/>
  <c r="T15" i="21"/>
  <c r="N19" i="22"/>
  <c r="M19" i="22"/>
  <c r="L19" i="22"/>
  <c r="K19" i="22"/>
  <c r="J19" i="22"/>
  <c r="C22" i="21"/>
  <c r="H35" i="21"/>
  <c r="J35" i="21"/>
  <c r="I35" i="21"/>
  <c r="N36" i="25"/>
  <c r="R11" i="21"/>
  <c r="T11" i="21"/>
  <c r="D22" i="21"/>
  <c r="H19" i="21"/>
  <c r="J19" i="21"/>
  <c r="I19" i="21"/>
  <c r="H12" i="21"/>
  <c r="J12" i="21"/>
  <c r="I12" i="21"/>
  <c r="H11" i="21"/>
  <c r="J11" i="21"/>
  <c r="I11" i="21"/>
  <c r="E22" i="21"/>
  <c r="H15" i="21"/>
  <c r="J15" i="21"/>
  <c r="I15" i="21"/>
  <c r="D36" i="21"/>
  <c r="H29" i="21"/>
  <c r="J29" i="21"/>
  <c r="I29" i="21"/>
  <c r="H38" i="21"/>
  <c r="J38" i="21"/>
  <c r="I38" i="21"/>
  <c r="E64" i="21"/>
  <c r="N11" i="22"/>
  <c r="M11" i="22"/>
  <c r="L11" i="22"/>
  <c r="K11" i="22"/>
  <c r="J11" i="22"/>
  <c r="H77" i="22"/>
  <c r="J127" i="22"/>
  <c r="N127" i="22"/>
  <c r="M127" i="22"/>
  <c r="L127" i="22"/>
  <c r="K127" i="22"/>
  <c r="F18" i="24"/>
  <c r="T10" i="21"/>
  <c r="F22" i="21"/>
  <c r="H17" i="21"/>
  <c r="J17" i="21"/>
  <c r="I17" i="21"/>
  <c r="H20" i="21"/>
  <c r="J20" i="21"/>
  <c r="I20" i="21"/>
  <c r="H26" i="21"/>
  <c r="J26" i="21"/>
  <c r="I26" i="21"/>
  <c r="E36" i="21"/>
  <c r="H34" i="21"/>
  <c r="J34" i="21"/>
  <c r="I34" i="21"/>
  <c r="H49" i="22"/>
  <c r="J136" i="22"/>
  <c r="N136" i="22"/>
  <c r="M136" i="22"/>
  <c r="L136" i="22"/>
  <c r="K136" i="22"/>
  <c r="O190" i="24"/>
  <c r="N190" i="24"/>
  <c r="J216" i="24"/>
  <c r="H10" i="21"/>
  <c r="J10" i="21"/>
  <c r="I10" i="21"/>
  <c r="H14" i="21"/>
  <c r="G22" i="21"/>
  <c r="J14" i="21"/>
  <c r="I14" i="21"/>
  <c r="F36" i="21"/>
  <c r="H31" i="21"/>
  <c r="J31" i="21"/>
  <c r="I31" i="21"/>
  <c r="E78" i="21"/>
  <c r="J88" i="22"/>
  <c r="N88" i="22"/>
  <c r="M88" i="22"/>
  <c r="L88" i="22"/>
  <c r="K88" i="22"/>
  <c r="N137" i="22"/>
  <c r="M137" i="22"/>
  <c r="L137" i="22"/>
  <c r="K137" i="22"/>
  <c r="J137" i="22"/>
  <c r="O9" i="25"/>
  <c r="N9" i="25"/>
  <c r="H21" i="21"/>
  <c r="J21" i="21"/>
  <c r="I21" i="21"/>
  <c r="H28" i="21"/>
  <c r="J28" i="21"/>
  <c r="I28" i="21"/>
  <c r="G36" i="21"/>
  <c r="E91" i="22"/>
  <c r="N102" i="22"/>
  <c r="M102" i="22"/>
  <c r="L102" i="22"/>
  <c r="K102" i="22"/>
  <c r="J102" i="22"/>
  <c r="O102" i="24"/>
  <c r="N102" i="24"/>
  <c r="J128" i="24"/>
  <c r="L19" i="25"/>
  <c r="H13" i="21"/>
  <c r="I13" i="21"/>
  <c r="J13" i="21"/>
  <c r="H25" i="21"/>
  <c r="J25" i="21"/>
  <c r="I25" i="21"/>
  <c r="H33" i="21"/>
  <c r="J33" i="21"/>
  <c r="I33" i="21"/>
  <c r="E92" i="21"/>
  <c r="D63" i="22"/>
  <c r="E105" i="22"/>
  <c r="H16" i="21"/>
  <c r="J16" i="21"/>
  <c r="I16" i="21"/>
  <c r="H18" i="21"/>
  <c r="J18" i="21"/>
  <c r="I18" i="21"/>
  <c r="H30" i="21"/>
  <c r="J30" i="21"/>
  <c r="I30" i="21"/>
  <c r="H39" i="21"/>
  <c r="J39" i="21"/>
  <c r="I39" i="21"/>
  <c r="C21" i="22"/>
  <c r="D35" i="22"/>
  <c r="D119" i="22"/>
  <c r="N10" i="22"/>
  <c r="M10" i="22"/>
  <c r="L10" i="22"/>
  <c r="K10" i="22"/>
  <c r="J10" i="22"/>
  <c r="D21" i="22"/>
  <c r="Z13" i="22"/>
  <c r="X13" i="22"/>
  <c r="N18" i="22"/>
  <c r="M18" i="22"/>
  <c r="L18" i="22"/>
  <c r="K18" i="22"/>
  <c r="J18" i="22"/>
  <c r="N24" i="22"/>
  <c r="M24" i="22"/>
  <c r="L24" i="22"/>
  <c r="K24" i="22"/>
  <c r="J24" i="22"/>
  <c r="N26" i="22"/>
  <c r="M26" i="22"/>
  <c r="L26" i="22"/>
  <c r="K26" i="22"/>
  <c r="J26" i="22"/>
  <c r="E35" i="22"/>
  <c r="N28" i="22"/>
  <c r="M28" i="22"/>
  <c r="L28" i="22"/>
  <c r="K28" i="22"/>
  <c r="J28" i="22"/>
  <c r="N30" i="22"/>
  <c r="M30" i="22"/>
  <c r="L30" i="22"/>
  <c r="K30" i="22"/>
  <c r="J30" i="22"/>
  <c r="N32" i="22"/>
  <c r="M32" i="22"/>
  <c r="L32" i="22"/>
  <c r="K32" i="22"/>
  <c r="J32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N41" i="22"/>
  <c r="M41" i="22"/>
  <c r="L41" i="22"/>
  <c r="K41" i="22"/>
  <c r="J41" i="22"/>
  <c r="I49" i="22"/>
  <c r="N43" i="22"/>
  <c r="M43" i="22"/>
  <c r="L43" i="22"/>
  <c r="K43" i="22"/>
  <c r="J43" i="22"/>
  <c r="N45" i="22"/>
  <c r="M45" i="22"/>
  <c r="L45" i="22"/>
  <c r="K45" i="22"/>
  <c r="J45" i="22"/>
  <c r="N47" i="22"/>
  <c r="M47" i="22"/>
  <c r="L47" i="22"/>
  <c r="K47" i="22"/>
  <c r="J47" i="22"/>
  <c r="N52" i="22"/>
  <c r="M52" i="22"/>
  <c r="L52" i="22"/>
  <c r="K52" i="22"/>
  <c r="J52" i="22"/>
  <c r="N54" i="22"/>
  <c r="M54" i="22"/>
  <c r="L54" i="22"/>
  <c r="K54" i="22"/>
  <c r="J54" i="22"/>
  <c r="E63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L60" i="22"/>
  <c r="K60" i="22"/>
  <c r="J60" i="22"/>
  <c r="N62" i="22"/>
  <c r="M62" i="22"/>
  <c r="L62" i="22"/>
  <c r="K62" i="22"/>
  <c r="J62" i="22"/>
  <c r="N65" i="22"/>
  <c r="M65" i="22"/>
  <c r="L65" i="22"/>
  <c r="K65" i="22"/>
  <c r="J65" i="22"/>
  <c r="N67" i="22"/>
  <c r="M67" i="22"/>
  <c r="L67" i="22"/>
  <c r="K67" i="22"/>
  <c r="J67" i="22"/>
  <c r="N69" i="22"/>
  <c r="M69" i="22"/>
  <c r="L69" i="22"/>
  <c r="K69" i="22"/>
  <c r="J69" i="22"/>
  <c r="I77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L80" i="22"/>
  <c r="K80" i="22"/>
  <c r="J80" i="22"/>
  <c r="J82" i="22"/>
  <c r="N82" i="22"/>
  <c r="M82" i="22"/>
  <c r="L82" i="22"/>
  <c r="K82" i="22"/>
  <c r="G91" i="22"/>
  <c r="N96" i="22"/>
  <c r="M96" i="22"/>
  <c r="L96" i="22"/>
  <c r="K96" i="22"/>
  <c r="J96" i="22"/>
  <c r="F105" i="22"/>
  <c r="J99" i="22"/>
  <c r="N99" i="22"/>
  <c r="M99" i="22"/>
  <c r="L99" i="22"/>
  <c r="K99" i="22"/>
  <c r="E119" i="22"/>
  <c r="N113" i="22"/>
  <c r="M113" i="22"/>
  <c r="L113" i="22"/>
  <c r="K113" i="22"/>
  <c r="J113" i="22"/>
  <c r="J116" i="22"/>
  <c r="N116" i="22"/>
  <c r="M116" i="22"/>
  <c r="L116" i="22"/>
  <c r="K116" i="22"/>
  <c r="C133" i="22"/>
  <c r="N128" i="22"/>
  <c r="L128" i="22"/>
  <c r="M128" i="22"/>
  <c r="K128" i="22"/>
  <c r="J128" i="22"/>
  <c r="F21" i="24"/>
  <c r="F40" i="24"/>
  <c r="L39" i="24"/>
  <c r="J98" i="24"/>
  <c r="F124" i="24"/>
  <c r="F149" i="24"/>
  <c r="J175" i="24"/>
  <c r="L170" i="24"/>
  <c r="J186" i="24"/>
  <c r="F212" i="24"/>
  <c r="O261" i="24"/>
  <c r="N261" i="24"/>
  <c r="L57" i="25"/>
  <c r="M80" i="27"/>
  <c r="L80" i="27"/>
  <c r="K80" i="27"/>
  <c r="J80" i="27"/>
  <c r="I80" i="27"/>
  <c r="C36" i="21"/>
  <c r="C50" i="21"/>
  <c r="C64" i="21"/>
  <c r="C78" i="21"/>
  <c r="C92" i="21"/>
  <c r="C106" i="21"/>
  <c r="C120" i="21"/>
  <c r="C134" i="21"/>
  <c r="C148" i="21"/>
  <c r="C162" i="21"/>
  <c r="N9" i="22"/>
  <c r="M9" i="22"/>
  <c r="L9" i="22"/>
  <c r="K9" i="22"/>
  <c r="J9" i="22"/>
  <c r="E21" i="22"/>
  <c r="N17" i="22"/>
  <c r="M17" i="22"/>
  <c r="L17" i="22"/>
  <c r="K17" i="22"/>
  <c r="J17" i="22"/>
  <c r="F35" i="22"/>
  <c r="F63" i="22"/>
  <c r="H91" i="22"/>
  <c r="N89" i="22"/>
  <c r="M89" i="22"/>
  <c r="L89" i="22"/>
  <c r="K89" i="22"/>
  <c r="J89" i="22"/>
  <c r="J93" i="22"/>
  <c r="N93" i="22"/>
  <c r="M93" i="22"/>
  <c r="L93" i="22"/>
  <c r="K93" i="22"/>
  <c r="G105" i="22"/>
  <c r="N107" i="22"/>
  <c r="M107" i="22"/>
  <c r="L107" i="22"/>
  <c r="K107" i="22"/>
  <c r="J107" i="22"/>
  <c r="J110" i="22"/>
  <c r="N110" i="22"/>
  <c r="M110" i="22"/>
  <c r="L110" i="22"/>
  <c r="K110" i="22"/>
  <c r="G119" i="22"/>
  <c r="J121" i="22"/>
  <c r="N121" i="22"/>
  <c r="M121" i="22"/>
  <c r="L121" i="22"/>
  <c r="K121" i="22"/>
  <c r="D133" i="22"/>
  <c r="J129" i="22"/>
  <c r="N129" i="22"/>
  <c r="M129" i="22"/>
  <c r="L129" i="22"/>
  <c r="K129" i="22"/>
  <c r="C161" i="22"/>
  <c r="J14" i="24"/>
  <c r="O124" i="24"/>
  <c r="N124" i="24"/>
  <c r="J150" i="24"/>
  <c r="O212" i="24"/>
  <c r="N212" i="24"/>
  <c r="J238" i="24"/>
  <c r="H39" i="25"/>
  <c r="H59" i="25"/>
  <c r="D50" i="21"/>
  <c r="D64" i="21"/>
  <c r="D78" i="21"/>
  <c r="D92" i="21"/>
  <c r="D106" i="21"/>
  <c r="D120" i="21"/>
  <c r="D134" i="21"/>
  <c r="D148" i="21"/>
  <c r="D162" i="21"/>
  <c r="F21" i="22"/>
  <c r="M16" i="22"/>
  <c r="L16" i="22"/>
  <c r="K16" i="22"/>
  <c r="J16" i="22"/>
  <c r="N16" i="22"/>
  <c r="G35" i="22"/>
  <c r="C49" i="22"/>
  <c r="G63" i="22"/>
  <c r="C77" i="22"/>
  <c r="N83" i="22"/>
  <c r="I91" i="22"/>
  <c r="M83" i="22"/>
  <c r="L83" i="22"/>
  <c r="K83" i="22"/>
  <c r="J83" i="22"/>
  <c r="J86" i="22"/>
  <c r="N86" i="22"/>
  <c r="M86" i="22"/>
  <c r="L86" i="22"/>
  <c r="K86" i="22"/>
  <c r="H105" i="22"/>
  <c r="N100" i="22"/>
  <c r="M100" i="22"/>
  <c r="L100" i="22"/>
  <c r="K100" i="22"/>
  <c r="J100" i="22"/>
  <c r="J103" i="22"/>
  <c r="N103" i="22"/>
  <c r="M103" i="22"/>
  <c r="L103" i="22"/>
  <c r="K103" i="22"/>
  <c r="H119" i="22"/>
  <c r="N117" i="22"/>
  <c r="M117" i="22"/>
  <c r="L117" i="22"/>
  <c r="K117" i="22"/>
  <c r="J117" i="22"/>
  <c r="N122" i="22"/>
  <c r="L122" i="22"/>
  <c r="M122" i="22"/>
  <c r="K122" i="22"/>
  <c r="J122" i="22"/>
  <c r="E133" i="22"/>
  <c r="N130" i="22"/>
  <c r="L130" i="22"/>
  <c r="M130" i="22"/>
  <c r="K130" i="22"/>
  <c r="J130" i="22"/>
  <c r="F10" i="24"/>
  <c r="L104" i="24"/>
  <c r="J120" i="24"/>
  <c r="F146" i="24"/>
  <c r="F171" i="24"/>
  <c r="L192" i="24"/>
  <c r="J208" i="24"/>
  <c r="F234" i="24"/>
  <c r="J13" i="25"/>
  <c r="M64" i="26"/>
  <c r="L64" i="26"/>
  <c r="K64" i="26"/>
  <c r="J64" i="26"/>
  <c r="I64" i="26"/>
  <c r="E106" i="21"/>
  <c r="E120" i="21"/>
  <c r="E134" i="21"/>
  <c r="E148" i="21"/>
  <c r="E162" i="21"/>
  <c r="Y10" i="22"/>
  <c r="AA10" i="22"/>
  <c r="G21" i="22"/>
  <c r="L15" i="22"/>
  <c r="K15" i="22"/>
  <c r="J15" i="22"/>
  <c r="N15" i="22"/>
  <c r="M15" i="22"/>
  <c r="H35" i="22"/>
  <c r="D49" i="22"/>
  <c r="H63" i="22"/>
  <c r="D77" i="22"/>
  <c r="N94" i="22"/>
  <c r="L94" i="22"/>
  <c r="K94" i="22"/>
  <c r="J94" i="22"/>
  <c r="M94" i="22"/>
  <c r="J97" i="22"/>
  <c r="M97" i="22"/>
  <c r="L97" i="22"/>
  <c r="K97" i="22"/>
  <c r="N97" i="22"/>
  <c r="I105" i="22"/>
  <c r="N111" i="22"/>
  <c r="L111" i="22"/>
  <c r="K111" i="22"/>
  <c r="J111" i="22"/>
  <c r="I119" i="22"/>
  <c r="M111" i="22"/>
  <c r="J114" i="22"/>
  <c r="M114" i="22"/>
  <c r="L114" i="22"/>
  <c r="K114" i="22"/>
  <c r="N114" i="22"/>
  <c r="J123" i="22"/>
  <c r="M123" i="22"/>
  <c r="L123" i="22"/>
  <c r="K123" i="22"/>
  <c r="N123" i="22"/>
  <c r="F133" i="22"/>
  <c r="J131" i="22"/>
  <c r="M131" i="22"/>
  <c r="L131" i="22"/>
  <c r="K131" i="22"/>
  <c r="N131" i="22"/>
  <c r="C147" i="22"/>
  <c r="O10" i="24"/>
  <c r="N10" i="24"/>
  <c r="L20" i="24"/>
  <c r="L31" i="24"/>
  <c r="J41" i="24"/>
  <c r="O146" i="24"/>
  <c r="N146" i="24"/>
  <c r="J172" i="24"/>
  <c r="O234" i="24"/>
  <c r="N234" i="24"/>
  <c r="F50" i="21"/>
  <c r="F64" i="21"/>
  <c r="F78" i="21"/>
  <c r="F92" i="21"/>
  <c r="F106" i="21"/>
  <c r="F120" i="21"/>
  <c r="F134" i="21"/>
  <c r="F148" i="21"/>
  <c r="F162" i="21"/>
  <c r="H21" i="22"/>
  <c r="K14" i="22"/>
  <c r="J14" i="22"/>
  <c r="N14" i="22"/>
  <c r="M14" i="22"/>
  <c r="L14" i="22"/>
  <c r="K23" i="22"/>
  <c r="J23" i="22"/>
  <c r="N23" i="22"/>
  <c r="M23" i="22"/>
  <c r="L23" i="22"/>
  <c r="K25" i="22"/>
  <c r="J25" i="22"/>
  <c r="N25" i="22"/>
  <c r="M25" i="22"/>
  <c r="L25" i="22"/>
  <c r="K27" i="22"/>
  <c r="J27" i="22"/>
  <c r="I35" i="22"/>
  <c r="N27" i="22"/>
  <c r="M27" i="22"/>
  <c r="L27" i="22"/>
  <c r="K29" i="22"/>
  <c r="J29" i="22"/>
  <c r="N29" i="22"/>
  <c r="M29" i="22"/>
  <c r="L29" i="22"/>
  <c r="K31" i="22"/>
  <c r="J31" i="22"/>
  <c r="N31" i="22"/>
  <c r="M31" i="22"/>
  <c r="L31" i="22"/>
  <c r="K33" i="22"/>
  <c r="J33" i="22"/>
  <c r="N33" i="22"/>
  <c r="M33" i="22"/>
  <c r="L33" i="22"/>
  <c r="K38" i="22"/>
  <c r="J38" i="22"/>
  <c r="N38" i="22"/>
  <c r="M38" i="22"/>
  <c r="L38" i="22"/>
  <c r="K40" i="22"/>
  <c r="J40" i="22"/>
  <c r="N40" i="22"/>
  <c r="M40" i="22"/>
  <c r="L40" i="22"/>
  <c r="E49" i="22"/>
  <c r="K42" i="22"/>
  <c r="J42" i="22"/>
  <c r="N42" i="22"/>
  <c r="M42" i="22"/>
  <c r="L42" i="22"/>
  <c r="K44" i="22"/>
  <c r="J44" i="22"/>
  <c r="N44" i="22"/>
  <c r="M44" i="22"/>
  <c r="L44" i="22"/>
  <c r="K46" i="22"/>
  <c r="J46" i="22"/>
  <c r="N46" i="22"/>
  <c r="M46" i="22"/>
  <c r="L46" i="22"/>
  <c r="K48" i="22"/>
  <c r="J48" i="22"/>
  <c r="N48" i="22"/>
  <c r="M48" i="22"/>
  <c r="L48" i="22"/>
  <c r="K51" i="22"/>
  <c r="J51" i="22"/>
  <c r="N51" i="22"/>
  <c r="M51" i="22"/>
  <c r="L51" i="22"/>
  <c r="K53" i="22"/>
  <c r="J53" i="22"/>
  <c r="N53" i="22"/>
  <c r="M53" i="22"/>
  <c r="L53" i="22"/>
  <c r="K55" i="22"/>
  <c r="J55" i="22"/>
  <c r="I63" i="22"/>
  <c r="N55" i="22"/>
  <c r="M55" i="22"/>
  <c r="L55" i="22"/>
  <c r="K57" i="22"/>
  <c r="J57" i="22"/>
  <c r="N57" i="22"/>
  <c r="M57" i="22"/>
  <c r="L57" i="22"/>
  <c r="K59" i="22"/>
  <c r="J59" i="22"/>
  <c r="N59" i="22"/>
  <c r="M59" i="22"/>
  <c r="L59" i="22"/>
  <c r="K61" i="22"/>
  <c r="J61" i="22"/>
  <c r="N61" i="22"/>
  <c r="M61" i="22"/>
  <c r="L61" i="22"/>
  <c r="K66" i="22"/>
  <c r="J66" i="22"/>
  <c r="N66" i="22"/>
  <c r="M66" i="22"/>
  <c r="L66" i="22"/>
  <c r="K68" i="22"/>
  <c r="J68" i="22"/>
  <c r="N68" i="22"/>
  <c r="M68" i="22"/>
  <c r="L68" i="22"/>
  <c r="E77" i="22"/>
  <c r="K70" i="22"/>
  <c r="J70" i="22"/>
  <c r="N70" i="22"/>
  <c r="M70" i="22"/>
  <c r="L70" i="22"/>
  <c r="K72" i="22"/>
  <c r="J72" i="22"/>
  <c r="N72" i="22"/>
  <c r="M72" i="22"/>
  <c r="L72" i="22"/>
  <c r="K74" i="22"/>
  <c r="J74" i="22"/>
  <c r="N74" i="22"/>
  <c r="M74" i="22"/>
  <c r="L74" i="22"/>
  <c r="K76" i="22"/>
  <c r="J76" i="22"/>
  <c r="N76" i="22"/>
  <c r="M76" i="22"/>
  <c r="L76" i="22"/>
  <c r="K79" i="22"/>
  <c r="J79" i="22"/>
  <c r="N79" i="22"/>
  <c r="M79" i="22"/>
  <c r="L79" i="22"/>
  <c r="K81" i="22"/>
  <c r="J81" i="22"/>
  <c r="N81" i="22"/>
  <c r="M81" i="22"/>
  <c r="L81" i="22"/>
  <c r="N87" i="22"/>
  <c r="K87" i="22"/>
  <c r="J87" i="22"/>
  <c r="M87" i="22"/>
  <c r="L87" i="22"/>
  <c r="J90" i="22"/>
  <c r="L90" i="22"/>
  <c r="K90" i="22"/>
  <c r="N90" i="22"/>
  <c r="M90" i="22"/>
  <c r="N104" i="22"/>
  <c r="K104" i="22"/>
  <c r="J104" i="22"/>
  <c r="M104" i="22"/>
  <c r="L104" i="22"/>
  <c r="J108" i="22"/>
  <c r="L108" i="22"/>
  <c r="K108" i="22"/>
  <c r="N108" i="22"/>
  <c r="M108" i="22"/>
  <c r="N124" i="22"/>
  <c r="L124" i="22"/>
  <c r="K124" i="22"/>
  <c r="J124" i="22"/>
  <c r="M124" i="22"/>
  <c r="G133" i="22"/>
  <c r="N132" i="22"/>
  <c r="L132" i="22"/>
  <c r="K132" i="22"/>
  <c r="J132" i="22"/>
  <c r="M132" i="22"/>
  <c r="G147" i="22"/>
  <c r="H16" i="24"/>
  <c r="F37" i="24"/>
  <c r="F105" i="24"/>
  <c r="J131" i="24"/>
  <c r="L126" i="24"/>
  <c r="J142" i="24"/>
  <c r="F168" i="24"/>
  <c r="F193" i="24"/>
  <c r="L214" i="24"/>
  <c r="J230" i="24"/>
  <c r="F260" i="24"/>
  <c r="N82" i="25"/>
  <c r="H40" i="21"/>
  <c r="J40" i="21"/>
  <c r="I40" i="21"/>
  <c r="H41" i="21"/>
  <c r="J41" i="21"/>
  <c r="I41" i="21"/>
  <c r="H42" i="21"/>
  <c r="G50" i="21"/>
  <c r="J42" i="21"/>
  <c r="I42" i="21"/>
  <c r="H43" i="21"/>
  <c r="J43" i="21"/>
  <c r="I43" i="21"/>
  <c r="H44" i="21"/>
  <c r="J44" i="21"/>
  <c r="I44" i="21"/>
  <c r="H45" i="21"/>
  <c r="J45" i="21"/>
  <c r="I45" i="21"/>
  <c r="H46" i="21"/>
  <c r="J46" i="21"/>
  <c r="I46" i="21"/>
  <c r="H47" i="21"/>
  <c r="J47" i="21"/>
  <c r="I47" i="21"/>
  <c r="H48" i="21"/>
  <c r="J48" i="21"/>
  <c r="I48" i="21"/>
  <c r="H49" i="21"/>
  <c r="J49" i="21"/>
  <c r="I49" i="21"/>
  <c r="H52" i="21"/>
  <c r="J52" i="21"/>
  <c r="I52" i="21"/>
  <c r="H53" i="21"/>
  <c r="J53" i="21"/>
  <c r="I53" i="21"/>
  <c r="H54" i="21"/>
  <c r="J54" i="21"/>
  <c r="I54" i="21"/>
  <c r="H55" i="21"/>
  <c r="J55" i="21"/>
  <c r="I55" i="21"/>
  <c r="H56" i="21"/>
  <c r="G64" i="21"/>
  <c r="J56" i="21"/>
  <c r="I56" i="21"/>
  <c r="H57" i="21"/>
  <c r="J57" i="21"/>
  <c r="I57" i="21"/>
  <c r="H58" i="21"/>
  <c r="J58" i="21"/>
  <c r="I58" i="21"/>
  <c r="H59" i="21"/>
  <c r="J59" i="21"/>
  <c r="I59" i="21"/>
  <c r="H60" i="21"/>
  <c r="J60" i="21"/>
  <c r="I60" i="21"/>
  <c r="H61" i="21"/>
  <c r="J61" i="21"/>
  <c r="I61" i="21"/>
  <c r="H62" i="21"/>
  <c r="J62" i="21"/>
  <c r="I62" i="21"/>
  <c r="H63" i="21"/>
  <c r="J63" i="21"/>
  <c r="I63" i="21"/>
  <c r="H66" i="21"/>
  <c r="J66" i="21"/>
  <c r="I66" i="21"/>
  <c r="H67" i="21"/>
  <c r="J67" i="21"/>
  <c r="I67" i="21"/>
  <c r="H68" i="21"/>
  <c r="J68" i="21"/>
  <c r="I68" i="21"/>
  <c r="H69" i="21"/>
  <c r="J69" i="21"/>
  <c r="I69" i="21"/>
  <c r="H70" i="21"/>
  <c r="G78" i="21"/>
  <c r="J70" i="21"/>
  <c r="I70" i="21"/>
  <c r="H71" i="21"/>
  <c r="J71" i="21"/>
  <c r="I71" i="21"/>
  <c r="H72" i="21"/>
  <c r="J72" i="21"/>
  <c r="I72" i="21"/>
  <c r="H73" i="21"/>
  <c r="J73" i="21"/>
  <c r="I73" i="21"/>
  <c r="H74" i="21"/>
  <c r="J74" i="21"/>
  <c r="I74" i="21"/>
  <c r="H75" i="21"/>
  <c r="J75" i="21"/>
  <c r="I75" i="21"/>
  <c r="H76" i="21"/>
  <c r="J76" i="21"/>
  <c r="I76" i="21"/>
  <c r="H77" i="21"/>
  <c r="J77" i="21"/>
  <c r="I77" i="21"/>
  <c r="H80" i="21"/>
  <c r="J80" i="21"/>
  <c r="I80" i="21"/>
  <c r="H81" i="21"/>
  <c r="J81" i="21"/>
  <c r="I81" i="21"/>
  <c r="H82" i="21"/>
  <c r="J82" i="21"/>
  <c r="I82" i="21"/>
  <c r="H83" i="21"/>
  <c r="J83" i="21"/>
  <c r="I83" i="21"/>
  <c r="H84" i="21"/>
  <c r="G92" i="21"/>
  <c r="J84" i="21"/>
  <c r="I84" i="21"/>
  <c r="H85" i="21"/>
  <c r="J85" i="21"/>
  <c r="I85" i="21"/>
  <c r="H86" i="21"/>
  <c r="J86" i="21"/>
  <c r="I86" i="21"/>
  <c r="H87" i="21"/>
  <c r="J87" i="21"/>
  <c r="I87" i="21"/>
  <c r="H88" i="21"/>
  <c r="J88" i="21"/>
  <c r="I88" i="21"/>
  <c r="H89" i="21"/>
  <c r="J89" i="21"/>
  <c r="I89" i="21"/>
  <c r="H90" i="21"/>
  <c r="J90" i="21"/>
  <c r="I90" i="21"/>
  <c r="H91" i="21"/>
  <c r="J91" i="21"/>
  <c r="I91" i="21"/>
  <c r="H94" i="21"/>
  <c r="J94" i="21"/>
  <c r="I94" i="21"/>
  <c r="H95" i="21"/>
  <c r="J95" i="21"/>
  <c r="I95" i="21"/>
  <c r="H96" i="21"/>
  <c r="J96" i="21"/>
  <c r="I96" i="21"/>
  <c r="H97" i="21"/>
  <c r="J97" i="21"/>
  <c r="I97" i="21"/>
  <c r="H98" i="21"/>
  <c r="G106" i="21"/>
  <c r="J98" i="21"/>
  <c r="I98" i="21"/>
  <c r="H99" i="21"/>
  <c r="J99" i="21"/>
  <c r="I99" i="21"/>
  <c r="H100" i="21"/>
  <c r="J100" i="21"/>
  <c r="I100" i="21"/>
  <c r="H101" i="21"/>
  <c r="J101" i="21"/>
  <c r="I101" i="21"/>
  <c r="H102" i="21"/>
  <c r="J102" i="21"/>
  <c r="I102" i="21"/>
  <c r="H103" i="21"/>
  <c r="J103" i="21"/>
  <c r="I103" i="21"/>
  <c r="H104" i="21"/>
  <c r="J104" i="21"/>
  <c r="I104" i="21"/>
  <c r="H105" i="21"/>
  <c r="J105" i="21"/>
  <c r="I105" i="21"/>
  <c r="H108" i="21"/>
  <c r="J108" i="21"/>
  <c r="I108" i="21"/>
  <c r="H109" i="21"/>
  <c r="J109" i="21"/>
  <c r="I109" i="21"/>
  <c r="H110" i="21"/>
  <c r="J110" i="21"/>
  <c r="I110" i="21"/>
  <c r="H111" i="21"/>
  <c r="J111" i="21"/>
  <c r="I111" i="21"/>
  <c r="H112" i="21"/>
  <c r="G120" i="21"/>
  <c r="J112" i="21"/>
  <c r="I112" i="21"/>
  <c r="H113" i="21"/>
  <c r="J113" i="21"/>
  <c r="I113" i="21"/>
  <c r="H114" i="21"/>
  <c r="J114" i="21"/>
  <c r="I114" i="21"/>
  <c r="H115" i="21"/>
  <c r="J115" i="21"/>
  <c r="I115" i="21"/>
  <c r="H116" i="21"/>
  <c r="J116" i="21"/>
  <c r="I116" i="21"/>
  <c r="H117" i="21"/>
  <c r="J117" i="21"/>
  <c r="I117" i="21"/>
  <c r="H118" i="21"/>
  <c r="J118" i="21"/>
  <c r="I118" i="21"/>
  <c r="H119" i="21"/>
  <c r="J119" i="21"/>
  <c r="I119" i="21"/>
  <c r="H122" i="21"/>
  <c r="J122" i="21"/>
  <c r="I122" i="21"/>
  <c r="H123" i="21"/>
  <c r="J123" i="21"/>
  <c r="I123" i="21"/>
  <c r="H124" i="21"/>
  <c r="J124" i="21"/>
  <c r="I124" i="21"/>
  <c r="H125" i="21"/>
  <c r="J125" i="21"/>
  <c r="I125" i="21"/>
  <c r="H126" i="21"/>
  <c r="G134" i="21"/>
  <c r="J126" i="21"/>
  <c r="I126" i="21"/>
  <c r="H127" i="21"/>
  <c r="J127" i="21"/>
  <c r="I127" i="21"/>
  <c r="H128" i="21"/>
  <c r="J128" i="21"/>
  <c r="I128" i="21"/>
  <c r="H129" i="21"/>
  <c r="J129" i="21"/>
  <c r="I129" i="21"/>
  <c r="H130" i="21"/>
  <c r="J130" i="21"/>
  <c r="I130" i="21"/>
  <c r="H131" i="21"/>
  <c r="J131" i="21"/>
  <c r="I131" i="21"/>
  <c r="H132" i="21"/>
  <c r="J132" i="21"/>
  <c r="I132" i="21"/>
  <c r="H133" i="21"/>
  <c r="J133" i="21"/>
  <c r="I133" i="21"/>
  <c r="H136" i="21"/>
  <c r="J136" i="21"/>
  <c r="I136" i="21"/>
  <c r="H137" i="21"/>
  <c r="J137" i="21"/>
  <c r="I137" i="21"/>
  <c r="H138" i="21"/>
  <c r="J138" i="21"/>
  <c r="I138" i="21"/>
  <c r="H139" i="21"/>
  <c r="J139" i="21"/>
  <c r="I139" i="21"/>
  <c r="H140" i="21"/>
  <c r="G148" i="21"/>
  <c r="J140" i="21"/>
  <c r="I140" i="21"/>
  <c r="H141" i="21"/>
  <c r="J141" i="21"/>
  <c r="I141" i="21"/>
  <c r="H142" i="21"/>
  <c r="J142" i="21"/>
  <c r="I142" i="21"/>
  <c r="H143" i="21"/>
  <c r="J143" i="21"/>
  <c r="I143" i="21"/>
  <c r="H144" i="21"/>
  <c r="J144" i="21"/>
  <c r="I144" i="21"/>
  <c r="H145" i="21"/>
  <c r="J145" i="21"/>
  <c r="I145" i="21"/>
  <c r="H146" i="21"/>
  <c r="J146" i="21"/>
  <c r="I146" i="21"/>
  <c r="H147" i="21"/>
  <c r="J147" i="21"/>
  <c r="I147" i="21"/>
  <c r="H150" i="21"/>
  <c r="J150" i="21"/>
  <c r="I150" i="21"/>
  <c r="H151" i="21"/>
  <c r="J151" i="21"/>
  <c r="I151" i="21"/>
  <c r="H152" i="21"/>
  <c r="J152" i="21"/>
  <c r="I152" i="21"/>
  <c r="H153" i="21"/>
  <c r="J153" i="21"/>
  <c r="I153" i="21"/>
  <c r="H154" i="21"/>
  <c r="G162" i="21"/>
  <c r="J154" i="21"/>
  <c r="I154" i="21"/>
  <c r="H155" i="21"/>
  <c r="J155" i="21"/>
  <c r="I155" i="21"/>
  <c r="H156" i="21"/>
  <c r="J156" i="21"/>
  <c r="I156" i="21"/>
  <c r="H157" i="21"/>
  <c r="J157" i="21"/>
  <c r="I157" i="21"/>
  <c r="H158" i="21"/>
  <c r="J158" i="21"/>
  <c r="I158" i="21"/>
  <c r="H159" i="21"/>
  <c r="J159" i="21"/>
  <c r="I159" i="21"/>
  <c r="H160" i="21"/>
  <c r="J160" i="21"/>
  <c r="I160" i="21"/>
  <c r="H161" i="21"/>
  <c r="J161" i="21"/>
  <c r="I161" i="21"/>
  <c r="J13" i="22"/>
  <c r="I21" i="22"/>
  <c r="N13" i="22"/>
  <c r="M13" i="22"/>
  <c r="L13" i="22"/>
  <c r="K13" i="22"/>
  <c r="F49" i="22"/>
  <c r="F77" i="22"/>
  <c r="C91" i="22"/>
  <c r="J84" i="22"/>
  <c r="K84" i="22"/>
  <c r="N84" i="22"/>
  <c r="M84" i="22"/>
  <c r="L84" i="22"/>
  <c r="C105" i="22"/>
  <c r="N98" i="22"/>
  <c r="J98" i="22"/>
  <c r="M98" i="22"/>
  <c r="L98" i="22"/>
  <c r="K98" i="22"/>
  <c r="J101" i="22"/>
  <c r="K101" i="22"/>
  <c r="N101" i="22"/>
  <c r="M101" i="22"/>
  <c r="L101" i="22"/>
  <c r="N115" i="22"/>
  <c r="J115" i="22"/>
  <c r="M115" i="22"/>
  <c r="L115" i="22"/>
  <c r="K115" i="22"/>
  <c r="J118" i="22"/>
  <c r="K118" i="22"/>
  <c r="N118" i="22"/>
  <c r="M118" i="22"/>
  <c r="L118" i="22"/>
  <c r="J125" i="22"/>
  <c r="K125" i="22"/>
  <c r="I133" i="22"/>
  <c r="N125" i="22"/>
  <c r="M125" i="22"/>
  <c r="L125" i="22"/>
  <c r="H147" i="22"/>
  <c r="O37" i="24"/>
  <c r="N37" i="24"/>
  <c r="L58" i="24"/>
  <c r="J106" i="24"/>
  <c r="O168" i="24"/>
  <c r="N168" i="24"/>
  <c r="J194" i="24"/>
  <c r="O260" i="24"/>
  <c r="N260" i="24"/>
  <c r="F17" i="25"/>
  <c r="H34" i="25"/>
  <c r="J84" i="25"/>
  <c r="N12" i="22"/>
  <c r="M12" i="22"/>
  <c r="L12" i="22"/>
  <c r="K12" i="22"/>
  <c r="J12" i="22"/>
  <c r="N20" i="22"/>
  <c r="M20" i="22"/>
  <c r="L20" i="22"/>
  <c r="K20" i="22"/>
  <c r="J20" i="22"/>
  <c r="C35" i="22"/>
  <c r="G49" i="22"/>
  <c r="C63" i="22"/>
  <c r="G77" i="22"/>
  <c r="D91" i="22"/>
  <c r="J95" i="22"/>
  <c r="N95" i="22"/>
  <c r="M95" i="22"/>
  <c r="L95" i="22"/>
  <c r="K95" i="22"/>
  <c r="D105" i="22"/>
  <c r="N109" i="22"/>
  <c r="M109" i="22"/>
  <c r="L109" i="22"/>
  <c r="K109" i="22"/>
  <c r="J109" i="22"/>
  <c r="C119" i="22"/>
  <c r="J112" i="22"/>
  <c r="N112" i="22"/>
  <c r="M112" i="22"/>
  <c r="L112" i="22"/>
  <c r="K112" i="22"/>
  <c r="N126" i="22"/>
  <c r="L126" i="22"/>
  <c r="M126" i="22"/>
  <c r="K126" i="22"/>
  <c r="J126" i="22"/>
  <c r="N135" i="22"/>
  <c r="L135" i="22"/>
  <c r="M135" i="22"/>
  <c r="K135" i="22"/>
  <c r="J135" i="22"/>
  <c r="L12" i="24"/>
  <c r="J33" i="24"/>
  <c r="N75" i="24"/>
  <c r="F102" i="24"/>
  <c r="F127" i="24"/>
  <c r="J153" i="24"/>
  <c r="L148" i="24"/>
  <c r="J164" i="24"/>
  <c r="F190" i="24"/>
  <c r="F215" i="24"/>
  <c r="L236" i="24"/>
  <c r="J256" i="24"/>
  <c r="D161" i="22"/>
  <c r="L9" i="24"/>
  <c r="J11" i="24"/>
  <c r="F15" i="24"/>
  <c r="O15" i="24"/>
  <c r="N15" i="24"/>
  <c r="L17" i="24"/>
  <c r="J19" i="24"/>
  <c r="H21" i="24"/>
  <c r="O34" i="24"/>
  <c r="N34" i="24"/>
  <c r="L36" i="24"/>
  <c r="J38" i="24"/>
  <c r="H40" i="24"/>
  <c r="J65" i="24"/>
  <c r="N80" i="24"/>
  <c r="L82" i="24"/>
  <c r="O99" i="24"/>
  <c r="N99" i="24"/>
  <c r="L101" i="24"/>
  <c r="J103" i="24"/>
  <c r="H105" i="24"/>
  <c r="L109" i="24"/>
  <c r="H127" i="24"/>
  <c r="L131" i="24"/>
  <c r="H149" i="24"/>
  <c r="L153" i="24"/>
  <c r="H171" i="24"/>
  <c r="L175" i="24"/>
  <c r="H193" i="24"/>
  <c r="L197" i="24"/>
  <c r="H215" i="24"/>
  <c r="L219" i="24"/>
  <c r="H237" i="24"/>
  <c r="L241" i="24"/>
  <c r="H264" i="24"/>
  <c r="H12" i="25"/>
  <c r="O14" i="25"/>
  <c r="N14" i="25"/>
  <c r="J18" i="25"/>
  <c r="L35" i="25"/>
  <c r="J59" i="25"/>
  <c r="L62" i="25"/>
  <c r="J76" i="25"/>
  <c r="L84" i="25"/>
  <c r="H86" i="25"/>
  <c r="M89" i="26"/>
  <c r="L89" i="26"/>
  <c r="K89" i="26"/>
  <c r="J89" i="26"/>
  <c r="I89" i="26"/>
  <c r="F104" i="26"/>
  <c r="M158" i="26"/>
  <c r="L158" i="26"/>
  <c r="K158" i="26"/>
  <c r="J158" i="26"/>
  <c r="I158" i="26"/>
  <c r="M17" i="27"/>
  <c r="L17" i="27"/>
  <c r="K17" i="27"/>
  <c r="J17" i="27"/>
  <c r="I17" i="27"/>
  <c r="N139" i="22"/>
  <c r="M139" i="22"/>
  <c r="L139" i="22"/>
  <c r="I147" i="22"/>
  <c r="J139" i="22"/>
  <c r="K139" i="22"/>
  <c r="N141" i="22"/>
  <c r="M141" i="22"/>
  <c r="L141" i="22"/>
  <c r="K141" i="22"/>
  <c r="J141" i="22"/>
  <c r="N143" i="22"/>
  <c r="M143" i="22"/>
  <c r="L143" i="22"/>
  <c r="J143" i="22"/>
  <c r="K143" i="22"/>
  <c r="N145" i="22"/>
  <c r="M145" i="22"/>
  <c r="L145" i="22"/>
  <c r="J145" i="22"/>
  <c r="K145" i="22"/>
  <c r="N150" i="22"/>
  <c r="M150" i="22"/>
  <c r="L150" i="22"/>
  <c r="J150" i="22"/>
  <c r="K150" i="22"/>
  <c r="N152" i="22"/>
  <c r="M152" i="22"/>
  <c r="L152" i="22"/>
  <c r="K152" i="22"/>
  <c r="J152" i="22"/>
  <c r="E161" i="22"/>
  <c r="N154" i="22"/>
  <c r="M154" i="22"/>
  <c r="L154" i="22"/>
  <c r="K154" i="22"/>
  <c r="J154" i="22"/>
  <c r="N156" i="22"/>
  <c r="M156" i="22"/>
  <c r="L156" i="22"/>
  <c r="K156" i="22"/>
  <c r="J156" i="22"/>
  <c r="N158" i="22"/>
  <c r="M158" i="22"/>
  <c r="L158" i="22"/>
  <c r="K158" i="22"/>
  <c r="J158" i="22"/>
  <c r="N160" i="22"/>
  <c r="M160" i="22"/>
  <c r="L160" i="22"/>
  <c r="K160" i="22"/>
  <c r="J160" i="22"/>
  <c r="H10" i="24"/>
  <c r="F12" i="24"/>
  <c r="O12" i="24"/>
  <c r="N12" i="24"/>
  <c r="L14" i="24"/>
  <c r="J16" i="24"/>
  <c r="H18" i="24"/>
  <c r="F20" i="24"/>
  <c r="O31" i="24"/>
  <c r="N31" i="24"/>
  <c r="L33" i="24"/>
  <c r="J35" i="24"/>
  <c r="H37" i="24"/>
  <c r="L41" i="24"/>
  <c r="J43" i="24"/>
  <c r="J54" i="24"/>
  <c r="O58" i="24"/>
  <c r="N58" i="24"/>
  <c r="J62" i="24"/>
  <c r="L79" i="24"/>
  <c r="L98" i="24"/>
  <c r="J100" i="24"/>
  <c r="H102" i="24"/>
  <c r="O104" i="24"/>
  <c r="N104" i="24"/>
  <c r="L106" i="24"/>
  <c r="J108" i="24"/>
  <c r="L120" i="24"/>
  <c r="J122" i="24"/>
  <c r="H124" i="24"/>
  <c r="O126" i="24"/>
  <c r="N126" i="24"/>
  <c r="L128" i="24"/>
  <c r="J130" i="24"/>
  <c r="L142" i="24"/>
  <c r="J144" i="24"/>
  <c r="H146" i="24"/>
  <c r="O148" i="24"/>
  <c r="N148" i="24"/>
  <c r="L150" i="24"/>
  <c r="J152" i="24"/>
  <c r="L164" i="24"/>
  <c r="J166" i="24"/>
  <c r="H168" i="24"/>
  <c r="O170" i="24"/>
  <c r="N170" i="24"/>
  <c r="L172" i="24"/>
  <c r="J174" i="24"/>
  <c r="L186" i="24"/>
  <c r="J188" i="24"/>
  <c r="H190" i="24"/>
  <c r="O192" i="24"/>
  <c r="N192" i="24"/>
  <c r="L194" i="24"/>
  <c r="J196" i="24"/>
  <c r="L208" i="24"/>
  <c r="J210" i="24"/>
  <c r="H212" i="24"/>
  <c r="O214" i="24"/>
  <c r="N214" i="24"/>
  <c r="L216" i="24"/>
  <c r="J218" i="24"/>
  <c r="L230" i="24"/>
  <c r="J232" i="24"/>
  <c r="H234" i="24"/>
  <c r="O236" i="24"/>
  <c r="N236" i="24"/>
  <c r="L238" i="24"/>
  <c r="J240" i="24"/>
  <c r="L256" i="24"/>
  <c r="J258" i="24"/>
  <c r="H260" i="24"/>
  <c r="F11" i="25"/>
  <c r="L13" i="25"/>
  <c r="H17" i="25"/>
  <c r="J34" i="25"/>
  <c r="F38" i="25"/>
  <c r="L54" i="25"/>
  <c r="H61" i="25"/>
  <c r="J64" i="25"/>
  <c r="L76" i="25"/>
  <c r="H78" i="25"/>
  <c r="J86" i="25"/>
  <c r="M46" i="26"/>
  <c r="L46" i="26"/>
  <c r="K46" i="26"/>
  <c r="J46" i="26"/>
  <c r="I46" i="26"/>
  <c r="M115" i="26"/>
  <c r="L115" i="26"/>
  <c r="K115" i="26"/>
  <c r="J115" i="26"/>
  <c r="I115" i="26"/>
  <c r="G20" i="27"/>
  <c r="M43" i="27"/>
  <c r="L43" i="27"/>
  <c r="K43" i="27"/>
  <c r="J43" i="27"/>
  <c r="I43" i="27"/>
  <c r="F63" i="30"/>
  <c r="F161" i="22"/>
  <c r="F9" i="24"/>
  <c r="O9" i="24"/>
  <c r="N9" i="24"/>
  <c r="L11" i="24"/>
  <c r="J13" i="24"/>
  <c r="H15" i="24"/>
  <c r="F17" i="24"/>
  <c r="L19" i="24"/>
  <c r="J21" i="24"/>
  <c r="J32" i="24"/>
  <c r="O36" i="24"/>
  <c r="N36" i="24"/>
  <c r="L38" i="24"/>
  <c r="J40" i="24"/>
  <c r="O55" i="24"/>
  <c r="N55" i="24"/>
  <c r="L57" i="24"/>
  <c r="N82" i="24"/>
  <c r="J97" i="24"/>
  <c r="O101" i="24"/>
  <c r="N101" i="24"/>
  <c r="L103" i="24"/>
  <c r="J105" i="24"/>
  <c r="J119" i="24"/>
  <c r="O123" i="24"/>
  <c r="N123" i="24"/>
  <c r="L125" i="24"/>
  <c r="J127" i="24"/>
  <c r="J141" i="24"/>
  <c r="O145" i="24"/>
  <c r="N145" i="24"/>
  <c r="L147" i="24"/>
  <c r="J149" i="24"/>
  <c r="J163" i="24"/>
  <c r="O167" i="24"/>
  <c r="N167" i="24"/>
  <c r="L169" i="24"/>
  <c r="J171" i="24"/>
  <c r="J185" i="24"/>
  <c r="O189" i="24"/>
  <c r="N189" i="24"/>
  <c r="L191" i="24"/>
  <c r="J193" i="24"/>
  <c r="J207" i="24"/>
  <c r="O211" i="24"/>
  <c r="N211" i="24"/>
  <c r="L213" i="24"/>
  <c r="J215" i="24"/>
  <c r="J229" i="24"/>
  <c r="O233" i="24"/>
  <c r="N233" i="24"/>
  <c r="L235" i="24"/>
  <c r="J237" i="24"/>
  <c r="J255" i="24"/>
  <c r="O259" i="24"/>
  <c r="N259" i="24"/>
  <c r="L261" i="24"/>
  <c r="J264" i="24"/>
  <c r="J11" i="25"/>
  <c r="F15" i="25"/>
  <c r="L17" i="25"/>
  <c r="H21" i="25"/>
  <c r="H32" i="25"/>
  <c r="J38" i="25"/>
  <c r="H53" i="25"/>
  <c r="J56" i="25"/>
  <c r="J78" i="25"/>
  <c r="L81" i="25"/>
  <c r="C62" i="26"/>
  <c r="M72" i="26"/>
  <c r="L72" i="26"/>
  <c r="K72" i="26"/>
  <c r="J72" i="26"/>
  <c r="I72" i="26"/>
  <c r="G118" i="26"/>
  <c r="M141" i="26"/>
  <c r="L141" i="26"/>
  <c r="K141" i="26"/>
  <c r="J141" i="26"/>
  <c r="I141" i="26"/>
  <c r="E62" i="27"/>
  <c r="M149" i="27"/>
  <c r="L149" i="27"/>
  <c r="K149" i="27"/>
  <c r="J149" i="27"/>
  <c r="I149" i="27"/>
  <c r="G161" i="22"/>
  <c r="J10" i="24"/>
  <c r="H12" i="24"/>
  <c r="F14" i="24"/>
  <c r="O14" i="24"/>
  <c r="N14" i="24"/>
  <c r="L16" i="24"/>
  <c r="J18" i="24"/>
  <c r="H20" i="24"/>
  <c r="O33" i="24"/>
  <c r="N33" i="24"/>
  <c r="L35" i="24"/>
  <c r="J37" i="24"/>
  <c r="L43" i="24"/>
  <c r="L54" i="24"/>
  <c r="L62" i="24"/>
  <c r="N79" i="24"/>
  <c r="F98" i="24"/>
  <c r="O98" i="24"/>
  <c r="N98" i="24"/>
  <c r="L100" i="24"/>
  <c r="J102" i="24"/>
  <c r="L108" i="24"/>
  <c r="F120" i="24"/>
  <c r="O120" i="24"/>
  <c r="N120" i="24"/>
  <c r="L122" i="24"/>
  <c r="J124" i="24"/>
  <c r="L130" i="24"/>
  <c r="F142" i="24"/>
  <c r="O142" i="24"/>
  <c r="N142" i="24"/>
  <c r="L144" i="24"/>
  <c r="J146" i="24"/>
  <c r="L152" i="24"/>
  <c r="O164" i="24"/>
  <c r="N164" i="24"/>
  <c r="L166" i="24"/>
  <c r="J168" i="24"/>
  <c r="L174" i="24"/>
  <c r="O186" i="24"/>
  <c r="N186" i="24"/>
  <c r="L188" i="24"/>
  <c r="J190" i="24"/>
  <c r="L196" i="24"/>
  <c r="O208" i="24"/>
  <c r="N208" i="24"/>
  <c r="L210" i="24"/>
  <c r="J212" i="24"/>
  <c r="L218" i="24"/>
  <c r="O230" i="24"/>
  <c r="N230" i="24"/>
  <c r="L232" i="24"/>
  <c r="J234" i="24"/>
  <c r="L240" i="24"/>
  <c r="O256" i="24"/>
  <c r="N256" i="24"/>
  <c r="L258" i="24"/>
  <c r="J260" i="24"/>
  <c r="J262" i="24"/>
  <c r="F9" i="25"/>
  <c r="L11" i="25"/>
  <c r="H15" i="25"/>
  <c r="J21" i="25"/>
  <c r="J32" i="25"/>
  <c r="L38" i="25"/>
  <c r="H40" i="25"/>
  <c r="H58" i="25"/>
  <c r="H80" i="25"/>
  <c r="J83" i="25"/>
  <c r="M29" i="26"/>
  <c r="L29" i="26"/>
  <c r="K29" i="26"/>
  <c r="J29" i="26"/>
  <c r="I29" i="26"/>
  <c r="M98" i="26"/>
  <c r="L98" i="26"/>
  <c r="K98" i="26"/>
  <c r="J98" i="26"/>
  <c r="I98" i="26"/>
  <c r="M26" i="27"/>
  <c r="L26" i="27"/>
  <c r="K26" i="27"/>
  <c r="J26" i="27"/>
  <c r="I26" i="27"/>
  <c r="H34" i="27"/>
  <c r="H133" i="22"/>
  <c r="D147" i="22"/>
  <c r="H161" i="22"/>
  <c r="H9" i="24"/>
  <c r="O11" i="24"/>
  <c r="N11" i="24"/>
  <c r="L13" i="24"/>
  <c r="J15" i="24"/>
  <c r="H17" i="24"/>
  <c r="L21" i="24"/>
  <c r="L32" i="24"/>
  <c r="J34" i="24"/>
  <c r="O38" i="24"/>
  <c r="N38" i="24"/>
  <c r="L40" i="24"/>
  <c r="J42" i="24"/>
  <c r="O57" i="24"/>
  <c r="N57" i="24"/>
  <c r="L97" i="24"/>
  <c r="J99" i="24"/>
  <c r="O103" i="24"/>
  <c r="N103" i="24"/>
  <c r="L105" i="24"/>
  <c r="J107" i="24"/>
  <c r="L119" i="24"/>
  <c r="J121" i="24"/>
  <c r="O125" i="24"/>
  <c r="N125" i="24"/>
  <c r="L127" i="24"/>
  <c r="J129" i="24"/>
  <c r="L141" i="24"/>
  <c r="J143" i="24"/>
  <c r="O147" i="24"/>
  <c r="N147" i="24"/>
  <c r="L149" i="24"/>
  <c r="J151" i="24"/>
  <c r="L163" i="24"/>
  <c r="J165" i="24"/>
  <c r="O169" i="24"/>
  <c r="N169" i="24"/>
  <c r="L171" i="24"/>
  <c r="J173" i="24"/>
  <c r="L185" i="24"/>
  <c r="J187" i="24"/>
  <c r="O191" i="24"/>
  <c r="N191" i="24"/>
  <c r="L193" i="24"/>
  <c r="J195" i="24"/>
  <c r="L207" i="24"/>
  <c r="J209" i="24"/>
  <c r="O213" i="24"/>
  <c r="N213" i="24"/>
  <c r="L215" i="24"/>
  <c r="L229" i="24"/>
  <c r="J231" i="24"/>
  <c r="O235" i="24"/>
  <c r="N235" i="24"/>
  <c r="L255" i="24"/>
  <c r="J257" i="24"/>
  <c r="J10" i="25"/>
  <c r="F14" i="25"/>
  <c r="L16" i="25"/>
  <c r="H20" i="25"/>
  <c r="H31" i="25"/>
  <c r="J37" i="25"/>
  <c r="J40" i="25"/>
  <c r="L43" i="25"/>
  <c r="L63" i="25"/>
  <c r="J75" i="25"/>
  <c r="H85" i="25"/>
  <c r="M55" i="26"/>
  <c r="L55" i="26"/>
  <c r="K55" i="26"/>
  <c r="J55" i="26"/>
  <c r="I55" i="26"/>
  <c r="D76" i="26"/>
  <c r="M124" i="26"/>
  <c r="L124" i="26"/>
  <c r="K124" i="26"/>
  <c r="J124" i="26"/>
  <c r="I124" i="26"/>
  <c r="H132" i="26"/>
  <c r="M8" i="28"/>
  <c r="L8" i="28"/>
  <c r="J8" i="28"/>
  <c r="J138" i="22"/>
  <c r="N138" i="22"/>
  <c r="M138" i="22"/>
  <c r="L138" i="22"/>
  <c r="K138" i="22"/>
  <c r="E147" i="22"/>
  <c r="J140" i="22"/>
  <c r="M140" i="22"/>
  <c r="N140" i="22"/>
  <c r="L140" i="22"/>
  <c r="K140" i="22"/>
  <c r="J142" i="22"/>
  <c r="M142" i="22"/>
  <c r="N142" i="22"/>
  <c r="L142" i="22"/>
  <c r="K142" i="22"/>
  <c r="J144" i="22"/>
  <c r="N144" i="22"/>
  <c r="M144" i="22"/>
  <c r="L144" i="22"/>
  <c r="K144" i="22"/>
  <c r="J146" i="22"/>
  <c r="N146" i="22"/>
  <c r="M146" i="22"/>
  <c r="L146" i="22"/>
  <c r="K146" i="22"/>
  <c r="J149" i="22"/>
  <c r="N149" i="22"/>
  <c r="M149" i="22"/>
  <c r="L149" i="22"/>
  <c r="K149" i="22"/>
  <c r="J151" i="22"/>
  <c r="N151" i="22"/>
  <c r="M151" i="22"/>
  <c r="K151" i="22"/>
  <c r="L151" i="22"/>
  <c r="J153" i="22"/>
  <c r="I161" i="22"/>
  <c r="N153" i="22"/>
  <c r="M153" i="22"/>
  <c r="L153" i="22"/>
  <c r="K153" i="22"/>
  <c r="J155" i="22"/>
  <c r="N155" i="22"/>
  <c r="M155" i="22"/>
  <c r="L155" i="22"/>
  <c r="K155" i="22"/>
  <c r="J157" i="22"/>
  <c r="N157" i="22"/>
  <c r="M157" i="22"/>
  <c r="L157" i="22"/>
  <c r="K157" i="22"/>
  <c r="J159" i="22"/>
  <c r="N159" i="22"/>
  <c r="M159" i="22"/>
  <c r="L159" i="22"/>
  <c r="K159" i="22"/>
  <c r="L10" i="24"/>
  <c r="J12" i="24"/>
  <c r="H14" i="24"/>
  <c r="F16" i="24"/>
  <c r="N16" i="24"/>
  <c r="O16" i="24"/>
  <c r="L18" i="24"/>
  <c r="J20" i="24"/>
  <c r="J31" i="24"/>
  <c r="N35" i="24"/>
  <c r="O35" i="24"/>
  <c r="L37" i="24"/>
  <c r="J39" i="24"/>
  <c r="N54" i="24"/>
  <c r="O54" i="24"/>
  <c r="H98" i="24"/>
  <c r="N100" i="24"/>
  <c r="O100" i="24"/>
  <c r="L102" i="24"/>
  <c r="J104" i="24"/>
  <c r="H120" i="24"/>
  <c r="N122" i="24"/>
  <c r="O122" i="24"/>
  <c r="L124" i="24"/>
  <c r="J126" i="24"/>
  <c r="H142" i="24"/>
  <c r="N144" i="24"/>
  <c r="O144" i="24"/>
  <c r="L146" i="24"/>
  <c r="J148" i="24"/>
  <c r="N166" i="24"/>
  <c r="O166" i="24"/>
  <c r="L168" i="24"/>
  <c r="J170" i="24"/>
  <c r="N188" i="24"/>
  <c r="O188" i="24"/>
  <c r="L190" i="24"/>
  <c r="J192" i="24"/>
  <c r="N210" i="24"/>
  <c r="O210" i="24"/>
  <c r="L212" i="24"/>
  <c r="J214" i="24"/>
  <c r="N232" i="24"/>
  <c r="O232" i="24"/>
  <c r="L234" i="24"/>
  <c r="J236" i="24"/>
  <c r="N258" i="24"/>
  <c r="O258" i="24"/>
  <c r="L260" i="24"/>
  <c r="L262" i="24"/>
  <c r="H9" i="25"/>
  <c r="O11" i="25"/>
  <c r="N11" i="25"/>
  <c r="J15" i="25"/>
  <c r="F19" i="25"/>
  <c r="L21" i="25"/>
  <c r="L32" i="25"/>
  <c r="H36" i="25"/>
  <c r="H42" i="25"/>
  <c r="L55" i="25"/>
  <c r="J65" i="25"/>
  <c r="H77" i="25"/>
  <c r="M12" i="26"/>
  <c r="L12" i="26"/>
  <c r="K12" i="26"/>
  <c r="J12" i="26"/>
  <c r="I12" i="26"/>
  <c r="H20" i="26"/>
  <c r="M81" i="26"/>
  <c r="L81" i="26"/>
  <c r="K81" i="26"/>
  <c r="J81" i="26"/>
  <c r="I81" i="26"/>
  <c r="M150" i="26"/>
  <c r="L150" i="26"/>
  <c r="K150" i="26"/>
  <c r="J150" i="26"/>
  <c r="I150" i="26"/>
  <c r="M9" i="27"/>
  <c r="L9" i="27"/>
  <c r="K9" i="27"/>
  <c r="J9" i="27"/>
  <c r="I9" i="27"/>
  <c r="F91" i="22"/>
  <c r="F119" i="22"/>
  <c r="F147" i="22"/>
  <c r="J9" i="24"/>
  <c r="O13" i="24"/>
  <c r="N13" i="24"/>
  <c r="L15" i="24"/>
  <c r="J17" i="24"/>
  <c r="O32" i="24"/>
  <c r="N32" i="24"/>
  <c r="L34" i="24"/>
  <c r="J36" i="24"/>
  <c r="L42" i="24"/>
  <c r="O97" i="24"/>
  <c r="N97" i="24"/>
  <c r="L99" i="24"/>
  <c r="J101" i="24"/>
  <c r="L107" i="24"/>
  <c r="J109" i="24"/>
  <c r="L9" i="25"/>
  <c r="H13" i="25"/>
  <c r="N15" i="25"/>
  <c r="O15" i="25"/>
  <c r="J19" i="25"/>
  <c r="L36" i="25"/>
  <c r="N55" i="25"/>
  <c r="J57" i="25"/>
  <c r="L65" i="25"/>
  <c r="L82" i="25"/>
  <c r="M38" i="26"/>
  <c r="L38" i="26"/>
  <c r="K38" i="26"/>
  <c r="J38" i="26"/>
  <c r="I38" i="26"/>
  <c r="E90" i="26"/>
  <c r="M107" i="26"/>
  <c r="L107" i="26"/>
  <c r="K107" i="26"/>
  <c r="J107" i="26"/>
  <c r="I107" i="26"/>
  <c r="E132" i="27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K75" i="26"/>
  <c r="J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M110" i="26"/>
  <c r="L110" i="26"/>
  <c r="K110" i="26"/>
  <c r="J110" i="26"/>
  <c r="I110" i="26"/>
  <c r="H118" i="26"/>
  <c r="M127" i="26"/>
  <c r="L127" i="26"/>
  <c r="K127" i="26"/>
  <c r="J127" i="26"/>
  <c r="I127" i="26"/>
  <c r="M136" i="26"/>
  <c r="L136" i="26"/>
  <c r="K136" i="26"/>
  <c r="J136" i="26"/>
  <c r="I136" i="26"/>
  <c r="M144" i="26"/>
  <c r="L144" i="26"/>
  <c r="K144" i="26"/>
  <c r="J144" i="26"/>
  <c r="I144" i="26"/>
  <c r="C160" i="26"/>
  <c r="M153" i="26"/>
  <c r="L153" i="26"/>
  <c r="K153" i="26"/>
  <c r="J153" i="26"/>
  <c r="I153" i="26"/>
  <c r="M12" i="27"/>
  <c r="L12" i="27"/>
  <c r="K12" i="27"/>
  <c r="J12" i="27"/>
  <c r="I12" i="27"/>
  <c r="H20" i="27"/>
  <c r="M29" i="27"/>
  <c r="L29" i="27"/>
  <c r="K29" i="27"/>
  <c r="J29" i="27"/>
  <c r="I29" i="27"/>
  <c r="M38" i="27"/>
  <c r="L38" i="27"/>
  <c r="K38" i="27"/>
  <c r="J38" i="27"/>
  <c r="I38" i="27"/>
  <c r="M46" i="27"/>
  <c r="L46" i="27"/>
  <c r="K46" i="27"/>
  <c r="J46" i="27"/>
  <c r="I46" i="27"/>
  <c r="L54" i="27"/>
  <c r="K54" i="27"/>
  <c r="J54" i="27"/>
  <c r="I54" i="27"/>
  <c r="H62" i="27"/>
  <c r="M54" i="27"/>
  <c r="M106" i="27"/>
  <c r="L106" i="27"/>
  <c r="K106" i="27"/>
  <c r="J106" i="27"/>
  <c r="I106" i="27"/>
  <c r="M74" i="28"/>
  <c r="O38" i="25"/>
  <c r="N38" i="25"/>
  <c r="L40" i="25"/>
  <c r="J42" i="25"/>
  <c r="J53" i="25"/>
  <c r="H55" i="25"/>
  <c r="N57" i="25"/>
  <c r="L59" i="25"/>
  <c r="J61" i="25"/>
  <c r="H63" i="25"/>
  <c r="J80" i="25"/>
  <c r="H82" i="25"/>
  <c r="M10" i="26"/>
  <c r="K10" i="26"/>
  <c r="J10" i="26"/>
  <c r="I10" i="26"/>
  <c r="L10" i="26"/>
  <c r="M18" i="26"/>
  <c r="L18" i="26"/>
  <c r="K18" i="26"/>
  <c r="J18" i="26"/>
  <c r="I18" i="26"/>
  <c r="C34" i="26"/>
  <c r="M27" i="26"/>
  <c r="L27" i="26"/>
  <c r="K27" i="26"/>
  <c r="J27" i="26"/>
  <c r="I27" i="26"/>
  <c r="M36" i="26"/>
  <c r="L36" i="26"/>
  <c r="K36" i="26"/>
  <c r="J36" i="26"/>
  <c r="I36" i="26"/>
  <c r="D48" i="26"/>
  <c r="M44" i="26"/>
  <c r="L44" i="26"/>
  <c r="K44" i="26"/>
  <c r="J44" i="26"/>
  <c r="I44" i="26"/>
  <c r="M53" i="26"/>
  <c r="L53" i="26"/>
  <c r="K53" i="26"/>
  <c r="J53" i="26"/>
  <c r="I53" i="26"/>
  <c r="E62" i="26"/>
  <c r="M61" i="26"/>
  <c r="L61" i="26"/>
  <c r="K61" i="26"/>
  <c r="J61" i="26"/>
  <c r="I61" i="26"/>
  <c r="F76" i="26"/>
  <c r="M70" i="26"/>
  <c r="L70" i="26"/>
  <c r="K70" i="26"/>
  <c r="J70" i="26"/>
  <c r="I70" i="26"/>
  <c r="M79" i="26"/>
  <c r="L79" i="26"/>
  <c r="K79" i="26"/>
  <c r="J79" i="26"/>
  <c r="I79" i="26"/>
  <c r="G90" i="26"/>
  <c r="M87" i="26"/>
  <c r="L87" i="26"/>
  <c r="K87" i="26"/>
  <c r="J87" i="26"/>
  <c r="I87" i="26"/>
  <c r="M96" i="26"/>
  <c r="L96" i="26"/>
  <c r="K96" i="26"/>
  <c r="J96" i="26"/>
  <c r="I96" i="26"/>
  <c r="H104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C146" i="26"/>
  <c r="M139" i="26"/>
  <c r="L139" i="26"/>
  <c r="K139" i="26"/>
  <c r="J139" i="26"/>
  <c r="I139" i="26"/>
  <c r="M148" i="26"/>
  <c r="L148" i="26"/>
  <c r="K148" i="26"/>
  <c r="J148" i="26"/>
  <c r="I148" i="26"/>
  <c r="D160" i="26"/>
  <c r="M156" i="26"/>
  <c r="L156" i="26"/>
  <c r="K156" i="26"/>
  <c r="J156" i="26"/>
  <c r="I156" i="26"/>
  <c r="M15" i="27"/>
  <c r="L15" i="27"/>
  <c r="K15" i="27"/>
  <c r="J15" i="27"/>
  <c r="I15" i="27"/>
  <c r="M24" i="27"/>
  <c r="L24" i="27"/>
  <c r="K24" i="27"/>
  <c r="J24" i="27"/>
  <c r="I24" i="27"/>
  <c r="M32" i="27"/>
  <c r="L32" i="27"/>
  <c r="K32" i="27"/>
  <c r="J32" i="27"/>
  <c r="I32" i="27"/>
  <c r="C48" i="27"/>
  <c r="M41" i="27"/>
  <c r="L41" i="27"/>
  <c r="K41" i="27"/>
  <c r="J41" i="27"/>
  <c r="I41" i="27"/>
  <c r="M131" i="27"/>
  <c r="L131" i="27"/>
  <c r="K131" i="27"/>
  <c r="J131" i="27"/>
  <c r="I131" i="27"/>
  <c r="F146" i="27"/>
  <c r="L98" i="30"/>
  <c r="L10" i="25"/>
  <c r="J12" i="25"/>
  <c r="H14" i="25"/>
  <c r="F16" i="25"/>
  <c r="O16" i="25"/>
  <c r="N16" i="25"/>
  <c r="L18" i="25"/>
  <c r="J20" i="25"/>
  <c r="J31" i="25"/>
  <c r="H33" i="25"/>
  <c r="J39" i="25"/>
  <c r="H41" i="25"/>
  <c r="J58" i="25"/>
  <c r="H60" i="25"/>
  <c r="J77" i="25"/>
  <c r="H79" i="25"/>
  <c r="F81" i="25"/>
  <c r="J85" i="25"/>
  <c r="H87" i="25"/>
  <c r="C20" i="26"/>
  <c r="L13" i="26"/>
  <c r="K13" i="26"/>
  <c r="J13" i="26"/>
  <c r="I13" i="26"/>
  <c r="M13" i="26"/>
  <c r="L22" i="26"/>
  <c r="K22" i="26"/>
  <c r="J22" i="26"/>
  <c r="I22" i="26"/>
  <c r="M22" i="26"/>
  <c r="D34" i="26"/>
  <c r="L30" i="26"/>
  <c r="K30" i="26"/>
  <c r="J30" i="26"/>
  <c r="I30" i="26"/>
  <c r="M30" i="26"/>
  <c r="L39" i="26"/>
  <c r="K39" i="26"/>
  <c r="J39" i="26"/>
  <c r="I39" i="26"/>
  <c r="M39" i="26"/>
  <c r="E48" i="26"/>
  <c r="L47" i="26"/>
  <c r="K47" i="26"/>
  <c r="J47" i="26"/>
  <c r="I47" i="26"/>
  <c r="M47" i="26"/>
  <c r="F62" i="26"/>
  <c r="L56" i="26"/>
  <c r="K56" i="26"/>
  <c r="J56" i="26"/>
  <c r="I56" i="26"/>
  <c r="M56" i="26"/>
  <c r="L65" i="26"/>
  <c r="K65" i="26"/>
  <c r="J65" i="26"/>
  <c r="I65" i="26"/>
  <c r="M65" i="26"/>
  <c r="G76" i="26"/>
  <c r="L73" i="26"/>
  <c r="K73" i="26"/>
  <c r="J73" i="26"/>
  <c r="I73" i="26"/>
  <c r="M73" i="26"/>
  <c r="L82" i="26"/>
  <c r="K82" i="26"/>
  <c r="J82" i="26"/>
  <c r="I82" i="26"/>
  <c r="H90" i="26"/>
  <c r="M82" i="26"/>
  <c r="L99" i="26"/>
  <c r="K99" i="26"/>
  <c r="J99" i="26"/>
  <c r="I99" i="26"/>
  <c r="M99" i="26"/>
  <c r="L108" i="26"/>
  <c r="K108" i="26"/>
  <c r="J108" i="26"/>
  <c r="I108" i="26"/>
  <c r="M108" i="26"/>
  <c r="L116" i="26"/>
  <c r="K116" i="26"/>
  <c r="J116" i="26"/>
  <c r="I116" i="26"/>
  <c r="M116" i="26"/>
  <c r="C132" i="26"/>
  <c r="L125" i="26"/>
  <c r="K125" i="26"/>
  <c r="J125" i="26"/>
  <c r="I125" i="26"/>
  <c r="M125" i="26"/>
  <c r="L134" i="26"/>
  <c r="K134" i="26"/>
  <c r="J134" i="26"/>
  <c r="I134" i="26"/>
  <c r="M134" i="26"/>
  <c r="D146" i="26"/>
  <c r="L142" i="26"/>
  <c r="K142" i="26"/>
  <c r="J142" i="26"/>
  <c r="I142" i="26"/>
  <c r="M142" i="26"/>
  <c r="L151" i="26"/>
  <c r="K151" i="26"/>
  <c r="J151" i="26"/>
  <c r="I151" i="26"/>
  <c r="M151" i="26"/>
  <c r="E160" i="26"/>
  <c r="L159" i="26"/>
  <c r="K159" i="26"/>
  <c r="J159" i="26"/>
  <c r="I159" i="26"/>
  <c r="M159" i="26"/>
  <c r="L10" i="27"/>
  <c r="K10" i="27"/>
  <c r="J10" i="27"/>
  <c r="I10" i="27"/>
  <c r="M10" i="27"/>
  <c r="L18" i="27"/>
  <c r="K18" i="27"/>
  <c r="J18" i="27"/>
  <c r="I18" i="27"/>
  <c r="M18" i="27"/>
  <c r="C34" i="27"/>
  <c r="L27" i="27"/>
  <c r="K27" i="27"/>
  <c r="J27" i="27"/>
  <c r="I27" i="27"/>
  <c r="M27" i="27"/>
  <c r="L36" i="27"/>
  <c r="K36" i="27"/>
  <c r="J36" i="27"/>
  <c r="I36" i="27"/>
  <c r="M36" i="27"/>
  <c r="D48" i="27"/>
  <c r="L44" i="27"/>
  <c r="K44" i="27"/>
  <c r="J44" i="27"/>
  <c r="I44" i="27"/>
  <c r="M44" i="27"/>
  <c r="M88" i="27"/>
  <c r="L88" i="27"/>
  <c r="K88" i="27"/>
  <c r="J88" i="27"/>
  <c r="I88" i="27"/>
  <c r="M157" i="27"/>
  <c r="L157" i="27"/>
  <c r="K157" i="27"/>
  <c r="J157" i="27"/>
  <c r="I157" i="27"/>
  <c r="M109" i="28"/>
  <c r="J9" i="25"/>
  <c r="H11" i="25"/>
  <c r="F13" i="25"/>
  <c r="N13" i="25"/>
  <c r="O13" i="25"/>
  <c r="L15" i="25"/>
  <c r="J17" i="25"/>
  <c r="H19" i="25"/>
  <c r="F21" i="25"/>
  <c r="J36" i="25"/>
  <c r="H38" i="25"/>
  <c r="J55" i="25"/>
  <c r="H57" i="25"/>
  <c r="J63" i="25"/>
  <c r="H65" i="25"/>
  <c r="H76" i="25"/>
  <c r="J82" i="25"/>
  <c r="H84" i="25"/>
  <c r="K8" i="26"/>
  <c r="I8" i="26"/>
  <c r="M8" i="26"/>
  <c r="L8" i="26"/>
  <c r="J8" i="26"/>
  <c r="D20" i="26"/>
  <c r="K16" i="26"/>
  <c r="J16" i="26"/>
  <c r="I16" i="26"/>
  <c r="M16" i="26"/>
  <c r="L16" i="26"/>
  <c r="K25" i="26"/>
  <c r="J25" i="26"/>
  <c r="I25" i="26"/>
  <c r="M25" i="26"/>
  <c r="L25" i="26"/>
  <c r="E34" i="26"/>
  <c r="K33" i="26"/>
  <c r="J33" i="26"/>
  <c r="I33" i="26"/>
  <c r="M33" i="26"/>
  <c r="L33" i="26"/>
  <c r="F48" i="26"/>
  <c r="K42" i="26"/>
  <c r="J42" i="26"/>
  <c r="I42" i="26"/>
  <c r="M42" i="26"/>
  <c r="L42" i="26"/>
  <c r="K51" i="26"/>
  <c r="J51" i="26"/>
  <c r="I51" i="26"/>
  <c r="M51" i="26"/>
  <c r="L51" i="26"/>
  <c r="G62" i="26"/>
  <c r="K59" i="26"/>
  <c r="J59" i="26"/>
  <c r="I59" i="26"/>
  <c r="M59" i="26"/>
  <c r="L59" i="26"/>
  <c r="K68" i="26"/>
  <c r="J68" i="26"/>
  <c r="I68" i="26"/>
  <c r="H76" i="26"/>
  <c r="M68" i="26"/>
  <c r="L68" i="26"/>
  <c r="K85" i="26"/>
  <c r="J85" i="26"/>
  <c r="I85" i="26"/>
  <c r="M85" i="26"/>
  <c r="L85" i="26"/>
  <c r="K94" i="26"/>
  <c r="J94" i="26"/>
  <c r="I94" i="26"/>
  <c r="M94" i="26"/>
  <c r="L94" i="26"/>
  <c r="K102" i="26"/>
  <c r="J102" i="26"/>
  <c r="I102" i="26"/>
  <c r="M102" i="26"/>
  <c r="L102" i="26"/>
  <c r="C118" i="26"/>
  <c r="K111" i="26"/>
  <c r="J111" i="26"/>
  <c r="I111" i="26"/>
  <c r="M111" i="26"/>
  <c r="L111" i="26"/>
  <c r="K120" i="26"/>
  <c r="J120" i="26"/>
  <c r="I120" i="26"/>
  <c r="M120" i="26"/>
  <c r="L120" i="26"/>
  <c r="D132" i="26"/>
  <c r="K128" i="26"/>
  <c r="J128" i="26"/>
  <c r="I128" i="26"/>
  <c r="M128" i="26"/>
  <c r="L128" i="26"/>
  <c r="K137" i="26"/>
  <c r="J137" i="26"/>
  <c r="I137" i="26"/>
  <c r="M137" i="26"/>
  <c r="L137" i="26"/>
  <c r="E146" i="26"/>
  <c r="K145" i="26"/>
  <c r="J145" i="26"/>
  <c r="I145" i="26"/>
  <c r="M145" i="26"/>
  <c r="L145" i="26"/>
  <c r="F160" i="26"/>
  <c r="K154" i="26"/>
  <c r="J154" i="26"/>
  <c r="I154" i="26"/>
  <c r="M154" i="26"/>
  <c r="L154" i="26"/>
  <c r="C20" i="27"/>
  <c r="K13" i="27"/>
  <c r="J13" i="27"/>
  <c r="I13" i="27"/>
  <c r="M13" i="27"/>
  <c r="L13" i="27"/>
  <c r="K22" i="27"/>
  <c r="J22" i="27"/>
  <c r="I22" i="27"/>
  <c r="M22" i="27"/>
  <c r="L22" i="27"/>
  <c r="D34" i="27"/>
  <c r="K30" i="27"/>
  <c r="J30" i="27"/>
  <c r="I30" i="27"/>
  <c r="M30" i="27"/>
  <c r="L30" i="27"/>
  <c r="K39" i="27"/>
  <c r="J39" i="27"/>
  <c r="I39" i="27"/>
  <c r="M39" i="27"/>
  <c r="L39" i="27"/>
  <c r="E48" i="27"/>
  <c r="K47" i="27"/>
  <c r="J47" i="27"/>
  <c r="I47" i="27"/>
  <c r="M47" i="27"/>
  <c r="L47" i="27"/>
  <c r="C104" i="27"/>
  <c r="M114" i="27"/>
  <c r="L114" i="27"/>
  <c r="K114" i="27"/>
  <c r="J114" i="27"/>
  <c r="I114" i="27"/>
  <c r="G160" i="27"/>
  <c r="F10" i="25"/>
  <c r="O10" i="25"/>
  <c r="N10" i="25"/>
  <c r="L12" i="25"/>
  <c r="J14" i="25"/>
  <c r="H16" i="25"/>
  <c r="F18" i="25"/>
  <c r="L20" i="25"/>
  <c r="L31" i="25"/>
  <c r="J33" i="25"/>
  <c r="H35" i="25"/>
  <c r="J41" i="25"/>
  <c r="H43" i="25"/>
  <c r="H54" i="25"/>
  <c r="J60" i="25"/>
  <c r="H62" i="25"/>
  <c r="J79" i="25"/>
  <c r="H81" i="25"/>
  <c r="J87" i="25"/>
  <c r="J11" i="26"/>
  <c r="M11" i="26"/>
  <c r="L11" i="26"/>
  <c r="K11" i="26"/>
  <c r="I11" i="26"/>
  <c r="E20" i="26"/>
  <c r="J19" i="26"/>
  <c r="I19" i="26"/>
  <c r="M19" i="26"/>
  <c r="L19" i="26"/>
  <c r="K19" i="26"/>
  <c r="F34" i="26"/>
  <c r="J28" i="26"/>
  <c r="I28" i="26"/>
  <c r="M28" i="26"/>
  <c r="L28" i="26"/>
  <c r="K28" i="26"/>
  <c r="J37" i="26"/>
  <c r="I37" i="26"/>
  <c r="M37" i="26"/>
  <c r="L37" i="26"/>
  <c r="K37" i="26"/>
  <c r="G48" i="26"/>
  <c r="J45" i="26"/>
  <c r="I45" i="26"/>
  <c r="M45" i="26"/>
  <c r="L45" i="26"/>
  <c r="K45" i="26"/>
  <c r="J54" i="26"/>
  <c r="I54" i="26"/>
  <c r="H62" i="26"/>
  <c r="M54" i="26"/>
  <c r="L54" i="26"/>
  <c r="K54" i="26"/>
  <c r="J71" i="26"/>
  <c r="I71" i="26"/>
  <c r="M71" i="26"/>
  <c r="L71" i="26"/>
  <c r="K71" i="26"/>
  <c r="J80" i="26"/>
  <c r="I80" i="26"/>
  <c r="M80" i="26"/>
  <c r="L80" i="26"/>
  <c r="K80" i="26"/>
  <c r="J88" i="26"/>
  <c r="I88" i="26"/>
  <c r="M88" i="26"/>
  <c r="L88" i="26"/>
  <c r="K88" i="26"/>
  <c r="C104" i="26"/>
  <c r="J97" i="26"/>
  <c r="I97" i="26"/>
  <c r="M97" i="26"/>
  <c r="L97" i="26"/>
  <c r="K97" i="26"/>
  <c r="J106" i="26"/>
  <c r="I106" i="26"/>
  <c r="M106" i="26"/>
  <c r="L106" i="26"/>
  <c r="K106" i="26"/>
  <c r="D118" i="26"/>
  <c r="J114" i="26"/>
  <c r="I114" i="26"/>
  <c r="M114" i="26"/>
  <c r="L114" i="26"/>
  <c r="K114" i="26"/>
  <c r="J123" i="26"/>
  <c r="I123" i="26"/>
  <c r="M123" i="26"/>
  <c r="L123" i="26"/>
  <c r="K123" i="26"/>
  <c r="E132" i="26"/>
  <c r="J131" i="26"/>
  <c r="I131" i="26"/>
  <c r="M131" i="26"/>
  <c r="L131" i="26"/>
  <c r="K131" i="26"/>
  <c r="F146" i="26"/>
  <c r="J140" i="26"/>
  <c r="I140" i="26"/>
  <c r="M140" i="26"/>
  <c r="L140" i="26"/>
  <c r="K140" i="26"/>
  <c r="J149" i="26"/>
  <c r="I149" i="26"/>
  <c r="M149" i="26"/>
  <c r="L149" i="26"/>
  <c r="K149" i="26"/>
  <c r="G160" i="26"/>
  <c r="J157" i="26"/>
  <c r="I157" i="26"/>
  <c r="M157" i="26"/>
  <c r="L157" i="26"/>
  <c r="K157" i="26"/>
  <c r="J8" i="27"/>
  <c r="I8" i="27"/>
  <c r="M8" i="27"/>
  <c r="L8" i="27"/>
  <c r="K8" i="27"/>
  <c r="D20" i="27"/>
  <c r="J16" i="27"/>
  <c r="I16" i="27"/>
  <c r="M16" i="27"/>
  <c r="L16" i="27"/>
  <c r="K16" i="27"/>
  <c r="J25" i="27"/>
  <c r="I25" i="27"/>
  <c r="M25" i="27"/>
  <c r="L25" i="27"/>
  <c r="K25" i="27"/>
  <c r="E34" i="27"/>
  <c r="J33" i="27"/>
  <c r="I33" i="27"/>
  <c r="M33" i="27"/>
  <c r="L33" i="27"/>
  <c r="K33" i="27"/>
  <c r="F48" i="27"/>
  <c r="J42" i="27"/>
  <c r="I42" i="27"/>
  <c r="M42" i="27"/>
  <c r="L42" i="27"/>
  <c r="K42" i="27"/>
  <c r="M71" i="27"/>
  <c r="L71" i="27"/>
  <c r="K71" i="27"/>
  <c r="J71" i="27"/>
  <c r="I71" i="27"/>
  <c r="M140" i="27"/>
  <c r="L140" i="27"/>
  <c r="K140" i="27"/>
  <c r="J140" i="27"/>
  <c r="I140" i="27"/>
  <c r="M122" i="28"/>
  <c r="F20" i="26"/>
  <c r="I14" i="26"/>
  <c r="M14" i="26"/>
  <c r="L14" i="26"/>
  <c r="K14" i="26"/>
  <c r="J14" i="26"/>
  <c r="I23" i="26"/>
  <c r="M23" i="26"/>
  <c r="L23" i="26"/>
  <c r="K23" i="26"/>
  <c r="J23" i="26"/>
  <c r="G34" i="26"/>
  <c r="I31" i="26"/>
  <c r="M31" i="26"/>
  <c r="L31" i="26"/>
  <c r="K31" i="26"/>
  <c r="J31" i="26"/>
  <c r="I40" i="26"/>
  <c r="H48" i="26"/>
  <c r="M40" i="26"/>
  <c r="L40" i="26"/>
  <c r="K40" i="26"/>
  <c r="J40" i="26"/>
  <c r="I57" i="26"/>
  <c r="M57" i="26"/>
  <c r="L57" i="26"/>
  <c r="K57" i="26"/>
  <c r="J57" i="26"/>
  <c r="I66" i="26"/>
  <c r="M66" i="26"/>
  <c r="L66" i="26"/>
  <c r="K66" i="26"/>
  <c r="J66" i="26"/>
  <c r="I74" i="26"/>
  <c r="M74" i="26"/>
  <c r="L74" i="26"/>
  <c r="K74" i="26"/>
  <c r="J74" i="26"/>
  <c r="C90" i="26"/>
  <c r="I83" i="26"/>
  <c r="M83" i="26"/>
  <c r="L83" i="26"/>
  <c r="K83" i="26"/>
  <c r="J83" i="26"/>
  <c r="I92" i="26"/>
  <c r="M92" i="26"/>
  <c r="L92" i="26"/>
  <c r="K92" i="26"/>
  <c r="J92" i="26"/>
  <c r="D104" i="26"/>
  <c r="I100" i="26"/>
  <c r="M100" i="26"/>
  <c r="L100" i="26"/>
  <c r="K100" i="26"/>
  <c r="J100" i="26"/>
  <c r="I109" i="26"/>
  <c r="M109" i="26"/>
  <c r="L109" i="26"/>
  <c r="K109" i="26"/>
  <c r="J109" i="26"/>
  <c r="E118" i="26"/>
  <c r="I117" i="26"/>
  <c r="M117" i="26"/>
  <c r="L117" i="26"/>
  <c r="K117" i="26"/>
  <c r="J117" i="26"/>
  <c r="F132" i="26"/>
  <c r="I126" i="26"/>
  <c r="M126" i="26"/>
  <c r="L126" i="26"/>
  <c r="K126" i="26"/>
  <c r="J126" i="26"/>
  <c r="I135" i="26"/>
  <c r="M135" i="26"/>
  <c r="L135" i="26"/>
  <c r="K135" i="26"/>
  <c r="J135" i="26"/>
  <c r="G146" i="26"/>
  <c r="I143" i="26"/>
  <c r="M143" i="26"/>
  <c r="L143" i="26"/>
  <c r="K143" i="26"/>
  <c r="J143" i="26"/>
  <c r="I152" i="26"/>
  <c r="H160" i="26"/>
  <c r="M152" i="26"/>
  <c r="L152" i="26"/>
  <c r="K152" i="26"/>
  <c r="J152" i="26"/>
  <c r="I11" i="27"/>
  <c r="M11" i="27"/>
  <c r="L11" i="27"/>
  <c r="K11" i="27"/>
  <c r="J11" i="27"/>
  <c r="E20" i="27"/>
  <c r="I19" i="27"/>
  <c r="M19" i="27"/>
  <c r="L19" i="27"/>
  <c r="K19" i="27"/>
  <c r="J19" i="27"/>
  <c r="F34" i="27"/>
  <c r="I28" i="27"/>
  <c r="M28" i="27"/>
  <c r="L28" i="27"/>
  <c r="K28" i="27"/>
  <c r="J28" i="27"/>
  <c r="I37" i="27"/>
  <c r="M37" i="27"/>
  <c r="L37" i="27"/>
  <c r="K37" i="27"/>
  <c r="J37" i="27"/>
  <c r="G48" i="27"/>
  <c r="I45" i="27"/>
  <c r="M45" i="27"/>
  <c r="L45" i="27"/>
  <c r="K45" i="27"/>
  <c r="J45" i="27"/>
  <c r="J53" i="27"/>
  <c r="I53" i="27"/>
  <c r="M53" i="27"/>
  <c r="L53" i="27"/>
  <c r="K53" i="27"/>
  <c r="M97" i="27"/>
  <c r="L97" i="27"/>
  <c r="K97" i="27"/>
  <c r="J97" i="27"/>
  <c r="I97" i="27"/>
  <c r="D118" i="27"/>
  <c r="M92" i="28"/>
  <c r="K92" i="28"/>
  <c r="I92" i="28"/>
  <c r="M40" i="28"/>
  <c r="H10" i="25"/>
  <c r="F12" i="25"/>
  <c r="O12" i="25"/>
  <c r="N12" i="25"/>
  <c r="L14" i="25"/>
  <c r="J16" i="25"/>
  <c r="H18" i="25"/>
  <c r="F20" i="25"/>
  <c r="J35" i="25"/>
  <c r="H37" i="25"/>
  <c r="J43" i="25"/>
  <c r="J54" i="25"/>
  <c r="H56" i="25"/>
  <c r="J62" i="25"/>
  <c r="H64" i="25"/>
  <c r="H75" i="25"/>
  <c r="J81" i="25"/>
  <c r="H83" i="25"/>
  <c r="M9" i="26"/>
  <c r="L9" i="26"/>
  <c r="K9" i="26"/>
  <c r="J9" i="26"/>
  <c r="I9" i="26"/>
  <c r="G20" i="26"/>
  <c r="M17" i="26"/>
  <c r="L17" i="26"/>
  <c r="K17" i="26"/>
  <c r="J17" i="26"/>
  <c r="I17" i="26"/>
  <c r="H34" i="26"/>
  <c r="M26" i="26"/>
  <c r="L26" i="26"/>
  <c r="K26" i="26"/>
  <c r="J26" i="26"/>
  <c r="I26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M78" i="26"/>
  <c r="L78" i="26"/>
  <c r="K78" i="26"/>
  <c r="J78" i="26"/>
  <c r="I78" i="26"/>
  <c r="D90" i="26"/>
  <c r="M86" i="26"/>
  <c r="L86" i="26"/>
  <c r="K86" i="26"/>
  <c r="J86" i="26"/>
  <c r="I86" i="26"/>
  <c r="M95" i="26"/>
  <c r="L95" i="26"/>
  <c r="K95" i="26"/>
  <c r="J95" i="26"/>
  <c r="I95" i="26"/>
  <c r="E104" i="26"/>
  <c r="M103" i="26"/>
  <c r="L103" i="26"/>
  <c r="K103" i="26"/>
  <c r="J103" i="26"/>
  <c r="I103" i="26"/>
  <c r="F118" i="26"/>
  <c r="M112" i="26"/>
  <c r="L112" i="26"/>
  <c r="K112" i="26"/>
  <c r="J112" i="26"/>
  <c r="I112" i="26"/>
  <c r="M121" i="26"/>
  <c r="L121" i="26"/>
  <c r="K121" i="26"/>
  <c r="J121" i="26"/>
  <c r="I121" i="26"/>
  <c r="G132" i="26"/>
  <c r="M129" i="26"/>
  <c r="L129" i="26"/>
  <c r="K129" i="26"/>
  <c r="J129" i="26"/>
  <c r="I129" i="26"/>
  <c r="H146" i="26"/>
  <c r="M138" i="26"/>
  <c r="L138" i="26"/>
  <c r="K138" i="26"/>
  <c r="J138" i="26"/>
  <c r="I138" i="26"/>
  <c r="M155" i="26"/>
  <c r="L155" i="26"/>
  <c r="K155" i="26"/>
  <c r="J155" i="26"/>
  <c r="I155" i="26"/>
  <c r="F20" i="27"/>
  <c r="M14" i="27"/>
  <c r="L14" i="27"/>
  <c r="K14" i="27"/>
  <c r="J14" i="27"/>
  <c r="I14" i="27"/>
  <c r="M23" i="27"/>
  <c r="L23" i="27"/>
  <c r="K23" i="27"/>
  <c r="J23" i="27"/>
  <c r="I23" i="27"/>
  <c r="G34" i="27"/>
  <c r="M31" i="27"/>
  <c r="L31" i="27"/>
  <c r="K31" i="27"/>
  <c r="J31" i="27"/>
  <c r="I31" i="27"/>
  <c r="H48" i="27"/>
  <c r="M40" i="27"/>
  <c r="L40" i="27"/>
  <c r="K40" i="27"/>
  <c r="J40" i="27"/>
  <c r="I40" i="27"/>
  <c r="M123" i="27"/>
  <c r="L123" i="27"/>
  <c r="K123" i="27"/>
  <c r="J123" i="27"/>
  <c r="I123" i="27"/>
  <c r="M57" i="27"/>
  <c r="K57" i="27"/>
  <c r="J57" i="27"/>
  <c r="I57" i="27"/>
  <c r="L57" i="27"/>
  <c r="M66" i="27"/>
  <c r="L66" i="27"/>
  <c r="K66" i="27"/>
  <c r="J66" i="27"/>
  <c r="I66" i="27"/>
  <c r="M74" i="27"/>
  <c r="L74" i="27"/>
  <c r="K74" i="27"/>
  <c r="J74" i="27"/>
  <c r="I74" i="27"/>
  <c r="C90" i="27"/>
  <c r="M83" i="27"/>
  <c r="L83" i="27"/>
  <c r="K83" i="27"/>
  <c r="J83" i="27"/>
  <c r="I83" i="27"/>
  <c r="M92" i="27"/>
  <c r="L92" i="27"/>
  <c r="K92" i="27"/>
  <c r="J92" i="27"/>
  <c r="I92" i="27"/>
  <c r="D104" i="27"/>
  <c r="M100" i="27"/>
  <c r="L100" i="27"/>
  <c r="K100" i="27"/>
  <c r="J100" i="27"/>
  <c r="I100" i="27"/>
  <c r="M109" i="27"/>
  <c r="L109" i="27"/>
  <c r="K109" i="27"/>
  <c r="J109" i="27"/>
  <c r="I109" i="27"/>
  <c r="E118" i="27"/>
  <c r="M117" i="27"/>
  <c r="L117" i="27"/>
  <c r="K117" i="27"/>
  <c r="J117" i="27"/>
  <c r="I117" i="27"/>
  <c r="F132" i="27"/>
  <c r="M126" i="27"/>
  <c r="L126" i="27"/>
  <c r="K126" i="27"/>
  <c r="J126" i="27"/>
  <c r="I126" i="27"/>
  <c r="M135" i="27"/>
  <c r="L135" i="27"/>
  <c r="K135" i="27"/>
  <c r="J135" i="27"/>
  <c r="I135" i="27"/>
  <c r="G146" i="27"/>
  <c r="M143" i="27"/>
  <c r="L143" i="27"/>
  <c r="K143" i="27"/>
  <c r="J143" i="27"/>
  <c r="I143" i="27"/>
  <c r="M152" i="27"/>
  <c r="L152" i="27"/>
  <c r="K152" i="27"/>
  <c r="J152" i="27"/>
  <c r="I152" i="27"/>
  <c r="H160" i="27"/>
  <c r="L106" i="30"/>
  <c r="M52" i="27"/>
  <c r="L52" i="27"/>
  <c r="J52" i="27"/>
  <c r="I52" i="27"/>
  <c r="K52" i="27"/>
  <c r="M60" i="27"/>
  <c r="L60" i="27"/>
  <c r="K60" i="27"/>
  <c r="J60" i="27"/>
  <c r="I60" i="27"/>
  <c r="C76" i="27"/>
  <c r="M69" i="27"/>
  <c r="L69" i="27"/>
  <c r="K69" i="27"/>
  <c r="J69" i="27"/>
  <c r="I69" i="27"/>
  <c r="M78" i="27"/>
  <c r="L78" i="27"/>
  <c r="K78" i="27"/>
  <c r="J78" i="27"/>
  <c r="I78" i="27"/>
  <c r="D90" i="27"/>
  <c r="M86" i="27"/>
  <c r="L86" i="27"/>
  <c r="K86" i="27"/>
  <c r="J86" i="27"/>
  <c r="I86" i="27"/>
  <c r="M95" i="27"/>
  <c r="L95" i="27"/>
  <c r="K95" i="27"/>
  <c r="J95" i="27"/>
  <c r="I95" i="27"/>
  <c r="E104" i="27"/>
  <c r="M103" i="27"/>
  <c r="L103" i="27"/>
  <c r="K103" i="27"/>
  <c r="J103" i="27"/>
  <c r="I103" i="27"/>
  <c r="F118" i="27"/>
  <c r="M112" i="27"/>
  <c r="L112" i="27"/>
  <c r="K112" i="27"/>
  <c r="J112" i="27"/>
  <c r="I112" i="27"/>
  <c r="M121" i="27"/>
  <c r="L121" i="27"/>
  <c r="K121" i="27"/>
  <c r="J121" i="27"/>
  <c r="I121" i="27"/>
  <c r="G132" i="27"/>
  <c r="M129" i="27"/>
  <c r="L129" i="27"/>
  <c r="K129" i="27"/>
  <c r="J129" i="27"/>
  <c r="I129" i="27"/>
  <c r="M138" i="27"/>
  <c r="L138" i="27"/>
  <c r="K138" i="27"/>
  <c r="J138" i="27"/>
  <c r="I138" i="27"/>
  <c r="H146" i="27"/>
  <c r="M155" i="27"/>
  <c r="L155" i="27"/>
  <c r="K155" i="27"/>
  <c r="J155" i="27"/>
  <c r="I155" i="27"/>
  <c r="L32" i="30"/>
  <c r="C62" i="27"/>
  <c r="L55" i="27"/>
  <c r="K55" i="27"/>
  <c r="I55" i="27"/>
  <c r="M55" i="27"/>
  <c r="J55" i="27"/>
  <c r="L64" i="27"/>
  <c r="K64" i="27"/>
  <c r="J64" i="27"/>
  <c r="I64" i="27"/>
  <c r="M64" i="27"/>
  <c r="D76" i="27"/>
  <c r="L72" i="27"/>
  <c r="K72" i="27"/>
  <c r="J72" i="27"/>
  <c r="I72" i="27"/>
  <c r="M72" i="27"/>
  <c r="L81" i="27"/>
  <c r="K81" i="27"/>
  <c r="J81" i="27"/>
  <c r="I81" i="27"/>
  <c r="M81" i="27"/>
  <c r="E90" i="27"/>
  <c r="L89" i="27"/>
  <c r="K89" i="27"/>
  <c r="J89" i="27"/>
  <c r="I89" i="27"/>
  <c r="M89" i="27"/>
  <c r="F104" i="27"/>
  <c r="L98" i="27"/>
  <c r="K98" i="27"/>
  <c r="J98" i="27"/>
  <c r="I98" i="27"/>
  <c r="M98" i="27"/>
  <c r="L107" i="27"/>
  <c r="K107" i="27"/>
  <c r="J107" i="27"/>
  <c r="I107" i="27"/>
  <c r="M107" i="27"/>
  <c r="G118" i="27"/>
  <c r="L115" i="27"/>
  <c r="K115" i="27"/>
  <c r="J115" i="27"/>
  <c r="I115" i="27"/>
  <c r="M115" i="27"/>
  <c r="L124" i="27"/>
  <c r="K124" i="27"/>
  <c r="J124" i="27"/>
  <c r="I124" i="27"/>
  <c r="H132" i="27"/>
  <c r="M124" i="27"/>
  <c r="L141" i="27"/>
  <c r="K141" i="27"/>
  <c r="J141" i="27"/>
  <c r="I141" i="27"/>
  <c r="M141" i="27"/>
  <c r="L150" i="27"/>
  <c r="K150" i="27"/>
  <c r="J150" i="27"/>
  <c r="I150" i="27"/>
  <c r="M150" i="27"/>
  <c r="L158" i="27"/>
  <c r="K158" i="27"/>
  <c r="J158" i="27"/>
  <c r="I158" i="27"/>
  <c r="M158" i="27"/>
  <c r="F16" i="30"/>
  <c r="J35" i="30"/>
  <c r="L82" i="30"/>
  <c r="K50" i="27"/>
  <c r="J50" i="27"/>
  <c r="M50" i="27"/>
  <c r="L50" i="27"/>
  <c r="I50" i="27"/>
  <c r="D62" i="27"/>
  <c r="K58" i="27"/>
  <c r="J58" i="27"/>
  <c r="M58" i="27"/>
  <c r="L58" i="27"/>
  <c r="I58" i="27"/>
  <c r="K67" i="27"/>
  <c r="J67" i="27"/>
  <c r="I67" i="27"/>
  <c r="M67" i="27"/>
  <c r="L67" i="27"/>
  <c r="E76" i="27"/>
  <c r="K75" i="27"/>
  <c r="J75" i="27"/>
  <c r="I75" i="27"/>
  <c r="M75" i="27"/>
  <c r="L75" i="27"/>
  <c r="F90" i="27"/>
  <c r="K84" i="27"/>
  <c r="J84" i="27"/>
  <c r="I84" i="27"/>
  <c r="M84" i="27"/>
  <c r="L84" i="27"/>
  <c r="K93" i="27"/>
  <c r="J93" i="27"/>
  <c r="I93" i="27"/>
  <c r="M93" i="27"/>
  <c r="L93" i="27"/>
  <c r="G104" i="27"/>
  <c r="K101" i="27"/>
  <c r="J101" i="27"/>
  <c r="I101" i="27"/>
  <c r="M101" i="27"/>
  <c r="L101" i="27"/>
  <c r="K110" i="27"/>
  <c r="J110" i="27"/>
  <c r="I110" i="27"/>
  <c r="H118" i="27"/>
  <c r="M110" i="27"/>
  <c r="L110" i="27"/>
  <c r="K127" i="27"/>
  <c r="J127" i="27"/>
  <c r="I127" i="27"/>
  <c r="M127" i="27"/>
  <c r="L127" i="27"/>
  <c r="K136" i="27"/>
  <c r="J136" i="27"/>
  <c r="I136" i="27"/>
  <c r="M136" i="27"/>
  <c r="L136" i="27"/>
  <c r="K144" i="27"/>
  <c r="J144" i="27"/>
  <c r="I144" i="27"/>
  <c r="M144" i="27"/>
  <c r="L144" i="27"/>
  <c r="C160" i="27"/>
  <c r="K153" i="27"/>
  <c r="J153" i="27"/>
  <c r="I153" i="27"/>
  <c r="M153" i="27"/>
  <c r="L153" i="27"/>
  <c r="J61" i="27"/>
  <c r="I61" i="27"/>
  <c r="M61" i="27"/>
  <c r="L61" i="27"/>
  <c r="K61" i="27"/>
  <c r="F76" i="27"/>
  <c r="J70" i="27"/>
  <c r="I70" i="27"/>
  <c r="M70" i="27"/>
  <c r="L70" i="27"/>
  <c r="K70" i="27"/>
  <c r="J79" i="27"/>
  <c r="I79" i="27"/>
  <c r="M79" i="27"/>
  <c r="L79" i="27"/>
  <c r="K79" i="27"/>
  <c r="G90" i="27"/>
  <c r="J87" i="27"/>
  <c r="I87" i="27"/>
  <c r="M87" i="27"/>
  <c r="L87" i="27"/>
  <c r="K87" i="27"/>
  <c r="J96" i="27"/>
  <c r="I96" i="27"/>
  <c r="H104" i="27"/>
  <c r="M96" i="27"/>
  <c r="L96" i="27"/>
  <c r="K96" i="27"/>
  <c r="J113" i="27"/>
  <c r="I113" i="27"/>
  <c r="M113" i="27"/>
  <c r="L113" i="27"/>
  <c r="K113" i="27"/>
  <c r="J122" i="27"/>
  <c r="I122" i="27"/>
  <c r="M122" i="27"/>
  <c r="L122" i="27"/>
  <c r="K122" i="27"/>
  <c r="J130" i="27"/>
  <c r="I130" i="27"/>
  <c r="M130" i="27"/>
  <c r="L130" i="27"/>
  <c r="K130" i="27"/>
  <c r="C146" i="27"/>
  <c r="J139" i="27"/>
  <c r="I139" i="27"/>
  <c r="M139" i="27"/>
  <c r="L139" i="27"/>
  <c r="K139" i="27"/>
  <c r="J148" i="27"/>
  <c r="I148" i="27"/>
  <c r="M148" i="27"/>
  <c r="L148" i="27"/>
  <c r="K148" i="27"/>
  <c r="D160" i="27"/>
  <c r="J156" i="27"/>
  <c r="I156" i="27"/>
  <c r="M156" i="27"/>
  <c r="L156" i="27"/>
  <c r="K156" i="27"/>
  <c r="J19" i="30"/>
  <c r="L81" i="30"/>
  <c r="F62" i="27"/>
  <c r="I56" i="27"/>
  <c r="M56" i="27"/>
  <c r="L56" i="27"/>
  <c r="K56" i="27"/>
  <c r="J56" i="27"/>
  <c r="I65" i="27"/>
  <c r="M65" i="27"/>
  <c r="L65" i="27"/>
  <c r="K65" i="27"/>
  <c r="J65" i="27"/>
  <c r="G76" i="27"/>
  <c r="I73" i="27"/>
  <c r="M73" i="27"/>
  <c r="L73" i="27"/>
  <c r="K73" i="27"/>
  <c r="J73" i="27"/>
  <c r="I82" i="27"/>
  <c r="H90" i="27"/>
  <c r="M82" i="27"/>
  <c r="L82" i="27"/>
  <c r="K82" i="27"/>
  <c r="J82" i="27"/>
  <c r="I99" i="27"/>
  <c r="M99" i="27"/>
  <c r="L99" i="27"/>
  <c r="K99" i="27"/>
  <c r="J99" i="27"/>
  <c r="I108" i="27"/>
  <c r="M108" i="27"/>
  <c r="L108" i="27"/>
  <c r="K108" i="27"/>
  <c r="J108" i="27"/>
  <c r="I116" i="27"/>
  <c r="M116" i="27"/>
  <c r="L116" i="27"/>
  <c r="K116" i="27"/>
  <c r="J116" i="27"/>
  <c r="C132" i="27"/>
  <c r="I125" i="27"/>
  <c r="M125" i="27"/>
  <c r="L125" i="27"/>
  <c r="K125" i="27"/>
  <c r="J125" i="27"/>
  <c r="I134" i="27"/>
  <c r="M134" i="27"/>
  <c r="L134" i="27"/>
  <c r="K134" i="27"/>
  <c r="J134" i="27"/>
  <c r="D146" i="27"/>
  <c r="I142" i="27"/>
  <c r="M142" i="27"/>
  <c r="L142" i="27"/>
  <c r="K142" i="27"/>
  <c r="J142" i="27"/>
  <c r="I151" i="27"/>
  <c r="M151" i="27"/>
  <c r="L151" i="27"/>
  <c r="K151" i="27"/>
  <c r="J151" i="27"/>
  <c r="E160" i="27"/>
  <c r="I159" i="27"/>
  <c r="M159" i="27"/>
  <c r="L159" i="27"/>
  <c r="K159" i="27"/>
  <c r="J159" i="27"/>
  <c r="M51" i="27"/>
  <c r="L51" i="27"/>
  <c r="K51" i="27"/>
  <c r="J51" i="27"/>
  <c r="I51" i="27"/>
  <c r="G62" i="27"/>
  <c r="M59" i="27"/>
  <c r="L59" i="27"/>
  <c r="K59" i="27"/>
  <c r="J59" i="27"/>
  <c r="I59" i="27"/>
  <c r="H76" i="27"/>
  <c r="M68" i="27"/>
  <c r="L68" i="27"/>
  <c r="K68" i="27"/>
  <c r="J68" i="27"/>
  <c r="I68" i="27"/>
  <c r="M85" i="27"/>
  <c r="L85" i="27"/>
  <c r="K85" i="27"/>
  <c r="J85" i="27"/>
  <c r="I85" i="27"/>
  <c r="M94" i="27"/>
  <c r="L94" i="27"/>
  <c r="K94" i="27"/>
  <c r="J94" i="27"/>
  <c r="I94" i="27"/>
  <c r="M102" i="27"/>
  <c r="L102" i="27"/>
  <c r="K102" i="27"/>
  <c r="J102" i="27"/>
  <c r="I102" i="27"/>
  <c r="C118" i="27"/>
  <c r="M111" i="27"/>
  <c r="L111" i="27"/>
  <c r="K111" i="27"/>
  <c r="J111" i="27"/>
  <c r="I111" i="27"/>
  <c r="M120" i="27"/>
  <c r="L120" i="27"/>
  <c r="K120" i="27"/>
  <c r="J120" i="27"/>
  <c r="I120" i="27"/>
  <c r="D132" i="27"/>
  <c r="M128" i="27"/>
  <c r="L128" i="27"/>
  <c r="K128" i="27"/>
  <c r="J128" i="27"/>
  <c r="I128" i="27"/>
  <c r="M137" i="27"/>
  <c r="L137" i="27"/>
  <c r="K137" i="27"/>
  <c r="J137" i="27"/>
  <c r="I137" i="27"/>
  <c r="E146" i="27"/>
  <c r="M145" i="27"/>
  <c r="L145" i="27"/>
  <c r="K145" i="27"/>
  <c r="J145" i="27"/>
  <c r="I145" i="27"/>
  <c r="F160" i="27"/>
  <c r="M154" i="27"/>
  <c r="L154" i="27"/>
  <c r="K154" i="27"/>
  <c r="J154" i="27"/>
  <c r="I154" i="27"/>
  <c r="L9" i="30"/>
  <c r="J11" i="30"/>
  <c r="F42" i="30"/>
  <c r="H79" i="30"/>
  <c r="O11" i="30"/>
  <c r="N11" i="30"/>
  <c r="H13" i="30"/>
  <c r="L39" i="30"/>
  <c r="L75" i="30"/>
  <c r="F100" i="30"/>
  <c r="J166" i="30"/>
  <c r="L13" i="30"/>
  <c r="F15" i="30"/>
  <c r="O16" i="30"/>
  <c r="N16" i="30"/>
  <c r="H33" i="30"/>
  <c r="J144" i="30"/>
  <c r="J15" i="30"/>
  <c r="L18" i="30"/>
  <c r="J20" i="30"/>
  <c r="F37" i="30"/>
  <c r="L43" i="30"/>
  <c r="J122" i="30"/>
  <c r="L10" i="30"/>
  <c r="H17" i="30"/>
  <c r="J31" i="30"/>
  <c r="J40" i="30"/>
  <c r="O58" i="30"/>
  <c r="H9" i="30"/>
  <c r="J12" i="30"/>
  <c r="O15" i="30"/>
  <c r="N15" i="30"/>
  <c r="F19" i="30"/>
  <c r="F41" i="30"/>
  <c r="F62" i="30"/>
  <c r="F104" i="30"/>
  <c r="F11" i="30"/>
  <c r="H14" i="30"/>
  <c r="L17" i="30"/>
  <c r="L21" i="30"/>
  <c r="O34" i="30"/>
  <c r="N34" i="30"/>
  <c r="H41" i="30"/>
  <c r="H56" i="30"/>
  <c r="H98" i="30"/>
  <c r="F106" i="30"/>
  <c r="J9" i="30"/>
  <c r="H11" i="30"/>
  <c r="F13" i="30"/>
  <c r="N13" i="30"/>
  <c r="O13" i="30"/>
  <c r="L15" i="30"/>
  <c r="J17" i="30"/>
  <c r="H19" i="30"/>
  <c r="F21" i="30"/>
  <c r="F32" i="30"/>
  <c r="O32" i="30"/>
  <c r="N32" i="30"/>
  <c r="L35" i="30"/>
  <c r="H37" i="30"/>
  <c r="J41" i="30"/>
  <c r="J56" i="30"/>
  <c r="F58" i="30"/>
  <c r="N75" i="30"/>
  <c r="N81" i="30"/>
  <c r="O82" i="30"/>
  <c r="N82" i="30"/>
  <c r="H97" i="30"/>
  <c r="N98" i="30"/>
  <c r="O98" i="30"/>
  <c r="J100" i="30"/>
  <c r="H104" i="30"/>
  <c r="L128" i="30"/>
  <c r="L150" i="30"/>
  <c r="F168" i="30"/>
  <c r="L230" i="30"/>
  <c r="F10" i="30"/>
  <c r="O10" i="30"/>
  <c r="N10" i="30"/>
  <c r="L12" i="30"/>
  <c r="J14" i="30"/>
  <c r="H16" i="30"/>
  <c r="F18" i="30"/>
  <c r="L20" i="30"/>
  <c r="L31" i="30"/>
  <c r="J33" i="30"/>
  <c r="F34" i="30"/>
  <c r="N35" i="30"/>
  <c r="O35" i="30"/>
  <c r="L36" i="30"/>
  <c r="H42" i="30"/>
  <c r="F43" i="30"/>
  <c r="L100" i="30"/>
  <c r="H102" i="30"/>
  <c r="N104" i="30"/>
  <c r="O104" i="30"/>
  <c r="H124" i="30"/>
  <c r="H146" i="30"/>
  <c r="H21" i="30"/>
  <c r="H32" i="30"/>
  <c r="J37" i="30"/>
  <c r="F39" i="30"/>
  <c r="L41" i="30"/>
  <c r="H43" i="30"/>
  <c r="H54" i="30"/>
  <c r="H58" i="30"/>
  <c r="O100" i="30"/>
  <c r="N100" i="30"/>
  <c r="J102" i="30"/>
  <c r="O256" i="30"/>
  <c r="N256" i="30"/>
  <c r="H10" i="30"/>
  <c r="F12" i="30"/>
  <c r="O12" i="30"/>
  <c r="N12" i="30"/>
  <c r="L14" i="30"/>
  <c r="J16" i="30"/>
  <c r="H18" i="30"/>
  <c r="F20" i="30"/>
  <c r="F31" i="30"/>
  <c r="O31" i="30"/>
  <c r="N31" i="30"/>
  <c r="L33" i="30"/>
  <c r="H34" i="30"/>
  <c r="F35" i="30"/>
  <c r="O36" i="30"/>
  <c r="N36" i="30"/>
  <c r="L37" i="30"/>
  <c r="J38" i="30"/>
  <c r="J58" i="30"/>
  <c r="J108" i="30"/>
  <c r="L120" i="30"/>
  <c r="J130" i="30"/>
  <c r="L142" i="30"/>
  <c r="J152" i="30"/>
  <c r="L164" i="30"/>
  <c r="L214" i="30"/>
  <c r="F9" i="30"/>
  <c r="N9" i="30"/>
  <c r="O9" i="30"/>
  <c r="L11" i="30"/>
  <c r="J13" i="30"/>
  <c r="H15" i="30"/>
  <c r="F17" i="30"/>
  <c r="L19" i="30"/>
  <c r="J21" i="30"/>
  <c r="J32" i="30"/>
  <c r="H35" i="30"/>
  <c r="N37" i="30"/>
  <c r="O37" i="30"/>
  <c r="H39" i="30"/>
  <c r="J43" i="30"/>
  <c r="J54" i="30"/>
  <c r="J79" i="30"/>
  <c r="F126" i="30"/>
  <c r="F148" i="30"/>
  <c r="J240" i="30"/>
  <c r="J10" i="30"/>
  <c r="H12" i="30"/>
  <c r="F14" i="30"/>
  <c r="O14" i="30"/>
  <c r="N14" i="30"/>
  <c r="L16" i="30"/>
  <c r="J18" i="30"/>
  <c r="H20" i="30"/>
  <c r="H31" i="30"/>
  <c r="F33" i="30"/>
  <c r="O33" i="30"/>
  <c r="N33" i="30"/>
  <c r="F36" i="30"/>
  <c r="L38" i="30"/>
  <c r="J39" i="30"/>
  <c r="H40" i="30"/>
  <c r="F98" i="30"/>
  <c r="O126" i="30"/>
  <c r="N126" i="30"/>
  <c r="O148" i="30"/>
  <c r="N148" i="30"/>
  <c r="J97" i="30"/>
  <c r="H99" i="30"/>
  <c r="F101" i="30"/>
  <c r="O101" i="30"/>
  <c r="N101" i="30"/>
  <c r="L103" i="30"/>
  <c r="J105" i="30"/>
  <c r="H107" i="30"/>
  <c r="F109" i="30"/>
  <c r="J119" i="30"/>
  <c r="H121" i="30"/>
  <c r="F123" i="30"/>
  <c r="O123" i="30"/>
  <c r="N123" i="30"/>
  <c r="L125" i="30"/>
  <c r="J127" i="30"/>
  <c r="H129" i="30"/>
  <c r="F131" i="30"/>
  <c r="J141" i="30"/>
  <c r="H143" i="30"/>
  <c r="F145" i="30"/>
  <c r="O145" i="30"/>
  <c r="N145" i="30"/>
  <c r="L147" i="30"/>
  <c r="J149" i="30"/>
  <c r="H151" i="30"/>
  <c r="F153" i="30"/>
  <c r="J163" i="30"/>
  <c r="H165" i="30"/>
  <c r="L170" i="30"/>
  <c r="J186" i="30"/>
  <c r="F190" i="30"/>
  <c r="L192" i="30"/>
  <c r="H196" i="30"/>
  <c r="J208" i="30"/>
  <c r="O214" i="30"/>
  <c r="N214" i="30"/>
  <c r="J216" i="30"/>
  <c r="J238" i="30"/>
  <c r="H262" i="30"/>
  <c r="J274" i="30"/>
  <c r="F33" i="31"/>
  <c r="L108" i="30"/>
  <c r="F120" i="30"/>
  <c r="O120" i="30"/>
  <c r="N120" i="30"/>
  <c r="L122" i="30"/>
  <c r="J124" i="30"/>
  <c r="H126" i="30"/>
  <c r="F128" i="30"/>
  <c r="L130" i="30"/>
  <c r="F142" i="30"/>
  <c r="O142" i="30"/>
  <c r="N142" i="30"/>
  <c r="L144" i="30"/>
  <c r="J146" i="30"/>
  <c r="H148" i="30"/>
  <c r="F150" i="30"/>
  <c r="L152" i="30"/>
  <c r="F164" i="30"/>
  <c r="O164" i="30"/>
  <c r="N164" i="30"/>
  <c r="L166" i="30"/>
  <c r="H168" i="30"/>
  <c r="L197" i="30"/>
  <c r="L216" i="30"/>
  <c r="H218" i="30"/>
  <c r="F236" i="30"/>
  <c r="L238" i="30"/>
  <c r="H254" i="30"/>
  <c r="J18" i="31"/>
  <c r="J34" i="30"/>
  <c r="H36" i="30"/>
  <c r="F38" i="30"/>
  <c r="O38" i="30"/>
  <c r="N38" i="30"/>
  <c r="L40" i="30"/>
  <c r="J42" i="30"/>
  <c r="L97" i="30"/>
  <c r="J99" i="30"/>
  <c r="H101" i="30"/>
  <c r="F103" i="30"/>
  <c r="O103" i="30"/>
  <c r="N103" i="30"/>
  <c r="L105" i="30"/>
  <c r="J107" i="30"/>
  <c r="H109" i="30"/>
  <c r="L186" i="30"/>
  <c r="H190" i="30"/>
  <c r="O192" i="30"/>
  <c r="N192" i="30"/>
  <c r="J196" i="30"/>
  <c r="L208" i="30"/>
  <c r="H210" i="30"/>
  <c r="J218" i="30"/>
  <c r="F234" i="30"/>
  <c r="L236" i="30"/>
  <c r="J254" i="30"/>
  <c r="L258" i="30"/>
  <c r="L102" i="30"/>
  <c r="J104" i="30"/>
  <c r="H106" i="30"/>
  <c r="F108" i="30"/>
  <c r="H120" i="30"/>
  <c r="F122" i="30"/>
  <c r="O122" i="30"/>
  <c r="N122" i="30"/>
  <c r="L124" i="30"/>
  <c r="J126" i="30"/>
  <c r="H128" i="30"/>
  <c r="F130" i="30"/>
  <c r="H142" i="30"/>
  <c r="F144" i="30"/>
  <c r="O144" i="30"/>
  <c r="N144" i="30"/>
  <c r="L146" i="30"/>
  <c r="J148" i="30"/>
  <c r="H150" i="30"/>
  <c r="F152" i="30"/>
  <c r="H164" i="30"/>
  <c r="F166" i="30"/>
  <c r="O166" i="30"/>
  <c r="N166" i="30"/>
  <c r="J210" i="30"/>
  <c r="F212" i="30"/>
  <c r="H234" i="30"/>
  <c r="O236" i="30"/>
  <c r="N236" i="30"/>
  <c r="J252" i="30"/>
  <c r="L34" i="30"/>
  <c r="J36" i="30"/>
  <c r="H38" i="30"/>
  <c r="F40" i="30"/>
  <c r="L42" i="30"/>
  <c r="F97" i="30"/>
  <c r="O97" i="30"/>
  <c r="N97" i="30"/>
  <c r="L99" i="30"/>
  <c r="J101" i="30"/>
  <c r="H103" i="30"/>
  <c r="F105" i="30"/>
  <c r="L107" i="30"/>
  <c r="J109" i="30"/>
  <c r="H188" i="30"/>
  <c r="O190" i="30"/>
  <c r="N190" i="30"/>
  <c r="J194" i="30"/>
  <c r="H212" i="30"/>
  <c r="H232" i="30"/>
  <c r="N234" i="30"/>
  <c r="O234" i="30"/>
  <c r="L252" i="30"/>
  <c r="H12" i="31"/>
  <c r="J98" i="30"/>
  <c r="H100" i="30"/>
  <c r="F102" i="30"/>
  <c r="N102" i="30"/>
  <c r="O102" i="30"/>
  <c r="L104" i="30"/>
  <c r="J106" i="30"/>
  <c r="H108" i="30"/>
  <c r="J120" i="30"/>
  <c r="H122" i="30"/>
  <c r="F124" i="30"/>
  <c r="N124" i="30"/>
  <c r="O124" i="30"/>
  <c r="L126" i="30"/>
  <c r="J128" i="30"/>
  <c r="H130" i="30"/>
  <c r="J142" i="30"/>
  <c r="H144" i="30"/>
  <c r="F146" i="30"/>
  <c r="N146" i="30"/>
  <c r="O146" i="30"/>
  <c r="L148" i="30"/>
  <c r="J150" i="30"/>
  <c r="H152" i="30"/>
  <c r="J164" i="30"/>
  <c r="H166" i="30"/>
  <c r="F214" i="30"/>
  <c r="J232" i="30"/>
  <c r="J260" i="30"/>
  <c r="F99" i="30"/>
  <c r="O99" i="30"/>
  <c r="N99" i="30"/>
  <c r="L101" i="30"/>
  <c r="J103" i="30"/>
  <c r="H105" i="30"/>
  <c r="F107" i="30"/>
  <c r="L109" i="30"/>
  <c r="L131" i="30"/>
  <c r="L153" i="30"/>
  <c r="J188" i="30"/>
  <c r="F192" i="30"/>
  <c r="L194" i="30"/>
  <c r="N212" i="30"/>
  <c r="O212" i="30"/>
  <c r="J230" i="30"/>
  <c r="H240" i="30"/>
  <c r="F256" i="30"/>
  <c r="O14" i="31"/>
  <c r="N14" i="31"/>
  <c r="L219" i="30"/>
  <c r="L241" i="30"/>
  <c r="F11" i="31"/>
  <c r="L13" i="31"/>
  <c r="H17" i="31"/>
  <c r="O59" i="31"/>
  <c r="N59" i="31"/>
  <c r="H256" i="30"/>
  <c r="F258" i="30"/>
  <c r="O258" i="30"/>
  <c r="N258" i="30"/>
  <c r="L260" i="30"/>
  <c r="J262" i="30"/>
  <c r="L274" i="30"/>
  <c r="J276" i="30"/>
  <c r="H278" i="30"/>
  <c r="F280" i="30"/>
  <c r="O280" i="30"/>
  <c r="N280" i="30"/>
  <c r="L282" i="30"/>
  <c r="F10" i="31"/>
  <c r="H11" i="31"/>
  <c r="O13" i="31"/>
  <c r="N13" i="31"/>
  <c r="J17" i="31"/>
  <c r="F21" i="31"/>
  <c r="F32" i="31"/>
  <c r="L34" i="31"/>
  <c r="N10" i="33"/>
  <c r="H9" i="31"/>
  <c r="H10" i="31"/>
  <c r="N12" i="31"/>
  <c r="O12" i="31"/>
  <c r="J16" i="31"/>
  <c r="F20" i="31"/>
  <c r="O78" i="31"/>
  <c r="N78" i="31"/>
  <c r="J9" i="31"/>
  <c r="J10" i="31"/>
  <c r="F14" i="31"/>
  <c r="L16" i="31"/>
  <c r="H20" i="31"/>
  <c r="O33" i="31"/>
  <c r="N11" i="31"/>
  <c r="O11" i="31"/>
  <c r="J15" i="31"/>
  <c r="F19" i="31"/>
  <c r="L21" i="31"/>
  <c r="N35" i="33"/>
  <c r="F13" i="31"/>
  <c r="L15" i="31"/>
  <c r="H19" i="31"/>
  <c r="O32" i="31"/>
  <c r="X18" i="35"/>
  <c r="F12" i="31"/>
  <c r="L14" i="31"/>
  <c r="H18" i="31"/>
  <c r="O31" i="31"/>
  <c r="N15" i="33"/>
  <c r="N31" i="33"/>
  <c r="L10" i="31"/>
  <c r="J12" i="31"/>
  <c r="H14" i="31"/>
  <c r="F16" i="31"/>
  <c r="O16" i="31"/>
  <c r="N16" i="31"/>
  <c r="L18" i="31"/>
  <c r="J20" i="31"/>
  <c r="N10" i="31"/>
  <c r="O10" i="31"/>
  <c r="L12" i="31"/>
  <c r="J14" i="31"/>
  <c r="H16" i="31"/>
  <c r="F18" i="31"/>
  <c r="L20" i="31"/>
  <c r="L9" i="31"/>
  <c r="J11" i="31"/>
  <c r="H13" i="31"/>
  <c r="F15" i="31"/>
  <c r="O15" i="31"/>
  <c r="N15" i="31"/>
  <c r="L17" i="31"/>
  <c r="J19" i="31"/>
  <c r="H21" i="31"/>
  <c r="N33" i="33"/>
  <c r="N37" i="33"/>
  <c r="X38" i="35"/>
  <c r="I125" i="37"/>
  <c r="F9" i="31"/>
  <c r="N9" i="31"/>
  <c r="O9" i="31"/>
  <c r="L11" i="31"/>
  <c r="J13" i="31"/>
  <c r="H15" i="31"/>
  <c r="F17" i="31"/>
  <c r="L19" i="31"/>
  <c r="J21" i="31"/>
  <c r="AF15" i="35"/>
  <c r="X30" i="35"/>
  <c r="Y34" i="35"/>
  <c r="X35" i="35"/>
  <c r="E11" i="37"/>
  <c r="AO39" i="35"/>
  <c r="AO38" i="35"/>
  <c r="AO31" i="35"/>
  <c r="T10" i="38"/>
  <c r="AA20" i="38" s="1"/>
  <c r="S10" i="38"/>
  <c r="R10" i="38"/>
  <c r="N127" i="37"/>
  <c r="O127" i="37"/>
  <c r="M12" i="38"/>
  <c r="L12" i="38"/>
  <c r="Y33" i="35"/>
  <c r="P8" i="38"/>
  <c r="T8" i="38"/>
  <c r="R8" i="38"/>
  <c r="Q8" i="38"/>
  <c r="S8" i="38"/>
  <c r="O137" i="39"/>
  <c r="N137" i="39"/>
  <c r="M137" i="39"/>
  <c r="L137" i="39"/>
  <c r="K137" i="39"/>
  <c r="C11" i="37"/>
  <c r="T6" i="38"/>
  <c r="L8" i="38"/>
  <c r="J10" i="38"/>
  <c r="F9" i="39"/>
  <c r="F8" i="40"/>
  <c r="F7" i="40"/>
  <c r="H6" i="37"/>
  <c r="G6" i="37"/>
  <c r="I8" i="37"/>
  <c r="H8" i="37"/>
  <c r="G8" i="37"/>
  <c r="T8" i="37"/>
  <c r="S8" i="37"/>
  <c r="R8" i="37"/>
  <c r="Q8" i="37"/>
  <c r="P8" i="37"/>
  <c r="O8" i="37"/>
  <c r="D11" i="37"/>
  <c r="M10" i="37"/>
  <c r="L10" i="37"/>
  <c r="K10" i="37"/>
  <c r="E129" i="37"/>
  <c r="G134" i="38"/>
  <c r="I134" i="38"/>
  <c r="H134" i="38"/>
  <c r="I8" i="39"/>
  <c r="H8" i="39"/>
  <c r="I138" i="40"/>
  <c r="H138" i="40"/>
  <c r="G138" i="40"/>
  <c r="M7" i="37"/>
  <c r="L7" i="37"/>
  <c r="K7" i="37"/>
  <c r="F11" i="37"/>
  <c r="I9" i="37"/>
  <c r="H9" i="37"/>
  <c r="G9" i="37"/>
  <c r="N11" i="37"/>
  <c r="R9" i="37"/>
  <c r="Q9" i="37"/>
  <c r="P9" i="37"/>
  <c r="O9" i="37"/>
  <c r="T9" i="37"/>
  <c r="S9" i="37"/>
  <c r="I138" i="38"/>
  <c r="H138" i="38"/>
  <c r="G138" i="38"/>
  <c r="N6" i="40"/>
  <c r="O138" i="41"/>
  <c r="N138" i="41"/>
  <c r="M138" i="41"/>
  <c r="L138" i="41"/>
  <c r="N13" i="42"/>
  <c r="M13" i="42"/>
  <c r="L13" i="42"/>
  <c r="L6" i="37"/>
  <c r="K6" i="37"/>
  <c r="N9" i="40"/>
  <c r="T6" i="41"/>
  <c r="AO30" i="35"/>
  <c r="L8" i="37"/>
  <c r="K8" i="37"/>
  <c r="M8" i="37"/>
  <c r="H10" i="37"/>
  <c r="G10" i="37"/>
  <c r="I10" i="37"/>
  <c r="P10" i="37"/>
  <c r="O10" i="37"/>
  <c r="T10" i="37"/>
  <c r="R10" i="37"/>
  <c r="Q10" i="37"/>
  <c r="S10" i="37"/>
  <c r="M8" i="38"/>
  <c r="J8" i="38"/>
  <c r="J6" i="38"/>
  <c r="F6" i="40"/>
  <c r="J10" i="41"/>
  <c r="I10" i="41"/>
  <c r="H10" i="41"/>
  <c r="R6" i="37"/>
  <c r="P6" i="37"/>
  <c r="O6" i="37"/>
  <c r="Q6" i="37"/>
  <c r="H7" i="37"/>
  <c r="G7" i="37"/>
  <c r="I7" i="37"/>
  <c r="T7" i="37"/>
  <c r="S7" i="37"/>
  <c r="R7" i="37"/>
  <c r="P7" i="37"/>
  <c r="O7" i="37"/>
  <c r="Q7" i="37"/>
  <c r="J11" i="37"/>
  <c r="L9" i="37"/>
  <c r="K9" i="37"/>
  <c r="M9" i="37"/>
  <c r="C129" i="37"/>
  <c r="D129" i="37"/>
  <c r="I143" i="42"/>
  <c r="L11" i="38"/>
  <c r="M11" i="38"/>
  <c r="I136" i="38"/>
  <c r="G136" i="38"/>
  <c r="H136" i="38"/>
  <c r="O135" i="39"/>
  <c r="N135" i="39"/>
  <c r="M135" i="39"/>
  <c r="K135" i="39"/>
  <c r="L135" i="39"/>
  <c r="J6" i="41"/>
  <c r="I6" i="41"/>
  <c r="H6" i="41"/>
  <c r="F15" i="41"/>
  <c r="D16" i="42"/>
  <c r="N12" i="42"/>
  <c r="L12" i="42"/>
  <c r="M12" i="42"/>
  <c r="O137" i="38"/>
  <c r="N137" i="38"/>
  <c r="M137" i="38"/>
  <c r="L137" i="38"/>
  <c r="F6" i="39"/>
  <c r="F10" i="39"/>
  <c r="M11" i="39"/>
  <c r="L11" i="39"/>
  <c r="H136" i="39"/>
  <c r="G136" i="39"/>
  <c r="F10" i="40"/>
  <c r="I135" i="40"/>
  <c r="H135" i="40"/>
  <c r="G135" i="40"/>
  <c r="J12" i="41"/>
  <c r="K16" i="42"/>
  <c r="N6" i="42"/>
  <c r="M6" i="42"/>
  <c r="L6" i="42"/>
  <c r="J8" i="42"/>
  <c r="I8" i="42"/>
  <c r="H8" i="42"/>
  <c r="N9" i="43"/>
  <c r="M9" i="43"/>
  <c r="L9" i="43"/>
  <c r="I135" i="38"/>
  <c r="H135" i="38"/>
  <c r="G135" i="38"/>
  <c r="F7" i="39"/>
  <c r="F11" i="39"/>
  <c r="M12" i="39"/>
  <c r="L12" i="39"/>
  <c r="N134" i="39"/>
  <c r="K134" i="39"/>
  <c r="O134" i="39"/>
  <c r="H138" i="39"/>
  <c r="G138" i="39"/>
  <c r="T8" i="42"/>
  <c r="S8" i="42"/>
  <c r="R8" i="42"/>
  <c r="Q8" i="42"/>
  <c r="P8" i="42"/>
  <c r="J11" i="38"/>
  <c r="I11" i="38"/>
  <c r="H11" i="38"/>
  <c r="R11" i="38"/>
  <c r="Q11" i="38"/>
  <c r="T11" i="38"/>
  <c r="S11" i="38"/>
  <c r="P11" i="38"/>
  <c r="M136" i="38"/>
  <c r="L136" i="38"/>
  <c r="O136" i="38"/>
  <c r="N136" i="38"/>
  <c r="H135" i="39"/>
  <c r="G135" i="39"/>
  <c r="N8" i="40"/>
  <c r="F11" i="40"/>
  <c r="F7" i="41"/>
  <c r="T10" i="41"/>
  <c r="M12" i="41"/>
  <c r="L12" i="41"/>
  <c r="J14" i="41"/>
  <c r="T10" i="42"/>
  <c r="R10" i="42"/>
  <c r="P10" i="42"/>
  <c r="S10" i="42"/>
  <c r="Q10" i="42"/>
  <c r="T14" i="42"/>
  <c r="S14" i="42"/>
  <c r="R14" i="42"/>
  <c r="P14" i="42"/>
  <c r="Q14" i="42"/>
  <c r="N13" i="43"/>
  <c r="M13" i="43"/>
  <c r="L13" i="43"/>
  <c r="H137" i="38"/>
  <c r="G137" i="38"/>
  <c r="I137" i="38"/>
  <c r="I7" i="39"/>
  <c r="H7" i="39"/>
  <c r="F8" i="39"/>
  <c r="I11" i="39"/>
  <c r="H11" i="39"/>
  <c r="Q11" i="39"/>
  <c r="P11" i="39"/>
  <c r="S11" i="39"/>
  <c r="R11" i="39"/>
  <c r="F12" i="39"/>
  <c r="L136" i="39"/>
  <c r="K136" i="39"/>
  <c r="N136" i="39"/>
  <c r="M136" i="39"/>
  <c r="O136" i="39"/>
  <c r="F9" i="40"/>
  <c r="N12" i="40"/>
  <c r="M12" i="40"/>
  <c r="L12" i="40"/>
  <c r="G134" i="40"/>
  <c r="I134" i="40"/>
  <c r="H134" i="40"/>
  <c r="P12" i="41"/>
  <c r="R12" i="41"/>
  <c r="Q12" i="41"/>
  <c r="T12" i="41"/>
  <c r="S12" i="41"/>
  <c r="I143" i="41"/>
  <c r="I139" i="41"/>
  <c r="H139" i="41"/>
  <c r="G139" i="41"/>
  <c r="F9" i="42"/>
  <c r="N11" i="42"/>
  <c r="L11" i="42"/>
  <c r="M11" i="42"/>
  <c r="R15" i="42"/>
  <c r="Q15" i="42"/>
  <c r="P15" i="42"/>
  <c r="T15" i="42"/>
  <c r="S15" i="42"/>
  <c r="I136" i="43"/>
  <c r="H136" i="43"/>
  <c r="K136" i="43" s="1"/>
  <c r="G136" i="43"/>
  <c r="H12" i="38"/>
  <c r="J12" i="38"/>
  <c r="I12" i="38"/>
  <c r="P12" i="38"/>
  <c r="T12" i="38"/>
  <c r="R12" i="38"/>
  <c r="Q12" i="38"/>
  <c r="S12" i="38"/>
  <c r="O138" i="38"/>
  <c r="M138" i="38"/>
  <c r="L138" i="38"/>
  <c r="N138" i="38"/>
  <c r="G137" i="39"/>
  <c r="H137" i="39"/>
  <c r="N10" i="40"/>
  <c r="L11" i="40"/>
  <c r="M11" i="40"/>
  <c r="N11" i="40"/>
  <c r="O134" i="40"/>
  <c r="N134" i="40"/>
  <c r="M134" i="40"/>
  <c r="L134" i="40"/>
  <c r="K134" i="40"/>
  <c r="F11" i="41"/>
  <c r="T14" i="41"/>
  <c r="S14" i="41"/>
  <c r="R14" i="41"/>
  <c r="I142" i="41"/>
  <c r="I144" i="42"/>
  <c r="O135" i="38"/>
  <c r="N135" i="38"/>
  <c r="L135" i="38"/>
  <c r="M135" i="38"/>
  <c r="I12" i="39"/>
  <c r="H12" i="39"/>
  <c r="S12" i="39"/>
  <c r="Q12" i="39"/>
  <c r="P12" i="39"/>
  <c r="R12" i="39"/>
  <c r="O138" i="39"/>
  <c r="N138" i="39"/>
  <c r="L138" i="39"/>
  <c r="K138" i="39"/>
  <c r="M138" i="39"/>
  <c r="C16" i="42"/>
  <c r="M136" i="42"/>
  <c r="L136" i="42"/>
  <c r="G136" i="40"/>
  <c r="I136" i="40"/>
  <c r="H136" i="40"/>
  <c r="F6" i="41"/>
  <c r="F10" i="41"/>
  <c r="G140" i="41"/>
  <c r="I140" i="41"/>
  <c r="H140" i="41"/>
  <c r="H7" i="42"/>
  <c r="J7" i="42"/>
  <c r="I7" i="42"/>
  <c r="T7" i="42"/>
  <c r="S7" i="42"/>
  <c r="P7" i="42"/>
  <c r="Q7" i="42"/>
  <c r="R7" i="42"/>
  <c r="F8" i="42"/>
  <c r="L9" i="42"/>
  <c r="M9" i="42"/>
  <c r="N9" i="42"/>
  <c r="L10" i="42"/>
  <c r="M10" i="42"/>
  <c r="N10" i="42"/>
  <c r="J11" i="42"/>
  <c r="H11" i="42"/>
  <c r="I11" i="42"/>
  <c r="F12" i="42"/>
  <c r="J14" i="42"/>
  <c r="H14" i="42"/>
  <c r="I14" i="42"/>
  <c r="N15" i="42"/>
  <c r="L15" i="42"/>
  <c r="M15" i="42"/>
  <c r="F12" i="43"/>
  <c r="T15" i="43"/>
  <c r="S15" i="43"/>
  <c r="R15" i="43"/>
  <c r="Q15" i="43"/>
  <c r="P15" i="43"/>
  <c r="O137" i="40"/>
  <c r="N137" i="40"/>
  <c r="M137" i="40"/>
  <c r="L137" i="40"/>
  <c r="K137" i="40"/>
  <c r="I137" i="41"/>
  <c r="H137" i="41"/>
  <c r="K137" i="41" s="1"/>
  <c r="G137" i="41"/>
  <c r="H12" i="42"/>
  <c r="J12" i="42"/>
  <c r="I12" i="42"/>
  <c r="J13" i="42"/>
  <c r="H13" i="42"/>
  <c r="I13" i="42"/>
  <c r="I136" i="42"/>
  <c r="I11" i="40"/>
  <c r="H11" i="40"/>
  <c r="R11" i="40"/>
  <c r="Q11" i="40"/>
  <c r="P11" i="40"/>
  <c r="S11" i="40"/>
  <c r="F12" i="40"/>
  <c r="M136" i="40"/>
  <c r="L136" i="40"/>
  <c r="K136" i="40"/>
  <c r="O136" i="40"/>
  <c r="N136" i="40"/>
  <c r="I136" i="41"/>
  <c r="H136" i="41"/>
  <c r="K136" i="41" s="1"/>
  <c r="G136" i="41"/>
  <c r="I144" i="41"/>
  <c r="H144" i="41"/>
  <c r="G144" i="41"/>
  <c r="F6" i="42"/>
  <c r="E16" i="42"/>
  <c r="F16" i="42" s="1"/>
  <c r="N7" i="42"/>
  <c r="M7" i="42"/>
  <c r="L7" i="42"/>
  <c r="J9" i="42"/>
  <c r="I9" i="42"/>
  <c r="H9" i="42"/>
  <c r="R9" i="42"/>
  <c r="Q9" i="42"/>
  <c r="P9" i="42"/>
  <c r="T9" i="42"/>
  <c r="S9" i="42"/>
  <c r="F10" i="42"/>
  <c r="R11" i="42"/>
  <c r="P11" i="42"/>
  <c r="T11" i="42"/>
  <c r="S11" i="42"/>
  <c r="Q11" i="42"/>
  <c r="T13" i="42"/>
  <c r="R13" i="42"/>
  <c r="P13" i="42"/>
  <c r="S13" i="42"/>
  <c r="Q13" i="42"/>
  <c r="M144" i="42"/>
  <c r="L144" i="42"/>
  <c r="H137" i="40"/>
  <c r="G137" i="40"/>
  <c r="I137" i="40"/>
  <c r="P12" i="42"/>
  <c r="T12" i="42"/>
  <c r="R12" i="42"/>
  <c r="S12" i="42"/>
  <c r="Q12" i="42"/>
  <c r="J7" i="43"/>
  <c r="I7" i="43"/>
  <c r="H7" i="43"/>
  <c r="H12" i="40"/>
  <c r="I12" i="40"/>
  <c r="P12" i="40"/>
  <c r="R12" i="40"/>
  <c r="Q12" i="40"/>
  <c r="S12" i="40"/>
  <c r="K138" i="40"/>
  <c r="M138" i="40"/>
  <c r="L138" i="40"/>
  <c r="O138" i="40"/>
  <c r="N138" i="40"/>
  <c r="I138" i="41"/>
  <c r="G16" i="42"/>
  <c r="H6" i="42"/>
  <c r="J6" i="42"/>
  <c r="I6" i="42"/>
  <c r="O16" i="42"/>
  <c r="P6" i="42"/>
  <c r="R6" i="42"/>
  <c r="Q6" i="42"/>
  <c r="T6" i="42"/>
  <c r="S6" i="42"/>
  <c r="F7" i="42"/>
  <c r="L8" i="42"/>
  <c r="N8" i="42"/>
  <c r="M8" i="42"/>
  <c r="J10" i="42"/>
  <c r="H10" i="42"/>
  <c r="I10" i="42"/>
  <c r="F15" i="42"/>
  <c r="N139" i="42"/>
  <c r="O139" i="42"/>
  <c r="I140" i="42"/>
  <c r="H140" i="42"/>
  <c r="G140" i="42"/>
  <c r="T7" i="43"/>
  <c r="S7" i="43"/>
  <c r="R7" i="43"/>
  <c r="Q7" i="43"/>
  <c r="P7" i="43"/>
  <c r="J11" i="43"/>
  <c r="I11" i="43"/>
  <c r="H11" i="43"/>
  <c r="I139" i="43"/>
  <c r="H139" i="43"/>
  <c r="K139" i="43" s="1"/>
  <c r="G139" i="43"/>
  <c r="O135" i="40"/>
  <c r="L135" i="40"/>
  <c r="K135" i="40"/>
  <c r="N135" i="40"/>
  <c r="M135" i="40"/>
  <c r="F11" i="42"/>
  <c r="F14" i="42"/>
  <c r="J15" i="42"/>
  <c r="I15" i="42"/>
  <c r="H15" i="42"/>
  <c r="M140" i="42"/>
  <c r="L140" i="42"/>
  <c r="F8" i="43"/>
  <c r="T11" i="43"/>
  <c r="S11" i="43"/>
  <c r="R11" i="43"/>
  <c r="Q11" i="43"/>
  <c r="P11" i="43"/>
  <c r="J15" i="43"/>
  <c r="I15" i="43"/>
  <c r="H15" i="43"/>
  <c r="I144" i="43"/>
  <c r="H144" i="43"/>
  <c r="K144" i="43" s="1"/>
  <c r="G144" i="43"/>
  <c r="D10" i="44"/>
  <c r="D14" i="44"/>
  <c r="D18" i="44"/>
  <c r="D8" i="45"/>
  <c r="D12" i="45"/>
  <c r="D16" i="45"/>
  <c r="D20" i="45"/>
  <c r="D10" i="46"/>
  <c r="D14" i="46"/>
  <c r="D18" i="46"/>
  <c r="C16" i="43"/>
  <c r="K16" i="43"/>
  <c r="N6" i="43"/>
  <c r="M6" i="43"/>
  <c r="L6" i="43"/>
  <c r="J8" i="43"/>
  <c r="I8" i="43"/>
  <c r="H8" i="43"/>
  <c r="T8" i="43"/>
  <c r="S8" i="43"/>
  <c r="R8" i="43"/>
  <c r="Q8" i="43"/>
  <c r="P8" i="43"/>
  <c r="F9" i="43"/>
  <c r="N10" i="43"/>
  <c r="M10" i="43"/>
  <c r="L10" i="43"/>
  <c r="J12" i="43"/>
  <c r="I12" i="43"/>
  <c r="H12" i="43"/>
  <c r="T12" i="43"/>
  <c r="S12" i="43"/>
  <c r="R12" i="43"/>
  <c r="Q12" i="43"/>
  <c r="P12" i="43"/>
  <c r="F13" i="43"/>
  <c r="N14" i="43"/>
  <c r="M14" i="43"/>
  <c r="L14" i="43"/>
  <c r="D16" i="43"/>
  <c r="D11" i="44"/>
  <c r="D15" i="44"/>
  <c r="D19" i="44"/>
  <c r="D9" i="45"/>
  <c r="D13" i="45"/>
  <c r="D17" i="45"/>
  <c r="D11" i="46"/>
  <c r="D15" i="46"/>
  <c r="D19" i="46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D8" i="44"/>
  <c r="D12" i="44"/>
  <c r="D16" i="44"/>
  <c r="D20" i="44"/>
  <c r="D10" i="45"/>
  <c r="D14" i="45"/>
  <c r="D18" i="45"/>
  <c r="D8" i="46"/>
  <c r="D12" i="46"/>
  <c r="D16" i="46"/>
  <c r="D20" i="46"/>
  <c r="F13" i="42"/>
  <c r="L14" i="42"/>
  <c r="N14" i="42"/>
  <c r="M14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D9" i="44"/>
  <c r="D13" i="44"/>
  <c r="D17" i="44"/>
  <c r="D11" i="45"/>
  <c r="D15" i="45"/>
  <c r="D19" i="45"/>
  <c r="D9" i="46"/>
  <c r="D13" i="46"/>
  <c r="D17" i="46"/>
  <c r="W6" i="5"/>
  <c r="M6" i="5"/>
  <c r="L6" i="5"/>
  <c r="K6" i="5"/>
  <c r="I6" i="5"/>
  <c r="V6" i="5"/>
  <c r="U6" i="5"/>
  <c r="T6" i="5"/>
  <c r="S6" i="5"/>
  <c r="M56" i="2"/>
  <c r="J6" i="3"/>
  <c r="J79" i="3"/>
  <c r="J152" i="3"/>
  <c r="J6" i="5"/>
  <c r="L52" i="8"/>
  <c r="O74" i="8"/>
  <c r="K6" i="3"/>
  <c r="K79" i="3"/>
  <c r="K152" i="3"/>
  <c r="L8" i="10"/>
  <c r="K6" i="2"/>
  <c r="L6" i="3"/>
  <c r="L79" i="3"/>
  <c r="L152" i="3"/>
  <c r="L6" i="2"/>
  <c r="J31" i="2"/>
  <c r="M6" i="3"/>
  <c r="M79" i="3"/>
  <c r="M152" i="3"/>
  <c r="J6" i="2"/>
  <c r="N152" i="3"/>
  <c r="W6" i="6"/>
  <c r="V6" i="6"/>
  <c r="U6" i="6"/>
  <c r="T6" i="6"/>
  <c r="L6" i="6"/>
  <c r="F74" i="8"/>
  <c r="AA6" i="13"/>
  <c r="Z6" i="13"/>
  <c r="Y6" i="13"/>
  <c r="X6" i="13"/>
  <c r="W6" i="13"/>
  <c r="J30" i="10"/>
  <c r="H52" i="8"/>
  <c r="J74" i="8"/>
  <c r="H8" i="10"/>
  <c r="L30" i="10"/>
  <c r="N52" i="10"/>
  <c r="F8" i="8"/>
  <c r="J52" i="8"/>
  <c r="L74" i="8"/>
  <c r="J8" i="10"/>
  <c r="N5" i="12"/>
  <c r="M5" i="12"/>
  <c r="L5" i="12"/>
  <c r="K5" i="12"/>
  <c r="I5" i="12"/>
  <c r="O74" i="10"/>
  <c r="N74" i="10"/>
  <c r="N8" i="10"/>
  <c r="L6" i="13"/>
  <c r="I9" i="14"/>
  <c r="T9" i="14"/>
  <c r="AA7" i="15"/>
  <c r="Z7" i="15"/>
  <c r="Y7" i="15"/>
  <c r="X7" i="15"/>
  <c r="W7" i="15"/>
  <c r="F30" i="10"/>
  <c r="H52" i="10"/>
  <c r="J74" i="10"/>
  <c r="J9" i="14"/>
  <c r="U9" i="14"/>
  <c r="H30" i="10"/>
  <c r="J52" i="10"/>
  <c r="U5" i="12"/>
  <c r="V5" i="12"/>
  <c r="W5" i="12"/>
  <c r="J6" i="13"/>
  <c r="Z7" i="16"/>
  <c r="AA7" i="16"/>
  <c r="J7" i="16"/>
  <c r="K7" i="16"/>
  <c r="X7" i="17"/>
  <c r="K7" i="17"/>
  <c r="I7" i="17"/>
  <c r="AA7" i="17"/>
  <c r="J7" i="17"/>
  <c r="L7" i="17"/>
  <c r="W7" i="17"/>
  <c r="I6" i="18"/>
  <c r="M7" i="17"/>
  <c r="J6" i="18"/>
  <c r="S6" i="18"/>
  <c r="AA6" i="18"/>
  <c r="H7" i="19"/>
  <c r="P7" i="19"/>
  <c r="X7" i="19"/>
  <c r="D140" i="24"/>
  <c r="Z7" i="19"/>
  <c r="C7" i="19"/>
  <c r="K7" i="19"/>
  <c r="S7" i="19"/>
  <c r="S8" i="21"/>
  <c r="I8" i="21"/>
  <c r="R8" i="21"/>
  <c r="AA7" i="22"/>
  <c r="AB7" i="22"/>
  <c r="D162" i="24"/>
  <c r="J7" i="22"/>
  <c r="D96" i="24"/>
  <c r="N8" i="24"/>
  <c r="D118" i="24"/>
  <c r="F52" i="24"/>
  <c r="H74" i="24"/>
  <c r="H52" i="25"/>
  <c r="L6" i="26"/>
  <c r="K6" i="26"/>
  <c r="J6" i="26"/>
  <c r="I6" i="26"/>
  <c r="F30" i="24"/>
  <c r="H52" i="24"/>
  <c r="F30" i="25"/>
  <c r="D74" i="25"/>
  <c r="O74" i="25"/>
  <c r="M6" i="26"/>
  <c r="F74" i="25"/>
  <c r="J74" i="25"/>
  <c r="F96" i="24"/>
  <c r="F118" i="24"/>
  <c r="F140" i="24"/>
  <c r="F162" i="24"/>
  <c r="F184" i="24"/>
  <c r="F206" i="24"/>
  <c r="F228" i="24"/>
  <c r="F254" i="24"/>
  <c r="O8" i="25"/>
  <c r="N8" i="25"/>
  <c r="D30" i="25"/>
  <c r="J52" i="25"/>
  <c r="N30" i="25"/>
  <c r="I6" i="27"/>
  <c r="O30" i="25"/>
  <c r="J6" i="27"/>
  <c r="K6" i="27"/>
  <c r="L6" i="28"/>
  <c r="M6" i="28"/>
  <c r="I6" i="28"/>
  <c r="J6" i="28"/>
  <c r="O8" i="30"/>
  <c r="N8" i="30"/>
  <c r="J96" i="30"/>
  <c r="L52" i="30"/>
  <c r="H8" i="30"/>
  <c r="J74" i="30"/>
  <c r="N74" i="30"/>
  <c r="J206" i="30"/>
  <c r="H206" i="30"/>
  <c r="F52" i="30"/>
  <c r="O74" i="30"/>
  <c r="J118" i="30"/>
  <c r="H118" i="30"/>
  <c r="J140" i="30"/>
  <c r="H140" i="30"/>
  <c r="J162" i="30"/>
  <c r="H162" i="30"/>
  <c r="J52" i="30"/>
  <c r="J184" i="30"/>
  <c r="H184" i="30"/>
  <c r="L96" i="30"/>
  <c r="O52" i="30"/>
  <c r="H228" i="30"/>
  <c r="N52" i="30"/>
  <c r="O184" i="30"/>
  <c r="O206" i="30"/>
  <c r="F228" i="30"/>
  <c r="O272" i="30"/>
  <c r="O228" i="30"/>
  <c r="F272" i="30"/>
  <c r="H30" i="31"/>
  <c r="N184" i="30"/>
  <c r="N206" i="30"/>
  <c r="N228" i="30"/>
  <c r="N250" i="30"/>
  <c r="N272" i="30"/>
  <c r="N74" i="31"/>
  <c r="L74" i="31"/>
  <c r="H8" i="31"/>
  <c r="N8" i="31"/>
  <c r="F30" i="31"/>
  <c r="L52" i="31"/>
  <c r="J52" i="31"/>
  <c r="N30" i="31"/>
  <c r="AP7" i="35"/>
  <c r="H7" i="35"/>
  <c r="N8" i="33"/>
  <c r="O8" i="33"/>
  <c r="N52" i="33"/>
  <c r="AR7" i="35"/>
  <c r="AZ7" i="35"/>
  <c r="I29" i="35"/>
  <c r="H29" i="35"/>
  <c r="BB7" i="35"/>
  <c r="Y29" i="35"/>
  <c r="N74" i="33"/>
  <c r="I123" i="37"/>
  <c r="H123" i="37"/>
  <c r="G123" i="37"/>
  <c r="J5" i="40"/>
  <c r="I5" i="40"/>
  <c r="H5" i="40"/>
  <c r="M5" i="40"/>
  <c r="AE7" i="35"/>
  <c r="G5" i="37"/>
  <c r="O5" i="37"/>
  <c r="L123" i="37"/>
  <c r="AN29" i="35"/>
  <c r="P5" i="37"/>
  <c r="M123" i="37"/>
  <c r="I133" i="39"/>
  <c r="H133" i="39"/>
  <c r="G133" i="39"/>
  <c r="M133" i="39"/>
  <c r="R5" i="37"/>
  <c r="O123" i="37"/>
  <c r="L133" i="38"/>
  <c r="K133" i="38"/>
  <c r="N133" i="38"/>
  <c r="M133" i="38"/>
  <c r="K5" i="37"/>
  <c r="S5" i="37"/>
  <c r="O133" i="38"/>
  <c r="T5" i="40"/>
  <c r="S5" i="40"/>
  <c r="R5" i="40"/>
  <c r="Q5" i="40"/>
  <c r="P5" i="40"/>
  <c r="K123" i="37"/>
  <c r="F5" i="39"/>
  <c r="N5" i="39"/>
  <c r="L133" i="39"/>
  <c r="N135" i="41"/>
  <c r="M135" i="41"/>
  <c r="L135" i="41"/>
  <c r="K135" i="41"/>
  <c r="O135" i="41"/>
  <c r="J5" i="38"/>
  <c r="R5" i="38"/>
  <c r="H133" i="38"/>
  <c r="I5" i="39"/>
  <c r="Q5" i="39"/>
  <c r="S5" i="38"/>
  <c r="I133" i="38"/>
  <c r="J5" i="39"/>
  <c r="R5" i="39"/>
  <c r="S5" i="39"/>
  <c r="M5" i="38"/>
  <c r="L5" i="39"/>
  <c r="T5" i="39"/>
  <c r="G133" i="40"/>
  <c r="M5" i="39"/>
  <c r="L5" i="40"/>
  <c r="H133" i="40"/>
  <c r="O135" i="42"/>
  <c r="N5" i="43"/>
  <c r="M5" i="43"/>
  <c r="L5" i="43"/>
  <c r="H5" i="41"/>
  <c r="P5" i="41"/>
  <c r="T5" i="42"/>
  <c r="I133" i="40"/>
  <c r="S5" i="41"/>
  <c r="L5" i="41"/>
  <c r="T5" i="41"/>
  <c r="H5" i="42"/>
  <c r="P5" i="42"/>
  <c r="K133" i="40"/>
  <c r="M5" i="41"/>
  <c r="I5" i="42"/>
  <c r="Q5" i="42"/>
  <c r="H135" i="42"/>
  <c r="T5" i="43"/>
  <c r="L135" i="43"/>
  <c r="M135" i="43"/>
  <c r="N135" i="43"/>
  <c r="G135" i="43"/>
  <c r="O135" i="43"/>
  <c r="L135" i="42"/>
  <c r="H5" i="43"/>
  <c r="P5" i="43"/>
  <c r="M135" i="42"/>
  <c r="I5" i="43"/>
  <c r="Q5" i="43"/>
  <c r="I135" i="43"/>
  <c r="N135" i="42"/>
  <c r="I138" i="43" l="1"/>
  <c r="H138" i="43"/>
  <c r="K138" i="43" s="1"/>
  <c r="G138" i="43"/>
  <c r="R15" i="41"/>
  <c r="Q15" i="41"/>
  <c r="P15" i="41"/>
  <c r="T15" i="41"/>
  <c r="S15" i="41"/>
  <c r="N143" i="41"/>
  <c r="M143" i="41"/>
  <c r="L143" i="41"/>
  <c r="O143" i="41"/>
  <c r="P13" i="35"/>
  <c r="O13" i="35"/>
  <c r="I128" i="37"/>
  <c r="H128" i="37"/>
  <c r="G128" i="37"/>
  <c r="N36" i="31"/>
  <c r="O36" i="31"/>
  <c r="J81" i="31"/>
  <c r="J38" i="31"/>
  <c r="O229" i="30"/>
  <c r="N229" i="30"/>
  <c r="H84" i="31"/>
  <c r="L193" i="30"/>
  <c r="L65" i="31"/>
  <c r="H85" i="31"/>
  <c r="L277" i="30"/>
  <c r="H145" i="30"/>
  <c r="H55" i="30"/>
  <c r="L54" i="30"/>
  <c r="N54" i="30"/>
  <c r="M83" i="28"/>
  <c r="L83" i="28"/>
  <c r="K83" i="28"/>
  <c r="J83" i="28"/>
  <c r="I83" i="28"/>
  <c r="M134" i="28"/>
  <c r="L134" i="28"/>
  <c r="K134" i="28"/>
  <c r="J134" i="28"/>
  <c r="I134" i="28"/>
  <c r="I65" i="28"/>
  <c r="M65" i="28"/>
  <c r="L65" i="28"/>
  <c r="J65" i="28"/>
  <c r="K65" i="28"/>
  <c r="L158" i="28"/>
  <c r="K158" i="28"/>
  <c r="I158" i="28"/>
  <c r="M158" i="28"/>
  <c r="J158" i="28"/>
  <c r="K122" i="28"/>
  <c r="I122" i="28"/>
  <c r="F118" i="28"/>
  <c r="N59" i="25"/>
  <c r="O59" i="25"/>
  <c r="J265" i="24"/>
  <c r="L265" i="24"/>
  <c r="L151" i="24"/>
  <c r="F100" i="24"/>
  <c r="H100" i="24"/>
  <c r="H85" i="24"/>
  <c r="F148" i="24"/>
  <c r="H148" i="24"/>
  <c r="L60" i="24"/>
  <c r="N60" i="24"/>
  <c r="F257" i="24"/>
  <c r="H257" i="24"/>
  <c r="R10" i="21"/>
  <c r="W49" i="19"/>
  <c r="X41" i="19"/>
  <c r="H116" i="19"/>
  <c r="F93" i="17"/>
  <c r="F62" i="13"/>
  <c r="R20" i="13"/>
  <c r="J53" i="8"/>
  <c r="N20" i="12"/>
  <c r="M20" i="12"/>
  <c r="L20" i="12"/>
  <c r="J20" i="12"/>
  <c r="K20" i="12"/>
  <c r="I20" i="12"/>
  <c r="H145" i="43"/>
  <c r="K145" i="43" s="1"/>
  <c r="G145" i="43"/>
  <c r="I145" i="43"/>
  <c r="H141" i="42"/>
  <c r="G141" i="42"/>
  <c r="I141" i="42"/>
  <c r="N143" i="42"/>
  <c r="M143" i="42"/>
  <c r="L143" i="42"/>
  <c r="O143" i="42"/>
  <c r="L14" i="41"/>
  <c r="N14" i="41"/>
  <c r="M14" i="41"/>
  <c r="Q14" i="41"/>
  <c r="P14" i="41"/>
  <c r="C16" i="41"/>
  <c r="S6" i="41"/>
  <c r="R6" i="41"/>
  <c r="G138" i="41"/>
  <c r="H138" i="41"/>
  <c r="K138" i="41" s="1"/>
  <c r="E146" i="41"/>
  <c r="J15" i="41"/>
  <c r="I15" i="41"/>
  <c r="H15" i="41"/>
  <c r="F8" i="41"/>
  <c r="E16" i="41"/>
  <c r="F16" i="41" s="1"/>
  <c r="H142" i="41"/>
  <c r="K142" i="41" s="1"/>
  <c r="G142" i="41"/>
  <c r="T13" i="41"/>
  <c r="S13" i="41"/>
  <c r="P13" i="41"/>
  <c r="R13" i="41"/>
  <c r="Q13" i="41"/>
  <c r="R6" i="38"/>
  <c r="S6" i="38"/>
  <c r="S10" i="39"/>
  <c r="AA20" i="39"/>
  <c r="R10" i="39"/>
  <c r="Q10" i="39"/>
  <c r="P10" i="39"/>
  <c r="T10" i="39"/>
  <c r="M140" i="41"/>
  <c r="L140" i="41"/>
  <c r="O140" i="41"/>
  <c r="N140" i="41"/>
  <c r="T9" i="39"/>
  <c r="S9" i="39"/>
  <c r="R9" i="39"/>
  <c r="Q9" i="39"/>
  <c r="P9" i="39"/>
  <c r="F6" i="38"/>
  <c r="F7" i="38"/>
  <c r="F11" i="38"/>
  <c r="F12" i="38"/>
  <c r="I6" i="38"/>
  <c r="H6" i="38"/>
  <c r="O124" i="37"/>
  <c r="N124" i="37"/>
  <c r="X17" i="35"/>
  <c r="H13" i="35"/>
  <c r="H9" i="35"/>
  <c r="AF14" i="35"/>
  <c r="AE14" i="35"/>
  <c r="F129" i="37"/>
  <c r="H127" i="37"/>
  <c r="G127" i="37"/>
  <c r="I127" i="37"/>
  <c r="L127" i="37"/>
  <c r="M127" i="37"/>
  <c r="AP13" i="35"/>
  <c r="AO13" i="35"/>
  <c r="AN13" i="35"/>
  <c r="AR13" i="35"/>
  <c r="AQ13" i="35"/>
  <c r="I11" i="35"/>
  <c r="AP9" i="35"/>
  <c r="AO9" i="35"/>
  <c r="AN9" i="35"/>
  <c r="AR9" i="35"/>
  <c r="AQ9" i="35"/>
  <c r="O55" i="33"/>
  <c r="N55" i="33"/>
  <c r="AN39" i="35"/>
  <c r="AF18" i="35"/>
  <c r="AE18" i="35"/>
  <c r="I34" i="35"/>
  <c r="H34" i="35"/>
  <c r="AE15" i="35"/>
  <c r="H10" i="35"/>
  <c r="I10" i="35"/>
  <c r="F65" i="31"/>
  <c r="J32" i="31"/>
  <c r="I18" i="35"/>
  <c r="H18" i="35"/>
  <c r="J65" i="31"/>
  <c r="J60" i="31"/>
  <c r="J85" i="31"/>
  <c r="F229" i="30"/>
  <c r="H229" i="30"/>
  <c r="L209" i="30"/>
  <c r="N209" i="30"/>
  <c r="H191" i="30"/>
  <c r="J191" i="30"/>
  <c r="L278" i="30"/>
  <c r="N278" i="30"/>
  <c r="O16" i="33"/>
  <c r="O10" i="33"/>
  <c r="O37" i="33"/>
  <c r="O56" i="33"/>
  <c r="L53" i="31"/>
  <c r="F279" i="30"/>
  <c r="J253" i="30"/>
  <c r="H219" i="30"/>
  <c r="J219" i="30"/>
  <c r="L75" i="31"/>
  <c r="L60" i="31"/>
  <c r="L76" i="31"/>
  <c r="N76" i="31"/>
  <c r="H280" i="30"/>
  <c r="L262" i="30"/>
  <c r="F254" i="30"/>
  <c r="O254" i="30"/>
  <c r="H236" i="30"/>
  <c r="J236" i="30"/>
  <c r="L218" i="30"/>
  <c r="O210" i="30"/>
  <c r="F210" i="30"/>
  <c r="H192" i="30"/>
  <c r="J192" i="30"/>
  <c r="F86" i="31"/>
  <c r="H275" i="30"/>
  <c r="J259" i="30"/>
  <c r="O233" i="30"/>
  <c r="N233" i="30"/>
  <c r="H217" i="30"/>
  <c r="L191" i="30"/>
  <c r="H55" i="31"/>
  <c r="J55" i="31"/>
  <c r="H35" i="31"/>
  <c r="J35" i="31"/>
  <c r="H40" i="31"/>
  <c r="H64" i="31"/>
  <c r="H61" i="31"/>
  <c r="J61" i="31"/>
  <c r="F62" i="31"/>
  <c r="F83" i="31"/>
  <c r="F63" i="31"/>
  <c r="F163" i="30"/>
  <c r="H163" i="30"/>
  <c r="F175" i="30"/>
  <c r="L174" i="30"/>
  <c r="H175" i="30"/>
  <c r="L173" i="30"/>
  <c r="J145" i="30"/>
  <c r="L145" i="30"/>
  <c r="F127" i="30"/>
  <c r="H127" i="30"/>
  <c r="O78" i="30"/>
  <c r="N78" i="30"/>
  <c r="H153" i="30"/>
  <c r="J153" i="30"/>
  <c r="L127" i="30"/>
  <c r="F61" i="30"/>
  <c r="H61" i="30"/>
  <c r="H80" i="30"/>
  <c r="H63" i="30"/>
  <c r="F76" i="30"/>
  <c r="O75" i="30"/>
  <c r="F75" i="30"/>
  <c r="O79" i="30"/>
  <c r="F79" i="30"/>
  <c r="L84" i="30"/>
  <c r="L60" i="30"/>
  <c r="N60" i="30"/>
  <c r="L62" i="30"/>
  <c r="L85" i="30"/>
  <c r="K74" i="28"/>
  <c r="I74" i="28"/>
  <c r="M45" i="28"/>
  <c r="L45" i="28"/>
  <c r="K45" i="28"/>
  <c r="J45" i="28"/>
  <c r="I45" i="28"/>
  <c r="M60" i="28"/>
  <c r="L60" i="28"/>
  <c r="K60" i="28"/>
  <c r="J60" i="28"/>
  <c r="I60" i="28"/>
  <c r="M151" i="28"/>
  <c r="L151" i="28"/>
  <c r="K151" i="28"/>
  <c r="I151" i="28"/>
  <c r="J151" i="28"/>
  <c r="L98" i="28"/>
  <c r="K98" i="28"/>
  <c r="J98" i="28"/>
  <c r="I98" i="28"/>
  <c r="M98" i="28"/>
  <c r="K24" i="28"/>
  <c r="I24" i="28"/>
  <c r="M24" i="28"/>
  <c r="L24" i="28"/>
  <c r="J24" i="28"/>
  <c r="K93" i="28"/>
  <c r="J93" i="28"/>
  <c r="I93" i="28"/>
  <c r="L93" i="28"/>
  <c r="M93" i="28"/>
  <c r="J27" i="28"/>
  <c r="M27" i="28"/>
  <c r="L27" i="28"/>
  <c r="K27" i="28"/>
  <c r="I27" i="28"/>
  <c r="J96" i="28"/>
  <c r="I96" i="28"/>
  <c r="H104" i="28"/>
  <c r="M96" i="28"/>
  <c r="K96" i="28"/>
  <c r="L96" i="28"/>
  <c r="I73" i="28"/>
  <c r="M73" i="28"/>
  <c r="L73" i="28"/>
  <c r="K73" i="28"/>
  <c r="J73" i="28"/>
  <c r="M16" i="28"/>
  <c r="K16" i="28"/>
  <c r="L16" i="28"/>
  <c r="J16" i="28"/>
  <c r="I16" i="28"/>
  <c r="M94" i="28"/>
  <c r="L94" i="28"/>
  <c r="K94" i="28"/>
  <c r="J94" i="28"/>
  <c r="I94" i="28"/>
  <c r="I121" i="28"/>
  <c r="M121" i="28"/>
  <c r="L121" i="28"/>
  <c r="K121" i="28"/>
  <c r="J121" i="28"/>
  <c r="J143" i="28"/>
  <c r="I143" i="28"/>
  <c r="M143" i="28"/>
  <c r="L143" i="28"/>
  <c r="K143" i="28"/>
  <c r="G34" i="28"/>
  <c r="G104" i="28"/>
  <c r="M117" i="28"/>
  <c r="L117" i="28"/>
  <c r="K117" i="28"/>
  <c r="J117" i="28"/>
  <c r="I117" i="28"/>
  <c r="F20" i="28"/>
  <c r="F104" i="28"/>
  <c r="F146" i="28"/>
  <c r="D132" i="28"/>
  <c r="E90" i="28"/>
  <c r="E34" i="28"/>
  <c r="E118" i="28"/>
  <c r="D48" i="28"/>
  <c r="L87" i="25"/>
  <c r="L33" i="25"/>
  <c r="N33" i="25"/>
  <c r="O75" i="25"/>
  <c r="N75" i="25"/>
  <c r="L53" i="25"/>
  <c r="N53" i="25"/>
  <c r="L56" i="25"/>
  <c r="L86" i="25"/>
  <c r="C20" i="28"/>
  <c r="C146" i="28"/>
  <c r="F76" i="25"/>
  <c r="H261" i="24"/>
  <c r="J261" i="24"/>
  <c r="J266" i="24"/>
  <c r="L266" i="24"/>
  <c r="J233" i="24"/>
  <c r="L233" i="24"/>
  <c r="O187" i="24"/>
  <c r="F141" i="24"/>
  <c r="H141" i="24"/>
  <c r="L121" i="24"/>
  <c r="N121" i="24"/>
  <c r="O78" i="24"/>
  <c r="N78" i="24"/>
  <c r="F62" i="25"/>
  <c r="F174" i="24"/>
  <c r="H174" i="24"/>
  <c r="L56" i="24"/>
  <c r="N56" i="24"/>
  <c r="F57" i="25"/>
  <c r="O57" i="25"/>
  <c r="L237" i="24"/>
  <c r="L86" i="24"/>
  <c r="F59" i="24"/>
  <c r="F82" i="25"/>
  <c r="O82" i="25"/>
  <c r="F186" i="24"/>
  <c r="H186" i="24"/>
  <c r="F41" i="24"/>
  <c r="H41" i="24"/>
  <c r="F219" i="24"/>
  <c r="F131" i="24"/>
  <c r="H131" i="24"/>
  <c r="H53" i="24"/>
  <c r="F32" i="25"/>
  <c r="F126" i="24"/>
  <c r="H126" i="24"/>
  <c r="J81" i="24"/>
  <c r="L81" i="24"/>
  <c r="O60" i="24"/>
  <c r="F78" i="25"/>
  <c r="F83" i="25"/>
  <c r="F41" i="25"/>
  <c r="F265" i="24"/>
  <c r="F173" i="24"/>
  <c r="H173" i="24"/>
  <c r="H86" i="24"/>
  <c r="F34" i="24"/>
  <c r="H34" i="24"/>
  <c r="T21" i="22"/>
  <c r="AB20" i="22"/>
  <c r="AA20" i="22"/>
  <c r="Z20" i="22"/>
  <c r="Y20" i="22"/>
  <c r="X20" i="22"/>
  <c r="M22" i="21"/>
  <c r="R19" i="21"/>
  <c r="T19" i="21"/>
  <c r="S19" i="21"/>
  <c r="R16" i="21"/>
  <c r="T16" i="21"/>
  <c r="S16" i="21"/>
  <c r="R18" i="21"/>
  <c r="T18" i="21"/>
  <c r="S18" i="21"/>
  <c r="R14" i="21"/>
  <c r="T14" i="21"/>
  <c r="Q22" i="21"/>
  <c r="S14" i="21"/>
  <c r="X32" i="19"/>
  <c r="M35" i="19"/>
  <c r="X33" i="19"/>
  <c r="V63" i="19"/>
  <c r="V77" i="19"/>
  <c r="N49" i="19"/>
  <c r="N51" i="19"/>
  <c r="N119" i="19"/>
  <c r="F93" i="19"/>
  <c r="F79" i="19"/>
  <c r="F133" i="19"/>
  <c r="U119" i="19"/>
  <c r="M63" i="19"/>
  <c r="D9" i="19"/>
  <c r="D105" i="19"/>
  <c r="W91" i="19"/>
  <c r="X83" i="19"/>
  <c r="X15" i="19"/>
  <c r="X46" i="19"/>
  <c r="X99" i="19"/>
  <c r="X146" i="19"/>
  <c r="P53" i="19"/>
  <c r="P99" i="19"/>
  <c r="H131" i="19"/>
  <c r="G121" i="19"/>
  <c r="H122" i="19"/>
  <c r="G161" i="17"/>
  <c r="K50" i="13"/>
  <c r="I50" i="13"/>
  <c r="E55" i="12"/>
  <c r="I112" i="13"/>
  <c r="M112" i="13"/>
  <c r="L112" i="13"/>
  <c r="K112" i="13"/>
  <c r="J112" i="13"/>
  <c r="J40" i="13"/>
  <c r="I40" i="13"/>
  <c r="H48" i="13"/>
  <c r="M40" i="13"/>
  <c r="L40" i="13"/>
  <c r="K40" i="13"/>
  <c r="O23" i="14"/>
  <c r="U15" i="14"/>
  <c r="F85" i="10"/>
  <c r="M151" i="13"/>
  <c r="L151" i="13"/>
  <c r="K151" i="13"/>
  <c r="J151" i="13"/>
  <c r="I151" i="13"/>
  <c r="K30" i="13"/>
  <c r="I30" i="13"/>
  <c r="L215" i="8"/>
  <c r="L254" i="8"/>
  <c r="N52" i="12"/>
  <c r="M52" i="12"/>
  <c r="L52" i="12"/>
  <c r="K52" i="12"/>
  <c r="J52" i="12"/>
  <c r="I52" i="12"/>
  <c r="L257" i="8"/>
  <c r="L48" i="6"/>
  <c r="J48" i="6"/>
  <c r="L32" i="10"/>
  <c r="J34" i="10"/>
  <c r="L34" i="10"/>
  <c r="F187" i="8"/>
  <c r="W18" i="12"/>
  <c r="L214" i="8"/>
  <c r="U29" i="6"/>
  <c r="T29" i="6"/>
  <c r="S29" i="6"/>
  <c r="W29" i="6"/>
  <c r="V29" i="6"/>
  <c r="H187" i="3"/>
  <c r="M217" i="3"/>
  <c r="L217" i="3"/>
  <c r="K217" i="3"/>
  <c r="J217" i="3"/>
  <c r="N217" i="3"/>
  <c r="M41" i="2"/>
  <c r="L41" i="2"/>
  <c r="L13" i="10"/>
  <c r="L54" i="8"/>
  <c r="U46" i="5"/>
  <c r="T46" i="5"/>
  <c r="S46" i="5"/>
  <c r="V46" i="5"/>
  <c r="W46" i="5"/>
  <c r="M46" i="5"/>
  <c r="L46" i="5"/>
  <c r="K46" i="5"/>
  <c r="J46" i="5"/>
  <c r="I46" i="5"/>
  <c r="G188" i="3"/>
  <c r="M131" i="3"/>
  <c r="L131" i="3"/>
  <c r="J131" i="3"/>
  <c r="K131" i="3"/>
  <c r="D146" i="43"/>
  <c r="O137" i="43"/>
  <c r="N137" i="43"/>
  <c r="M137" i="43"/>
  <c r="L137" i="43"/>
  <c r="O140" i="42"/>
  <c r="N140" i="42"/>
  <c r="O57" i="33"/>
  <c r="N57" i="33"/>
  <c r="I17" i="35"/>
  <c r="H17" i="35"/>
  <c r="F38" i="31"/>
  <c r="H38" i="31"/>
  <c r="J211" i="30"/>
  <c r="L211" i="30"/>
  <c r="O35" i="33"/>
  <c r="H263" i="30"/>
  <c r="J263" i="30"/>
  <c r="F282" i="30"/>
  <c r="L210" i="30"/>
  <c r="N210" i="30"/>
  <c r="J251" i="30"/>
  <c r="F75" i="31"/>
  <c r="H173" i="30"/>
  <c r="F119" i="30"/>
  <c r="H119" i="30"/>
  <c r="J53" i="30"/>
  <c r="L80" i="30"/>
  <c r="N80" i="30"/>
  <c r="M142" i="28"/>
  <c r="L142" i="28"/>
  <c r="K142" i="28"/>
  <c r="I142" i="28"/>
  <c r="J142" i="28"/>
  <c r="M19" i="28"/>
  <c r="L19" i="28"/>
  <c r="J19" i="28"/>
  <c r="K19" i="28"/>
  <c r="I19" i="28"/>
  <c r="D90" i="28"/>
  <c r="L77" i="25"/>
  <c r="F207" i="24"/>
  <c r="H207" i="24"/>
  <c r="F84" i="25"/>
  <c r="F213" i="24"/>
  <c r="H58" i="24"/>
  <c r="J58" i="24"/>
  <c r="F43" i="25"/>
  <c r="J76" i="24"/>
  <c r="L76" i="24"/>
  <c r="X95" i="19"/>
  <c r="F20" i="13"/>
  <c r="V16" i="14"/>
  <c r="U16" i="14"/>
  <c r="T16" i="14"/>
  <c r="S23" i="14"/>
  <c r="F274" i="8"/>
  <c r="H274" i="8"/>
  <c r="L141" i="43"/>
  <c r="O141" i="43"/>
  <c r="N141" i="43"/>
  <c r="M141" i="43"/>
  <c r="F13" i="41"/>
  <c r="N13" i="41"/>
  <c r="M13" i="41"/>
  <c r="L13" i="41"/>
  <c r="R7" i="41"/>
  <c r="Q7" i="41"/>
  <c r="P7" i="41"/>
  <c r="T7" i="41"/>
  <c r="S7" i="41"/>
  <c r="O16" i="41"/>
  <c r="C146" i="41"/>
  <c r="H13" i="41"/>
  <c r="J13" i="41"/>
  <c r="I13" i="41"/>
  <c r="N9" i="38"/>
  <c r="L9" i="38"/>
  <c r="J10" i="39"/>
  <c r="I10" i="39"/>
  <c r="H10" i="39"/>
  <c r="M10" i="39"/>
  <c r="L10" i="39"/>
  <c r="M9" i="39"/>
  <c r="J9" i="39"/>
  <c r="I9" i="39"/>
  <c r="H9" i="39"/>
  <c r="T6" i="40"/>
  <c r="R6" i="40"/>
  <c r="S6" i="40"/>
  <c r="Q6" i="40"/>
  <c r="P6" i="40"/>
  <c r="T12" i="40"/>
  <c r="T7" i="40"/>
  <c r="AA19" i="40" s="1"/>
  <c r="T11" i="40"/>
  <c r="X36" i="35"/>
  <c r="Y36" i="35"/>
  <c r="AO35" i="35"/>
  <c r="AO34" i="35"/>
  <c r="AN34" i="35"/>
  <c r="P12" i="35"/>
  <c r="O12" i="35"/>
  <c r="P8" i="35"/>
  <c r="O8" i="35"/>
  <c r="AQ16" i="35"/>
  <c r="AP16" i="35"/>
  <c r="AN16" i="35"/>
  <c r="AR16" i="35"/>
  <c r="AO16" i="35"/>
  <c r="AX13" i="35"/>
  <c r="BB13" i="35"/>
  <c r="AZ13" i="35"/>
  <c r="BA13" i="35"/>
  <c r="AY13" i="35"/>
  <c r="AW22" i="35"/>
  <c r="AX11" i="35"/>
  <c r="BB11" i="35"/>
  <c r="AZ11" i="35"/>
  <c r="BA11" i="35"/>
  <c r="AY11" i="35"/>
  <c r="AX9" i="35"/>
  <c r="BB9" i="35"/>
  <c r="AZ9" i="35"/>
  <c r="BA9" i="35"/>
  <c r="AY9" i="35"/>
  <c r="J10" i="40"/>
  <c r="I10" i="40"/>
  <c r="H10" i="40"/>
  <c r="L10" i="40"/>
  <c r="M10" i="40"/>
  <c r="AF9" i="35"/>
  <c r="AE9" i="35"/>
  <c r="I15" i="35"/>
  <c r="O53" i="33"/>
  <c r="N53" i="33"/>
  <c r="O82" i="33"/>
  <c r="N82" i="33"/>
  <c r="J83" i="31"/>
  <c r="H8" i="35"/>
  <c r="I8" i="35"/>
  <c r="O77" i="31"/>
  <c r="N77" i="31"/>
  <c r="O34" i="31"/>
  <c r="N34" i="31"/>
  <c r="J87" i="31"/>
  <c r="O9" i="33"/>
  <c r="N9" i="33"/>
  <c r="O54" i="31"/>
  <c r="N54" i="31"/>
  <c r="J277" i="30"/>
  <c r="F284" i="30"/>
  <c r="J255" i="30"/>
  <c r="L255" i="30"/>
  <c r="F237" i="30"/>
  <c r="H237" i="30"/>
  <c r="L217" i="30"/>
  <c r="F209" i="30"/>
  <c r="O209" i="30"/>
  <c r="H82" i="31"/>
  <c r="J82" i="31"/>
  <c r="F278" i="30"/>
  <c r="O278" i="30"/>
  <c r="O32" i="33"/>
  <c r="O75" i="33"/>
  <c r="O58" i="33"/>
  <c r="L32" i="31"/>
  <c r="N32" i="31"/>
  <c r="H277" i="30"/>
  <c r="J261" i="30"/>
  <c r="L251" i="30"/>
  <c r="O235" i="30"/>
  <c r="N235" i="30"/>
  <c r="J209" i="30"/>
  <c r="O191" i="30"/>
  <c r="N191" i="30"/>
  <c r="L86" i="31"/>
  <c r="L83" i="31"/>
  <c r="L36" i="31"/>
  <c r="L79" i="31"/>
  <c r="L84" i="31"/>
  <c r="F262" i="30"/>
  <c r="O252" i="30"/>
  <c r="N252" i="30"/>
  <c r="F218" i="30"/>
  <c r="N208" i="30"/>
  <c r="O208" i="30"/>
  <c r="H76" i="31"/>
  <c r="H283" i="30"/>
  <c r="L257" i="30"/>
  <c r="F233" i="30"/>
  <c r="J207" i="30"/>
  <c r="H33" i="31"/>
  <c r="H43" i="31"/>
  <c r="J43" i="31"/>
  <c r="H59" i="31"/>
  <c r="H75" i="31"/>
  <c r="H80" i="31"/>
  <c r="J80" i="31"/>
  <c r="L80" i="31"/>
  <c r="F81" i="31"/>
  <c r="F39" i="31"/>
  <c r="F82" i="31"/>
  <c r="L263" i="30"/>
  <c r="F167" i="30"/>
  <c r="H167" i="30"/>
  <c r="J175" i="30"/>
  <c r="L175" i="30"/>
  <c r="L143" i="30"/>
  <c r="N143" i="30"/>
  <c r="H125" i="30"/>
  <c r="J125" i="30"/>
  <c r="J143" i="30"/>
  <c r="H60" i="30"/>
  <c r="J60" i="30"/>
  <c r="O77" i="30"/>
  <c r="F77" i="30"/>
  <c r="H82" i="30"/>
  <c r="J82" i="30"/>
  <c r="F84" i="30"/>
  <c r="F64" i="30"/>
  <c r="H77" i="30"/>
  <c r="J77" i="30"/>
  <c r="L55" i="30"/>
  <c r="N55" i="30"/>
  <c r="L56" i="30"/>
  <c r="N56" i="30"/>
  <c r="L63" i="30"/>
  <c r="M71" i="28"/>
  <c r="L71" i="28"/>
  <c r="K71" i="28"/>
  <c r="J71" i="28"/>
  <c r="I71" i="28"/>
  <c r="I22" i="28"/>
  <c r="L22" i="28"/>
  <c r="M22" i="28"/>
  <c r="K22" i="28"/>
  <c r="J22" i="28"/>
  <c r="M148" i="28"/>
  <c r="L148" i="28"/>
  <c r="J148" i="28"/>
  <c r="K148" i="28"/>
  <c r="I148" i="28"/>
  <c r="L23" i="28"/>
  <c r="K23" i="28"/>
  <c r="I23" i="28"/>
  <c r="M23" i="28"/>
  <c r="J23" i="28"/>
  <c r="M69" i="28"/>
  <c r="L69" i="28"/>
  <c r="K69" i="28"/>
  <c r="J69" i="28"/>
  <c r="I69" i="28"/>
  <c r="L38" i="28"/>
  <c r="K38" i="28"/>
  <c r="J38" i="28"/>
  <c r="I38" i="28"/>
  <c r="M38" i="28"/>
  <c r="M107" i="28"/>
  <c r="L107" i="28"/>
  <c r="K107" i="28"/>
  <c r="J107" i="28"/>
  <c r="I107" i="28"/>
  <c r="K32" i="28"/>
  <c r="J32" i="28"/>
  <c r="I32" i="28"/>
  <c r="M32" i="28"/>
  <c r="L32" i="28"/>
  <c r="K101" i="28"/>
  <c r="J101" i="28"/>
  <c r="I101" i="28"/>
  <c r="M101" i="28"/>
  <c r="L101" i="28"/>
  <c r="J36" i="28"/>
  <c r="I36" i="28"/>
  <c r="M36" i="28"/>
  <c r="L36" i="28"/>
  <c r="K36" i="28"/>
  <c r="K113" i="28"/>
  <c r="J113" i="28"/>
  <c r="I113" i="28"/>
  <c r="M113" i="28"/>
  <c r="L113" i="28"/>
  <c r="I82" i="28"/>
  <c r="H90" i="28"/>
  <c r="M82" i="28"/>
  <c r="L82" i="28"/>
  <c r="K82" i="28"/>
  <c r="J82" i="28"/>
  <c r="M25" i="28"/>
  <c r="K25" i="28"/>
  <c r="L25" i="28"/>
  <c r="J25" i="28"/>
  <c r="I25" i="28"/>
  <c r="M102" i="28"/>
  <c r="L102" i="28"/>
  <c r="K102" i="28"/>
  <c r="I102" i="28"/>
  <c r="J102" i="28"/>
  <c r="J126" i="28"/>
  <c r="M126" i="28"/>
  <c r="L126" i="28"/>
  <c r="K126" i="28"/>
  <c r="I126" i="28"/>
  <c r="J152" i="28"/>
  <c r="I152" i="28"/>
  <c r="H160" i="28"/>
  <c r="M152" i="28"/>
  <c r="K152" i="28"/>
  <c r="L152" i="28"/>
  <c r="M57" i="28"/>
  <c r="L57" i="28"/>
  <c r="K57" i="28"/>
  <c r="J57" i="28"/>
  <c r="I57" i="28"/>
  <c r="E20" i="28"/>
  <c r="M54" i="28"/>
  <c r="L54" i="28"/>
  <c r="K54" i="28"/>
  <c r="J54" i="28"/>
  <c r="I54" i="28"/>
  <c r="H62" i="28"/>
  <c r="D20" i="28"/>
  <c r="F48" i="28"/>
  <c r="M100" i="28"/>
  <c r="L100" i="28"/>
  <c r="K100" i="28"/>
  <c r="J100" i="28"/>
  <c r="I100" i="28"/>
  <c r="M31" i="28"/>
  <c r="L31" i="28"/>
  <c r="K31" i="28"/>
  <c r="J31" i="28"/>
  <c r="I31" i="28"/>
  <c r="E62" i="28"/>
  <c r="L92" i="28"/>
  <c r="J92" i="28"/>
  <c r="D76" i="28"/>
  <c r="D160" i="28"/>
  <c r="O31" i="25"/>
  <c r="N31" i="25"/>
  <c r="L42" i="25"/>
  <c r="O54" i="25"/>
  <c r="N54" i="25"/>
  <c r="C104" i="28"/>
  <c r="C76" i="28"/>
  <c r="C48" i="28"/>
  <c r="C118" i="28"/>
  <c r="F54" i="25"/>
  <c r="H263" i="24"/>
  <c r="H267" i="24"/>
  <c r="J267" i="24"/>
  <c r="L231" i="24"/>
  <c r="N231" i="24"/>
  <c r="H213" i="24"/>
  <c r="J213" i="24"/>
  <c r="L195" i="24"/>
  <c r="O185" i="24"/>
  <c r="N185" i="24"/>
  <c r="J167" i="24"/>
  <c r="L167" i="24"/>
  <c r="O121" i="24"/>
  <c r="F78" i="24"/>
  <c r="J55" i="24"/>
  <c r="L55" i="24"/>
  <c r="F258" i="24"/>
  <c r="H258" i="24"/>
  <c r="F166" i="24"/>
  <c r="H166" i="24"/>
  <c r="H87" i="24"/>
  <c r="J87" i="24"/>
  <c r="J77" i="24"/>
  <c r="L77" i="24"/>
  <c r="O56" i="24"/>
  <c r="F56" i="24"/>
  <c r="F35" i="25"/>
  <c r="F237" i="24"/>
  <c r="H197" i="24"/>
  <c r="J197" i="24"/>
  <c r="F86" i="24"/>
  <c r="O76" i="24"/>
  <c r="N76" i="24"/>
  <c r="F57" i="24"/>
  <c r="F65" i="25"/>
  <c r="F172" i="24"/>
  <c r="H172" i="24"/>
  <c r="J83" i="24"/>
  <c r="L83" i="24"/>
  <c r="F33" i="24"/>
  <c r="H33" i="24"/>
  <c r="F211" i="24"/>
  <c r="H211" i="24"/>
  <c r="F123" i="24"/>
  <c r="H123" i="24"/>
  <c r="J78" i="24"/>
  <c r="F36" i="24"/>
  <c r="H36" i="24"/>
  <c r="F104" i="24"/>
  <c r="H104" i="24"/>
  <c r="O79" i="24"/>
  <c r="F79" i="24"/>
  <c r="F58" i="24"/>
  <c r="F86" i="25"/>
  <c r="F31" i="25"/>
  <c r="F60" i="25"/>
  <c r="O60" i="25"/>
  <c r="F267" i="24"/>
  <c r="F165" i="24"/>
  <c r="H165" i="24"/>
  <c r="L63" i="24"/>
  <c r="S21" i="22"/>
  <c r="AA13" i="22"/>
  <c r="Y13" i="22"/>
  <c r="R12" i="21"/>
  <c r="S12" i="21"/>
  <c r="T12" i="21"/>
  <c r="S15" i="21"/>
  <c r="D35" i="19"/>
  <c r="V91" i="19"/>
  <c r="F49" i="19"/>
  <c r="F51" i="19"/>
  <c r="F77" i="19"/>
  <c r="U161" i="19"/>
  <c r="T121" i="19"/>
  <c r="N133" i="19"/>
  <c r="P58" i="19"/>
  <c r="X14" i="19"/>
  <c r="W51" i="19"/>
  <c r="X52" i="19"/>
  <c r="X69" i="19"/>
  <c r="W77" i="19"/>
  <c r="X109" i="19"/>
  <c r="P62" i="19"/>
  <c r="P125" i="19"/>
  <c r="O133" i="19"/>
  <c r="H45" i="19"/>
  <c r="H136" i="19"/>
  <c r="G135" i="19"/>
  <c r="C161" i="17"/>
  <c r="G147" i="17"/>
  <c r="R23" i="14"/>
  <c r="T15" i="14"/>
  <c r="E104" i="13"/>
  <c r="J143" i="13"/>
  <c r="I143" i="13"/>
  <c r="M143" i="13"/>
  <c r="L143" i="13"/>
  <c r="K143" i="13"/>
  <c r="L24" i="13"/>
  <c r="J24" i="13"/>
  <c r="X40" i="12"/>
  <c r="V40" i="12"/>
  <c r="U40" i="12"/>
  <c r="K17" i="13"/>
  <c r="I17" i="13"/>
  <c r="H236" i="8"/>
  <c r="J236" i="8"/>
  <c r="I11" i="6"/>
  <c r="K11" i="6"/>
  <c r="L30" i="12"/>
  <c r="K30" i="12"/>
  <c r="J30" i="12"/>
  <c r="I30" i="12"/>
  <c r="N30" i="12"/>
  <c r="M30" i="12"/>
  <c r="H19" i="10"/>
  <c r="J19" i="10"/>
  <c r="L8" i="6"/>
  <c r="J8" i="6"/>
  <c r="J169" i="8"/>
  <c r="W50" i="12"/>
  <c r="H67" i="2"/>
  <c r="K64" i="2"/>
  <c r="J64" i="2"/>
  <c r="J178" i="3"/>
  <c r="I189" i="3"/>
  <c r="K178" i="3"/>
  <c r="L178" i="3"/>
  <c r="N178" i="3"/>
  <c r="M178" i="3"/>
  <c r="L6" i="38"/>
  <c r="N6" i="38"/>
  <c r="M6" i="38"/>
  <c r="P6" i="38"/>
  <c r="N8" i="38"/>
  <c r="N11" i="38"/>
  <c r="N12" i="38"/>
  <c r="Q6" i="38"/>
  <c r="O139" i="41"/>
  <c r="L139" i="41"/>
  <c r="N139" i="41"/>
  <c r="M139" i="41"/>
  <c r="I30" i="35"/>
  <c r="H30" i="35"/>
  <c r="H8" i="40"/>
  <c r="M8" i="40"/>
  <c r="J8" i="40"/>
  <c r="I8" i="40"/>
  <c r="L8" i="40"/>
  <c r="AN31" i="35"/>
  <c r="N76" i="33"/>
  <c r="H257" i="30"/>
  <c r="J257" i="30"/>
  <c r="O15" i="33"/>
  <c r="L85" i="31"/>
  <c r="L254" i="30"/>
  <c r="N254" i="30"/>
  <c r="F219" i="30"/>
  <c r="H32" i="31"/>
  <c r="O163" i="30"/>
  <c r="N163" i="30"/>
  <c r="L119" i="30"/>
  <c r="F65" i="30"/>
  <c r="M28" i="28"/>
  <c r="L28" i="28"/>
  <c r="J28" i="28"/>
  <c r="K28" i="28"/>
  <c r="I28" i="28"/>
  <c r="M52" i="28"/>
  <c r="L52" i="28"/>
  <c r="K52" i="28"/>
  <c r="J52" i="28"/>
  <c r="I52" i="28"/>
  <c r="J87" i="28"/>
  <c r="I87" i="28"/>
  <c r="M87" i="28"/>
  <c r="L87" i="28"/>
  <c r="K87" i="28"/>
  <c r="J123" i="24"/>
  <c r="L123" i="24"/>
  <c r="F11" i="24"/>
  <c r="H11" i="24"/>
  <c r="H80" i="24"/>
  <c r="F59" i="25"/>
  <c r="F99" i="24"/>
  <c r="H99" i="24"/>
  <c r="N161" i="19"/>
  <c r="P17" i="19"/>
  <c r="P111" i="19"/>
  <c r="O119" i="19"/>
  <c r="M64" i="13"/>
  <c r="L64" i="13"/>
  <c r="K64" i="13"/>
  <c r="J64" i="13"/>
  <c r="I64" i="13"/>
  <c r="M44" i="13"/>
  <c r="L44" i="13"/>
  <c r="K44" i="13"/>
  <c r="J44" i="13"/>
  <c r="I44" i="13"/>
  <c r="I25" i="6"/>
  <c r="M25" i="6"/>
  <c r="L25" i="6"/>
  <c r="J25" i="6"/>
  <c r="K25" i="6"/>
  <c r="M27" i="6"/>
  <c r="H234" i="8"/>
  <c r="W39" i="12"/>
  <c r="N216" i="3"/>
  <c r="M216" i="3"/>
  <c r="L216" i="3"/>
  <c r="J216" i="3"/>
  <c r="K216" i="3"/>
  <c r="D146" i="42"/>
  <c r="L137" i="42"/>
  <c r="O137" i="42"/>
  <c r="N137" i="42"/>
  <c r="M137" i="42"/>
  <c r="J146" i="42"/>
  <c r="I139" i="42"/>
  <c r="H139" i="42"/>
  <c r="G139" i="42"/>
  <c r="M139" i="42"/>
  <c r="L139" i="42"/>
  <c r="I142" i="42"/>
  <c r="G142" i="42"/>
  <c r="H142" i="42"/>
  <c r="H145" i="42"/>
  <c r="G145" i="42"/>
  <c r="I145" i="42"/>
  <c r="D16" i="41"/>
  <c r="L10" i="41"/>
  <c r="N10" i="41"/>
  <c r="M10" i="41"/>
  <c r="Q10" i="41"/>
  <c r="P10" i="41"/>
  <c r="J7" i="41"/>
  <c r="I7" i="41"/>
  <c r="H7" i="41"/>
  <c r="M7" i="41"/>
  <c r="G16" i="41"/>
  <c r="L7" i="41"/>
  <c r="L11" i="41"/>
  <c r="N11" i="41"/>
  <c r="M11" i="41"/>
  <c r="L7" i="40"/>
  <c r="N7" i="40"/>
  <c r="M7" i="40"/>
  <c r="P7" i="40"/>
  <c r="Q7" i="40"/>
  <c r="L9" i="39"/>
  <c r="N9" i="39"/>
  <c r="N8" i="39"/>
  <c r="L8" i="39"/>
  <c r="M8" i="39"/>
  <c r="Q8" i="39"/>
  <c r="P8" i="39"/>
  <c r="L137" i="41"/>
  <c r="N137" i="41"/>
  <c r="M137" i="41"/>
  <c r="O137" i="41"/>
  <c r="N7" i="39"/>
  <c r="M7" i="39"/>
  <c r="L7" i="39"/>
  <c r="P7" i="39"/>
  <c r="Q7" i="39"/>
  <c r="T9" i="40"/>
  <c r="R9" i="40"/>
  <c r="Q9" i="40"/>
  <c r="P9" i="40"/>
  <c r="S9" i="40"/>
  <c r="H134" i="39"/>
  <c r="G134" i="39"/>
  <c r="I134" i="39"/>
  <c r="L134" i="39"/>
  <c r="I137" i="39"/>
  <c r="I136" i="39"/>
  <c r="I135" i="39"/>
  <c r="I138" i="39"/>
  <c r="M134" i="39"/>
  <c r="X34" i="35"/>
  <c r="X16" i="35"/>
  <c r="I38" i="35"/>
  <c r="H38" i="35"/>
  <c r="X13" i="35"/>
  <c r="Y13" i="35"/>
  <c r="X11" i="35"/>
  <c r="Y11" i="35"/>
  <c r="X9" i="35"/>
  <c r="Y9" i="35"/>
  <c r="AF12" i="35"/>
  <c r="AE12" i="35"/>
  <c r="BB17" i="35"/>
  <c r="BA17" i="35"/>
  <c r="AY17" i="35"/>
  <c r="AX17" i="35"/>
  <c r="AZ17" i="35"/>
  <c r="AP10" i="35"/>
  <c r="AO10" i="35"/>
  <c r="AN10" i="35"/>
  <c r="AR10" i="35"/>
  <c r="AQ10" i="35"/>
  <c r="AN30" i="35"/>
  <c r="Y30" i="35"/>
  <c r="O80" i="33"/>
  <c r="N80" i="33"/>
  <c r="H31" i="35"/>
  <c r="I31" i="35"/>
  <c r="O79" i="31"/>
  <c r="N79" i="31"/>
  <c r="N16" i="33"/>
  <c r="N54" i="33"/>
  <c r="J59" i="31"/>
  <c r="L59" i="31"/>
  <c r="J62" i="31"/>
  <c r="Y16" i="35"/>
  <c r="O56" i="31"/>
  <c r="N56" i="31"/>
  <c r="O81" i="31"/>
  <c r="N81" i="31"/>
  <c r="L61" i="31"/>
  <c r="J285" i="30"/>
  <c r="L275" i="30"/>
  <c r="N275" i="30"/>
  <c r="L253" i="30"/>
  <c r="N253" i="30"/>
  <c r="H235" i="30"/>
  <c r="J235" i="30"/>
  <c r="F217" i="30"/>
  <c r="O207" i="30"/>
  <c r="N207" i="30"/>
  <c r="J189" i="30"/>
  <c r="L189" i="30"/>
  <c r="L42" i="31"/>
  <c r="N276" i="30"/>
  <c r="O276" i="30"/>
  <c r="O77" i="33"/>
  <c r="O60" i="33"/>
  <c r="L259" i="30"/>
  <c r="F235" i="30"/>
  <c r="J217" i="30"/>
  <c r="L207" i="30"/>
  <c r="F191" i="30"/>
  <c r="F84" i="31"/>
  <c r="L55" i="31"/>
  <c r="L87" i="31"/>
  <c r="J278" i="30"/>
  <c r="F252" i="30"/>
  <c r="H252" i="30"/>
  <c r="J234" i="30"/>
  <c r="L234" i="30"/>
  <c r="F208" i="30"/>
  <c r="H208" i="30"/>
  <c r="J190" i="30"/>
  <c r="L190" i="30"/>
  <c r="J273" i="30"/>
  <c r="F241" i="30"/>
  <c r="H231" i="30"/>
  <c r="J215" i="30"/>
  <c r="O189" i="30"/>
  <c r="N189" i="30"/>
  <c r="H41" i="31"/>
  <c r="H54" i="31"/>
  <c r="J54" i="31"/>
  <c r="H78" i="31"/>
  <c r="H83" i="31"/>
  <c r="F78" i="31"/>
  <c r="F34" i="31"/>
  <c r="F58" i="31"/>
  <c r="L285" i="30"/>
  <c r="J172" i="30"/>
  <c r="L172" i="30"/>
  <c r="N167" i="30"/>
  <c r="O167" i="30"/>
  <c r="J168" i="30"/>
  <c r="L168" i="30"/>
  <c r="F169" i="30"/>
  <c r="J167" i="30"/>
  <c r="L167" i="30"/>
  <c r="L151" i="30"/>
  <c r="F143" i="30"/>
  <c r="O143" i="30"/>
  <c r="J63" i="30"/>
  <c r="O170" i="30"/>
  <c r="N170" i="30"/>
  <c r="J151" i="30"/>
  <c r="L141" i="30"/>
  <c r="O125" i="30"/>
  <c r="N125" i="30"/>
  <c r="J80" i="30"/>
  <c r="H174" i="30"/>
  <c r="J174" i="30"/>
  <c r="H57" i="30"/>
  <c r="J57" i="30"/>
  <c r="H59" i="30"/>
  <c r="J59" i="30"/>
  <c r="F59" i="30"/>
  <c r="O81" i="30"/>
  <c r="F80" i="30"/>
  <c r="O80" i="30"/>
  <c r="L65" i="30"/>
  <c r="L59" i="30"/>
  <c r="M127" i="28"/>
  <c r="L127" i="28"/>
  <c r="K127" i="28"/>
  <c r="J127" i="28"/>
  <c r="I127" i="28"/>
  <c r="I10" i="28"/>
  <c r="M10" i="28"/>
  <c r="L10" i="28"/>
  <c r="K10" i="28"/>
  <c r="J10" i="28"/>
  <c r="M78" i="28"/>
  <c r="L78" i="28"/>
  <c r="K78" i="28"/>
  <c r="J78" i="28"/>
  <c r="I78" i="28"/>
  <c r="L46" i="28"/>
  <c r="K46" i="28"/>
  <c r="J46" i="28"/>
  <c r="I46" i="28"/>
  <c r="M46" i="28"/>
  <c r="M115" i="28"/>
  <c r="L115" i="28"/>
  <c r="K115" i="28"/>
  <c r="J115" i="28"/>
  <c r="I115" i="28"/>
  <c r="K41" i="28"/>
  <c r="J41" i="28"/>
  <c r="I41" i="28"/>
  <c r="M41" i="28"/>
  <c r="L41" i="28"/>
  <c r="H48" i="28"/>
  <c r="L110" i="28"/>
  <c r="K110" i="28"/>
  <c r="J110" i="28"/>
  <c r="I110" i="28"/>
  <c r="H118" i="28"/>
  <c r="M110" i="28"/>
  <c r="J44" i="28"/>
  <c r="I44" i="28"/>
  <c r="M44" i="28"/>
  <c r="L44" i="28"/>
  <c r="K44" i="28"/>
  <c r="K131" i="28"/>
  <c r="J131" i="28"/>
  <c r="I131" i="28"/>
  <c r="M131" i="28"/>
  <c r="L131" i="28"/>
  <c r="I99" i="28"/>
  <c r="M99" i="28"/>
  <c r="L99" i="28"/>
  <c r="J99" i="28"/>
  <c r="K99" i="28"/>
  <c r="M33" i="28"/>
  <c r="L33" i="28"/>
  <c r="K33" i="28"/>
  <c r="I33" i="28"/>
  <c r="J33" i="28"/>
  <c r="I111" i="28"/>
  <c r="M111" i="28"/>
  <c r="L111" i="28"/>
  <c r="K111" i="28"/>
  <c r="J111" i="28"/>
  <c r="M144" i="28"/>
  <c r="K144" i="28"/>
  <c r="L144" i="28"/>
  <c r="J144" i="28"/>
  <c r="I144" i="28"/>
  <c r="I138" i="28"/>
  <c r="H146" i="28"/>
  <c r="L138" i="28"/>
  <c r="K138" i="28"/>
  <c r="J138" i="28"/>
  <c r="M138" i="28"/>
  <c r="K12" i="28"/>
  <c r="J12" i="28"/>
  <c r="I12" i="28"/>
  <c r="H20" i="28"/>
  <c r="M12" i="28"/>
  <c r="L12" i="28"/>
  <c r="G132" i="28"/>
  <c r="G62" i="28"/>
  <c r="G20" i="28"/>
  <c r="F132" i="28"/>
  <c r="F76" i="28"/>
  <c r="J122" i="28"/>
  <c r="L122" i="28"/>
  <c r="L79" i="25"/>
  <c r="N79" i="25"/>
  <c r="L58" i="25"/>
  <c r="L37" i="25"/>
  <c r="L78" i="25"/>
  <c r="C160" i="28"/>
  <c r="J259" i="24"/>
  <c r="L259" i="24"/>
  <c r="J263" i="24"/>
  <c r="O231" i="24"/>
  <c r="F185" i="24"/>
  <c r="H185" i="24"/>
  <c r="L165" i="24"/>
  <c r="N165" i="24"/>
  <c r="H147" i="24"/>
  <c r="J147" i="24"/>
  <c r="L129" i="24"/>
  <c r="O119" i="24"/>
  <c r="N119" i="24"/>
  <c r="H76" i="24"/>
  <c r="L53" i="24"/>
  <c r="N53" i="24"/>
  <c r="F240" i="24"/>
  <c r="H240" i="24"/>
  <c r="F152" i="24"/>
  <c r="H152" i="24"/>
  <c r="F75" i="24"/>
  <c r="O75" i="24"/>
  <c r="F54" i="24"/>
  <c r="H54" i="24"/>
  <c r="F266" i="24"/>
  <c r="F235" i="24"/>
  <c r="F191" i="24"/>
  <c r="F76" i="24"/>
  <c r="H55" i="24"/>
  <c r="F256" i="24"/>
  <c r="H256" i="24"/>
  <c r="F164" i="24"/>
  <c r="H164" i="24"/>
  <c r="F197" i="24"/>
  <c r="F109" i="24"/>
  <c r="H109" i="24"/>
  <c r="F263" i="24"/>
  <c r="L87" i="24"/>
  <c r="O77" i="24"/>
  <c r="N77" i="24"/>
  <c r="H56" i="24"/>
  <c r="J56" i="24"/>
  <c r="O34" i="25"/>
  <c r="F34" i="25"/>
  <c r="F39" i="25"/>
  <c r="F79" i="25"/>
  <c r="O79" i="25"/>
  <c r="F239" i="24"/>
  <c r="H239" i="24"/>
  <c r="F151" i="24"/>
  <c r="H151" i="24"/>
  <c r="J84" i="24"/>
  <c r="L84" i="24"/>
  <c r="Y14" i="22"/>
  <c r="AA14" i="22"/>
  <c r="AA11" i="22"/>
  <c r="Z11" i="22"/>
  <c r="Y11" i="22"/>
  <c r="X11" i="22"/>
  <c r="AB11" i="22"/>
  <c r="N22" i="21"/>
  <c r="R13" i="21"/>
  <c r="T13" i="21"/>
  <c r="S13" i="21"/>
  <c r="R21" i="21"/>
  <c r="T21" i="21"/>
  <c r="S21" i="21"/>
  <c r="H81" i="19"/>
  <c r="X30" i="19"/>
  <c r="P25" i="19"/>
  <c r="V37" i="19"/>
  <c r="V133" i="19"/>
  <c r="P32" i="19"/>
  <c r="P74" i="19"/>
  <c r="F91" i="19"/>
  <c r="U149" i="19"/>
  <c r="L77" i="19"/>
  <c r="L63" i="19"/>
  <c r="D119" i="19"/>
  <c r="X29" i="19"/>
  <c r="H13" i="19"/>
  <c r="G21" i="19"/>
  <c r="X59" i="19"/>
  <c r="X113" i="19"/>
  <c r="X160" i="19"/>
  <c r="P69" i="19"/>
  <c r="O77" i="19"/>
  <c r="P104" i="19"/>
  <c r="H56" i="19"/>
  <c r="H150" i="19"/>
  <c r="G149" i="19"/>
  <c r="E121" i="17"/>
  <c r="K103" i="17"/>
  <c r="J103" i="17"/>
  <c r="I103" i="17"/>
  <c r="M103" i="17"/>
  <c r="L103" i="17"/>
  <c r="G77" i="17"/>
  <c r="W18" i="15"/>
  <c r="AA18" i="15"/>
  <c r="Z18" i="15"/>
  <c r="Y18" i="15"/>
  <c r="X18" i="15"/>
  <c r="M141" i="13"/>
  <c r="L141" i="13"/>
  <c r="K141" i="13"/>
  <c r="J141" i="13"/>
  <c r="I141" i="13"/>
  <c r="J22" i="13"/>
  <c r="L22" i="13"/>
  <c r="L127" i="13"/>
  <c r="J127" i="13"/>
  <c r="L14" i="13"/>
  <c r="J14" i="13"/>
  <c r="K54" i="13"/>
  <c r="J54" i="13"/>
  <c r="I54" i="13"/>
  <c r="H62" i="13"/>
  <c r="M54" i="13"/>
  <c r="L54" i="13"/>
  <c r="H64" i="10"/>
  <c r="M122" i="13"/>
  <c r="L122" i="13"/>
  <c r="K122" i="13"/>
  <c r="J122" i="13"/>
  <c r="I122" i="13"/>
  <c r="I9" i="13"/>
  <c r="K9" i="13"/>
  <c r="J9" i="10"/>
  <c r="F218" i="8"/>
  <c r="F62" i="8"/>
  <c r="F175" i="8"/>
  <c r="H175" i="8"/>
  <c r="J78" i="8"/>
  <c r="J188" i="8"/>
  <c r="F275" i="8"/>
  <c r="W29" i="12"/>
  <c r="J186" i="8"/>
  <c r="T34" i="6"/>
  <c r="S34" i="6"/>
  <c r="W34" i="6"/>
  <c r="V34" i="6"/>
  <c r="U34" i="6"/>
  <c r="W30" i="6"/>
  <c r="V30" i="6"/>
  <c r="U30" i="6"/>
  <c r="T30" i="6"/>
  <c r="S30" i="6"/>
  <c r="J11" i="2"/>
  <c r="M11" i="2"/>
  <c r="N11" i="2"/>
  <c r="L11" i="2"/>
  <c r="K11" i="2"/>
  <c r="M49" i="5"/>
  <c r="L49" i="5"/>
  <c r="K49" i="5"/>
  <c r="J49" i="5"/>
  <c r="I49" i="5"/>
  <c r="M9" i="5"/>
  <c r="L9" i="5"/>
  <c r="J9" i="5"/>
  <c r="K9" i="5"/>
  <c r="I9" i="5"/>
  <c r="T51" i="5"/>
  <c r="S51" i="5"/>
  <c r="W51" i="5"/>
  <c r="V51" i="5"/>
  <c r="U51" i="5"/>
  <c r="K13" i="5"/>
  <c r="J13" i="5"/>
  <c r="I13" i="5"/>
  <c r="L13" i="5"/>
  <c r="M13" i="5"/>
  <c r="N211" i="3"/>
  <c r="L211" i="3"/>
  <c r="J211" i="3"/>
  <c r="M211" i="3"/>
  <c r="K211" i="3"/>
  <c r="H144" i="42"/>
  <c r="G144" i="42"/>
  <c r="L6" i="41"/>
  <c r="N6" i="41"/>
  <c r="M6" i="41"/>
  <c r="K16" i="41"/>
  <c r="N7" i="41"/>
  <c r="N8" i="41"/>
  <c r="Q6" i="41"/>
  <c r="N12" i="41"/>
  <c r="P6" i="41"/>
  <c r="AF11" i="35"/>
  <c r="AE11" i="35"/>
  <c r="F76" i="31"/>
  <c r="O76" i="31"/>
  <c r="J58" i="31"/>
  <c r="F239" i="30"/>
  <c r="O279" i="30"/>
  <c r="N279" i="30"/>
  <c r="H211" i="30"/>
  <c r="L81" i="31"/>
  <c r="F194" i="30"/>
  <c r="H194" i="30"/>
  <c r="H56" i="31"/>
  <c r="J56" i="31"/>
  <c r="F55" i="31"/>
  <c r="F174" i="30"/>
  <c r="L58" i="30"/>
  <c r="N58" i="30"/>
  <c r="K15" i="28"/>
  <c r="L15" i="28"/>
  <c r="J15" i="28"/>
  <c r="I15" i="28"/>
  <c r="M15" i="28"/>
  <c r="M85" i="28"/>
  <c r="L85" i="28"/>
  <c r="K85" i="28"/>
  <c r="J85" i="28"/>
  <c r="I85" i="28"/>
  <c r="M14" i="28"/>
  <c r="L14" i="28"/>
  <c r="K14" i="28"/>
  <c r="J14" i="28"/>
  <c r="I14" i="28"/>
  <c r="L264" i="24"/>
  <c r="H169" i="24"/>
  <c r="J169" i="24"/>
  <c r="F188" i="24"/>
  <c r="H188" i="24"/>
  <c r="J239" i="24"/>
  <c r="F194" i="24"/>
  <c r="H194" i="24"/>
  <c r="F55" i="24"/>
  <c r="F187" i="24"/>
  <c r="H187" i="24"/>
  <c r="O22" i="21"/>
  <c r="V35" i="19"/>
  <c r="P128" i="19"/>
  <c r="X75" i="19"/>
  <c r="P152" i="19"/>
  <c r="Y17" i="17"/>
  <c r="X17" i="17"/>
  <c r="W17" i="17"/>
  <c r="Z17" i="17"/>
  <c r="X22" i="12"/>
  <c r="V22" i="12"/>
  <c r="U22" i="12"/>
  <c r="L128" i="13"/>
  <c r="K128" i="13"/>
  <c r="J128" i="13"/>
  <c r="I128" i="13"/>
  <c r="M128" i="13"/>
  <c r="N43" i="12"/>
  <c r="M43" i="12"/>
  <c r="L43" i="12"/>
  <c r="K43" i="12"/>
  <c r="J43" i="12"/>
  <c r="I43" i="12"/>
  <c r="H143" i="42"/>
  <c r="K143" i="42" s="1"/>
  <c r="G143" i="42"/>
  <c r="H137" i="43"/>
  <c r="K137" i="43" s="1"/>
  <c r="G137" i="43"/>
  <c r="I137" i="43"/>
  <c r="F146" i="43"/>
  <c r="I143" i="43"/>
  <c r="H143" i="43"/>
  <c r="K143" i="43" s="1"/>
  <c r="G143" i="43"/>
  <c r="L143" i="43"/>
  <c r="M143" i="43"/>
  <c r="E146" i="42"/>
  <c r="H136" i="42"/>
  <c r="K136" i="42" s="1"/>
  <c r="G136" i="42"/>
  <c r="S10" i="41"/>
  <c r="R10" i="41"/>
  <c r="F12" i="41"/>
  <c r="H12" i="41"/>
  <c r="I12" i="41"/>
  <c r="C146" i="42"/>
  <c r="N136" i="42"/>
  <c r="O136" i="42"/>
  <c r="M6" i="39"/>
  <c r="L6" i="39"/>
  <c r="N6" i="39"/>
  <c r="N12" i="39"/>
  <c r="N10" i="39"/>
  <c r="N11" i="39"/>
  <c r="F8" i="38"/>
  <c r="I8" i="38"/>
  <c r="H8" i="38"/>
  <c r="S8" i="39"/>
  <c r="R8" i="39"/>
  <c r="L145" i="41"/>
  <c r="N145" i="41"/>
  <c r="M145" i="41"/>
  <c r="O145" i="41"/>
  <c r="S7" i="39"/>
  <c r="R7" i="39"/>
  <c r="F10" i="38"/>
  <c r="I10" i="38"/>
  <c r="H10" i="38"/>
  <c r="K125" i="37"/>
  <c r="O125" i="37"/>
  <c r="M125" i="37"/>
  <c r="L125" i="37"/>
  <c r="N125" i="37"/>
  <c r="K127" i="37"/>
  <c r="AN33" i="35"/>
  <c r="AO33" i="35"/>
  <c r="H125" i="37"/>
  <c r="G125" i="37"/>
  <c r="P11" i="35"/>
  <c r="O11" i="35"/>
  <c r="O15" i="35"/>
  <c r="P15" i="35"/>
  <c r="I37" i="35"/>
  <c r="H37" i="35"/>
  <c r="O38" i="33"/>
  <c r="N38" i="33"/>
  <c r="J6" i="40"/>
  <c r="I6" i="40"/>
  <c r="H6" i="40"/>
  <c r="M6" i="40"/>
  <c r="J12" i="40"/>
  <c r="J11" i="40"/>
  <c r="L6" i="40"/>
  <c r="AP14" i="35"/>
  <c r="AO14" i="35"/>
  <c r="AN14" i="35"/>
  <c r="AR14" i="35"/>
  <c r="AQ14" i="35"/>
  <c r="AN38" i="35"/>
  <c r="Y38" i="35"/>
  <c r="AF17" i="35"/>
  <c r="AE17" i="35"/>
  <c r="O78" i="33"/>
  <c r="N78" i="33"/>
  <c r="H39" i="35"/>
  <c r="I39" i="35"/>
  <c r="J75" i="31"/>
  <c r="N75" i="33"/>
  <c r="N56" i="33"/>
  <c r="J86" i="31"/>
  <c r="F57" i="31"/>
  <c r="O57" i="31"/>
  <c r="O58" i="31"/>
  <c r="N58" i="31"/>
  <c r="Y17" i="35"/>
  <c r="J57" i="31"/>
  <c r="O11" i="33"/>
  <c r="N11" i="33"/>
  <c r="J41" i="31"/>
  <c r="J77" i="31"/>
  <c r="J39" i="31"/>
  <c r="F59" i="31"/>
  <c r="F275" i="30"/>
  <c r="O275" i="30"/>
  <c r="L261" i="30"/>
  <c r="O253" i="30"/>
  <c r="F253" i="30"/>
  <c r="F207" i="30"/>
  <c r="H207" i="30"/>
  <c r="L187" i="30"/>
  <c r="N187" i="30"/>
  <c r="F40" i="31"/>
  <c r="F276" i="30"/>
  <c r="H276" i="30"/>
  <c r="O79" i="33"/>
  <c r="F285" i="30"/>
  <c r="H285" i="30"/>
  <c r="J275" i="30"/>
  <c r="H233" i="30"/>
  <c r="L215" i="30"/>
  <c r="H189" i="30"/>
  <c r="H63" i="31"/>
  <c r="J63" i="31"/>
  <c r="L31" i="31"/>
  <c r="N31" i="31"/>
  <c r="L63" i="31"/>
  <c r="L35" i="31"/>
  <c r="L276" i="30"/>
  <c r="F260" i="30"/>
  <c r="H260" i="30"/>
  <c r="L232" i="30"/>
  <c r="N232" i="30"/>
  <c r="F216" i="30"/>
  <c r="H216" i="30"/>
  <c r="L188" i="30"/>
  <c r="N188" i="30"/>
  <c r="J281" i="30"/>
  <c r="O255" i="30"/>
  <c r="N255" i="30"/>
  <c r="H239" i="30"/>
  <c r="L213" i="30"/>
  <c r="F189" i="30"/>
  <c r="H60" i="31"/>
  <c r="H62" i="31"/>
  <c r="H86" i="31"/>
  <c r="H57" i="31"/>
  <c r="F42" i="31"/>
  <c r="F77" i="31"/>
  <c r="F283" i="30"/>
  <c r="F170" i="30"/>
  <c r="O169" i="30"/>
  <c r="N169" i="30"/>
  <c r="F151" i="30"/>
  <c r="O141" i="30"/>
  <c r="N141" i="30"/>
  <c r="J123" i="30"/>
  <c r="L123" i="30"/>
  <c r="O59" i="30"/>
  <c r="N59" i="30"/>
  <c r="L149" i="30"/>
  <c r="F125" i="30"/>
  <c r="O76" i="30"/>
  <c r="N76" i="30"/>
  <c r="H75" i="30"/>
  <c r="J75" i="30"/>
  <c r="H65" i="30"/>
  <c r="J65" i="30"/>
  <c r="F85" i="30"/>
  <c r="F56" i="30"/>
  <c r="O56" i="30"/>
  <c r="F78" i="30"/>
  <c r="O55" i="30"/>
  <c r="L87" i="30"/>
  <c r="L76" i="30"/>
  <c r="L78" i="30"/>
  <c r="D104" i="28"/>
  <c r="M86" i="28"/>
  <c r="L86" i="28"/>
  <c r="K86" i="28"/>
  <c r="J86" i="28"/>
  <c r="I86" i="28"/>
  <c r="L55" i="28"/>
  <c r="K55" i="28"/>
  <c r="J55" i="28"/>
  <c r="I55" i="28"/>
  <c r="M55" i="28"/>
  <c r="K123" i="28"/>
  <c r="M123" i="28"/>
  <c r="L123" i="28"/>
  <c r="J123" i="28"/>
  <c r="I123" i="28"/>
  <c r="K50" i="28"/>
  <c r="J50" i="28"/>
  <c r="I50" i="28"/>
  <c r="M50" i="28"/>
  <c r="L50" i="28"/>
  <c r="I129" i="28"/>
  <c r="M129" i="28"/>
  <c r="L129" i="28"/>
  <c r="K129" i="28"/>
  <c r="J129" i="28"/>
  <c r="J53" i="28"/>
  <c r="I53" i="28"/>
  <c r="M53" i="28"/>
  <c r="L53" i="28"/>
  <c r="K53" i="28"/>
  <c r="I30" i="28"/>
  <c r="M30" i="28"/>
  <c r="L30" i="28"/>
  <c r="J30" i="28"/>
  <c r="K30" i="28"/>
  <c r="J108" i="28"/>
  <c r="I108" i="28"/>
  <c r="M108" i="28"/>
  <c r="L108" i="28"/>
  <c r="K108" i="28"/>
  <c r="M42" i="28"/>
  <c r="L42" i="28"/>
  <c r="K42" i="28"/>
  <c r="J42" i="28"/>
  <c r="I42" i="28"/>
  <c r="M136" i="28"/>
  <c r="I136" i="28"/>
  <c r="L136" i="28"/>
  <c r="K136" i="28"/>
  <c r="J136" i="28"/>
  <c r="M156" i="28"/>
  <c r="L156" i="28"/>
  <c r="J156" i="28"/>
  <c r="I156" i="28"/>
  <c r="K156" i="28"/>
  <c r="I155" i="28"/>
  <c r="M155" i="28"/>
  <c r="L155" i="28"/>
  <c r="K155" i="28"/>
  <c r="J155" i="28"/>
  <c r="G118" i="28"/>
  <c r="G160" i="28"/>
  <c r="F160" i="28"/>
  <c r="E104" i="28"/>
  <c r="E146" i="28"/>
  <c r="L109" i="28"/>
  <c r="J109" i="28"/>
  <c r="M97" i="28"/>
  <c r="L97" i="28"/>
  <c r="K97" i="28"/>
  <c r="J97" i="28"/>
  <c r="I97" i="28"/>
  <c r="O77" i="25"/>
  <c r="N77" i="25"/>
  <c r="O56" i="25"/>
  <c r="N56" i="25"/>
  <c r="L34" i="25"/>
  <c r="N34" i="25"/>
  <c r="L83" i="25"/>
  <c r="O35" i="25"/>
  <c r="N35" i="25"/>
  <c r="O76" i="25"/>
  <c r="N76" i="25"/>
  <c r="L257" i="24"/>
  <c r="N257" i="24"/>
  <c r="L239" i="24"/>
  <c r="O229" i="24"/>
  <c r="N229" i="24"/>
  <c r="J211" i="24"/>
  <c r="L211" i="24"/>
  <c r="O165" i="24"/>
  <c r="F119" i="24"/>
  <c r="H119" i="24"/>
  <c r="O53" i="24"/>
  <c r="F232" i="24"/>
  <c r="H232" i="24"/>
  <c r="F144" i="24"/>
  <c r="H144" i="24"/>
  <c r="J85" i="24"/>
  <c r="L85" i="24"/>
  <c r="L64" i="24"/>
  <c r="F43" i="24"/>
  <c r="H43" i="24"/>
  <c r="F261" i="24"/>
  <c r="F169" i="24"/>
  <c r="F84" i="24"/>
  <c r="H84" i="24"/>
  <c r="F65" i="24"/>
  <c r="H65" i="24"/>
  <c r="F238" i="24"/>
  <c r="H238" i="24"/>
  <c r="F150" i="24"/>
  <c r="H150" i="24"/>
  <c r="H77" i="24"/>
  <c r="F55" i="25"/>
  <c r="O55" i="25"/>
  <c r="F189" i="24"/>
  <c r="H189" i="24"/>
  <c r="F101" i="24"/>
  <c r="H101" i="24"/>
  <c r="L65" i="24"/>
  <c r="F236" i="24"/>
  <c r="H236" i="24"/>
  <c r="F77" i="24"/>
  <c r="F42" i="25"/>
  <c r="F58" i="25"/>
  <c r="F87" i="25"/>
  <c r="F231" i="24"/>
  <c r="H231" i="24"/>
  <c r="F143" i="24"/>
  <c r="H143" i="24"/>
  <c r="F82" i="24"/>
  <c r="O82" i="24"/>
  <c r="F61" i="24"/>
  <c r="AB15" i="22"/>
  <c r="AA15" i="22"/>
  <c r="Z15" i="22"/>
  <c r="Y15" i="22"/>
  <c r="X15" i="22"/>
  <c r="W21" i="22"/>
  <c r="Y9" i="22"/>
  <c r="X9" i="22"/>
  <c r="AB9" i="22"/>
  <c r="AA9" i="22"/>
  <c r="Z9" i="22"/>
  <c r="AB13" i="22"/>
  <c r="AB14" i="22"/>
  <c r="AB10" i="22"/>
  <c r="R21" i="22"/>
  <c r="Z10" i="22"/>
  <c r="X10" i="22"/>
  <c r="S10" i="21"/>
  <c r="X71" i="19"/>
  <c r="V21" i="19"/>
  <c r="V93" i="19"/>
  <c r="N63" i="19"/>
  <c r="N65" i="19"/>
  <c r="N107" i="19"/>
  <c r="H85" i="19"/>
  <c r="M21" i="19"/>
  <c r="M161" i="19"/>
  <c r="E121" i="19"/>
  <c r="E79" i="19"/>
  <c r="L135" i="19"/>
  <c r="D121" i="19"/>
  <c r="P31" i="19"/>
  <c r="O35" i="19"/>
  <c r="P27" i="19"/>
  <c r="O23" i="19"/>
  <c r="E35" i="19"/>
  <c r="H12" i="19"/>
  <c r="X154" i="19"/>
  <c r="X139" i="19"/>
  <c r="W147" i="19"/>
  <c r="X123" i="19"/>
  <c r="P59" i="19"/>
  <c r="R130" i="19"/>
  <c r="P130" i="19"/>
  <c r="H152" i="19"/>
  <c r="H155" i="19"/>
  <c r="I89" i="17"/>
  <c r="M89" i="17"/>
  <c r="L89" i="17"/>
  <c r="K89" i="17"/>
  <c r="J89" i="17"/>
  <c r="F63" i="17"/>
  <c r="F57" i="10"/>
  <c r="H57" i="10"/>
  <c r="V51" i="12"/>
  <c r="U51" i="12"/>
  <c r="X51" i="12"/>
  <c r="H80" i="10"/>
  <c r="J80" i="10"/>
  <c r="K157" i="13"/>
  <c r="J157" i="13"/>
  <c r="I157" i="13"/>
  <c r="M157" i="13"/>
  <c r="L157" i="13"/>
  <c r="M108" i="13"/>
  <c r="L108" i="13"/>
  <c r="K108" i="13"/>
  <c r="J108" i="13"/>
  <c r="I108" i="13"/>
  <c r="K27" i="6"/>
  <c r="I27" i="6"/>
  <c r="N79" i="10"/>
  <c r="O79" i="10"/>
  <c r="F14" i="8"/>
  <c r="H14" i="8"/>
  <c r="K12" i="12"/>
  <c r="J12" i="12"/>
  <c r="I12" i="12"/>
  <c r="M12" i="12"/>
  <c r="N12" i="12"/>
  <c r="L12" i="12"/>
  <c r="O11" i="10"/>
  <c r="N11" i="10"/>
  <c r="F233" i="8"/>
  <c r="H165" i="8"/>
  <c r="F16" i="10"/>
  <c r="F170" i="8"/>
  <c r="J257" i="8"/>
  <c r="F143" i="8"/>
  <c r="L61" i="10"/>
  <c r="H166" i="8"/>
  <c r="M45" i="6"/>
  <c r="L45" i="6"/>
  <c r="K45" i="6"/>
  <c r="J45" i="6"/>
  <c r="I45" i="6"/>
  <c r="W9" i="6"/>
  <c r="V9" i="6"/>
  <c r="U9" i="6"/>
  <c r="S9" i="6"/>
  <c r="T9" i="6"/>
  <c r="W26" i="5"/>
  <c r="V26" i="5"/>
  <c r="U26" i="5"/>
  <c r="T26" i="5"/>
  <c r="S26" i="5"/>
  <c r="E189" i="3"/>
  <c r="M20" i="5"/>
  <c r="L20" i="5"/>
  <c r="K20" i="5"/>
  <c r="J20" i="5"/>
  <c r="I20" i="5"/>
  <c r="O140" i="43"/>
  <c r="N140" i="43"/>
  <c r="J76" i="31"/>
  <c r="L284" i="30"/>
  <c r="J280" i="30"/>
  <c r="L280" i="30"/>
  <c r="L237" i="30"/>
  <c r="L64" i="31"/>
  <c r="H209" i="30"/>
  <c r="H53" i="31"/>
  <c r="J53" i="31"/>
  <c r="F87" i="31"/>
  <c r="H83" i="30"/>
  <c r="J83" i="30"/>
  <c r="H78" i="30"/>
  <c r="J78" i="30"/>
  <c r="K84" i="28"/>
  <c r="J84" i="28"/>
  <c r="I84" i="28"/>
  <c r="M84" i="28"/>
  <c r="L84" i="28"/>
  <c r="M114" i="28"/>
  <c r="L114" i="28"/>
  <c r="K114" i="28"/>
  <c r="J114" i="28"/>
  <c r="I114" i="28"/>
  <c r="L74" i="28"/>
  <c r="J74" i="28"/>
  <c r="L187" i="24"/>
  <c r="N187" i="24"/>
  <c r="O80" i="24"/>
  <c r="L59" i="24"/>
  <c r="F233" i="24"/>
  <c r="H233" i="24"/>
  <c r="F33" i="25"/>
  <c r="O33" i="25"/>
  <c r="S17" i="21"/>
  <c r="V161" i="19"/>
  <c r="N147" i="19"/>
  <c r="F105" i="19"/>
  <c r="R45" i="19"/>
  <c r="P45" i="19"/>
  <c r="K97" i="13"/>
  <c r="J97" i="13"/>
  <c r="I97" i="13"/>
  <c r="M97" i="13"/>
  <c r="L97" i="13"/>
  <c r="V17" i="14"/>
  <c r="U17" i="14"/>
  <c r="T17" i="14"/>
  <c r="F235" i="8"/>
  <c r="F144" i="8"/>
  <c r="O142" i="42"/>
  <c r="N142" i="42"/>
  <c r="M142" i="42"/>
  <c r="L142" i="42"/>
  <c r="M144" i="43"/>
  <c r="L144" i="43"/>
  <c r="O144" i="43"/>
  <c r="N144" i="43"/>
  <c r="N139" i="43"/>
  <c r="M139" i="43"/>
  <c r="L139" i="43"/>
  <c r="O139" i="43"/>
  <c r="E146" i="43"/>
  <c r="O145" i="43"/>
  <c r="N145" i="43"/>
  <c r="M145" i="43"/>
  <c r="L145" i="43"/>
  <c r="O141" i="42"/>
  <c r="N141" i="42"/>
  <c r="L141" i="42"/>
  <c r="M141" i="42"/>
  <c r="F9" i="41"/>
  <c r="R11" i="41"/>
  <c r="Q11" i="41"/>
  <c r="P11" i="41"/>
  <c r="T11" i="41"/>
  <c r="S11" i="41"/>
  <c r="O144" i="42"/>
  <c r="N144" i="42"/>
  <c r="T9" i="41"/>
  <c r="S9" i="41"/>
  <c r="P9" i="41"/>
  <c r="R9" i="41"/>
  <c r="Q9" i="41"/>
  <c r="C146" i="43"/>
  <c r="R7" i="38"/>
  <c r="Q7" i="38"/>
  <c r="AA19" i="38"/>
  <c r="T7" i="38"/>
  <c r="S7" i="38"/>
  <c r="P7" i="38"/>
  <c r="S6" i="39"/>
  <c r="R6" i="39"/>
  <c r="Q6" i="39"/>
  <c r="P6" i="39"/>
  <c r="T6" i="39"/>
  <c r="T12" i="39"/>
  <c r="T8" i="39"/>
  <c r="T7" i="39"/>
  <c r="AA19" i="39" s="1"/>
  <c r="T11" i="39"/>
  <c r="O136" i="41"/>
  <c r="N136" i="41"/>
  <c r="M136" i="41"/>
  <c r="J146" i="41"/>
  <c r="L136" i="41"/>
  <c r="R7" i="40"/>
  <c r="S7" i="40"/>
  <c r="S9" i="38"/>
  <c r="R9" i="38"/>
  <c r="P9" i="38"/>
  <c r="T9" i="38"/>
  <c r="Q9" i="38"/>
  <c r="N128" i="37"/>
  <c r="M128" i="37"/>
  <c r="O128" i="37"/>
  <c r="K128" i="37"/>
  <c r="L128" i="37"/>
  <c r="J129" i="37"/>
  <c r="X33" i="35"/>
  <c r="Y39" i="35"/>
  <c r="X39" i="35"/>
  <c r="Y31" i="35"/>
  <c r="X31" i="35"/>
  <c r="X40" i="35"/>
  <c r="Y40" i="35"/>
  <c r="X32" i="35"/>
  <c r="Y32" i="35"/>
  <c r="H15" i="35"/>
  <c r="H11" i="35"/>
  <c r="O16" i="35"/>
  <c r="P16" i="35"/>
  <c r="I33" i="35"/>
  <c r="H33" i="35"/>
  <c r="AQ15" i="35"/>
  <c r="AP15" i="35"/>
  <c r="AN15" i="35"/>
  <c r="AR15" i="35"/>
  <c r="AO15" i="35"/>
  <c r="O36" i="33"/>
  <c r="N36" i="33"/>
  <c r="J7" i="40"/>
  <c r="H7" i="40"/>
  <c r="I7" i="40"/>
  <c r="AF10" i="35"/>
  <c r="AE10" i="35"/>
  <c r="BB16" i="35"/>
  <c r="BA16" i="35"/>
  <c r="AY16" i="35"/>
  <c r="AX16" i="35"/>
  <c r="AZ16" i="35"/>
  <c r="I13" i="35"/>
  <c r="AP11" i="35"/>
  <c r="AO11" i="35"/>
  <c r="AN11" i="35"/>
  <c r="AR11" i="35"/>
  <c r="AQ11" i="35"/>
  <c r="I9" i="35"/>
  <c r="AN35" i="35"/>
  <c r="Y35" i="35"/>
  <c r="H35" i="35"/>
  <c r="I35" i="35"/>
  <c r="I36" i="35"/>
  <c r="H36" i="35"/>
  <c r="J64" i="31"/>
  <c r="N77" i="33"/>
  <c r="N58" i="33"/>
  <c r="N55" i="31"/>
  <c r="O55" i="31"/>
  <c r="Y18" i="35"/>
  <c r="J84" i="31"/>
  <c r="J79" i="31"/>
  <c r="O37" i="31"/>
  <c r="N37" i="31"/>
  <c r="O35" i="31"/>
  <c r="N35" i="31"/>
  <c r="O273" i="30"/>
  <c r="N273" i="30"/>
  <c r="O251" i="30"/>
  <c r="N251" i="30"/>
  <c r="J233" i="30"/>
  <c r="L233" i="30"/>
  <c r="F215" i="30"/>
  <c r="H215" i="30"/>
  <c r="L195" i="30"/>
  <c r="O187" i="30"/>
  <c r="F187" i="30"/>
  <c r="J284" i="30"/>
  <c r="O81" i="33"/>
  <c r="L283" i="30"/>
  <c r="L273" i="30"/>
  <c r="O257" i="30"/>
  <c r="N257" i="30"/>
  <c r="H241" i="30"/>
  <c r="J241" i="30"/>
  <c r="H197" i="30"/>
  <c r="J197" i="30"/>
  <c r="H31" i="31"/>
  <c r="L39" i="31"/>
  <c r="L82" i="31"/>
  <c r="L43" i="31"/>
  <c r="H284" i="30"/>
  <c r="H258" i="30"/>
  <c r="J258" i="30"/>
  <c r="L240" i="30"/>
  <c r="F232" i="30"/>
  <c r="O232" i="30"/>
  <c r="H214" i="30"/>
  <c r="J214" i="30"/>
  <c r="L196" i="30"/>
  <c r="O188" i="30"/>
  <c r="F188" i="30"/>
  <c r="H65" i="31"/>
  <c r="L279" i="30"/>
  <c r="F255" i="30"/>
  <c r="J229" i="30"/>
  <c r="F197" i="30"/>
  <c r="H187" i="30"/>
  <c r="H79" i="31"/>
  <c r="H81" i="31"/>
  <c r="H39" i="31"/>
  <c r="H36" i="31"/>
  <c r="J36" i="31"/>
  <c r="F37" i="31"/>
  <c r="F53" i="31"/>
  <c r="F85" i="31"/>
  <c r="F41" i="31"/>
  <c r="H281" i="30"/>
  <c r="F261" i="30"/>
  <c r="O168" i="30"/>
  <c r="N168" i="30"/>
  <c r="L169" i="30"/>
  <c r="H170" i="30"/>
  <c r="J170" i="30"/>
  <c r="H169" i="30"/>
  <c r="J169" i="30"/>
  <c r="F141" i="30"/>
  <c r="H141" i="30"/>
  <c r="L121" i="30"/>
  <c r="N121" i="30"/>
  <c r="J55" i="30"/>
  <c r="J165" i="30"/>
  <c r="H123" i="30"/>
  <c r="H76" i="30"/>
  <c r="J76" i="30"/>
  <c r="F55" i="30"/>
  <c r="F86" i="30"/>
  <c r="H53" i="30"/>
  <c r="H62" i="30"/>
  <c r="J62" i="30"/>
  <c r="L83" i="30"/>
  <c r="L77" i="30"/>
  <c r="N77" i="30"/>
  <c r="L86" i="30"/>
  <c r="M13" i="28"/>
  <c r="L13" i="28"/>
  <c r="K13" i="28"/>
  <c r="J13" i="28"/>
  <c r="I13" i="28"/>
  <c r="M80" i="28"/>
  <c r="L80" i="28"/>
  <c r="K80" i="28"/>
  <c r="J80" i="28"/>
  <c r="I80" i="28"/>
  <c r="M17" i="28"/>
  <c r="K17" i="28"/>
  <c r="J17" i="28"/>
  <c r="L17" i="28"/>
  <c r="I17" i="28"/>
  <c r="M95" i="28"/>
  <c r="L95" i="28"/>
  <c r="K95" i="28"/>
  <c r="J95" i="28"/>
  <c r="I95" i="28"/>
  <c r="L64" i="28"/>
  <c r="K64" i="28"/>
  <c r="J64" i="28"/>
  <c r="I64" i="28"/>
  <c r="M64" i="28"/>
  <c r="L128" i="28"/>
  <c r="M128" i="28"/>
  <c r="K128" i="28"/>
  <c r="J128" i="28"/>
  <c r="I128" i="28"/>
  <c r="K58" i="28"/>
  <c r="J58" i="28"/>
  <c r="I58" i="28"/>
  <c r="L58" i="28"/>
  <c r="M58" i="28"/>
  <c r="L130" i="28"/>
  <c r="M130" i="28"/>
  <c r="K130" i="28"/>
  <c r="J130" i="28"/>
  <c r="I130" i="28"/>
  <c r="J61" i="28"/>
  <c r="I61" i="28"/>
  <c r="M61" i="28"/>
  <c r="K61" i="28"/>
  <c r="L61" i="28"/>
  <c r="I39" i="28"/>
  <c r="M39" i="28"/>
  <c r="L39" i="28"/>
  <c r="K39" i="28"/>
  <c r="J39" i="28"/>
  <c r="J116" i="28"/>
  <c r="I116" i="28"/>
  <c r="M116" i="28"/>
  <c r="L116" i="28"/>
  <c r="K116" i="28"/>
  <c r="M51" i="28"/>
  <c r="L51" i="28"/>
  <c r="K51" i="28"/>
  <c r="J51" i="28"/>
  <c r="I51" i="28"/>
  <c r="L137" i="28"/>
  <c r="K137" i="28"/>
  <c r="J137" i="28"/>
  <c r="I137" i="28"/>
  <c r="M137" i="28"/>
  <c r="M159" i="28"/>
  <c r="L159" i="28"/>
  <c r="K159" i="28"/>
  <c r="I159" i="28"/>
  <c r="J159" i="28"/>
  <c r="H132" i="28"/>
  <c r="L124" i="28"/>
  <c r="K124" i="28"/>
  <c r="J124" i="28"/>
  <c r="I124" i="28"/>
  <c r="M124" i="28"/>
  <c r="L29" i="28"/>
  <c r="K29" i="28"/>
  <c r="J29" i="28"/>
  <c r="I29" i="28"/>
  <c r="M29" i="28"/>
  <c r="G90" i="28"/>
  <c r="M88" i="28"/>
  <c r="L88" i="28"/>
  <c r="K88" i="28"/>
  <c r="J88" i="28"/>
  <c r="I88" i="28"/>
  <c r="D34" i="28"/>
  <c r="L9" i="28"/>
  <c r="K9" i="28"/>
  <c r="J9" i="28"/>
  <c r="I9" i="28"/>
  <c r="M9" i="28"/>
  <c r="E48" i="28"/>
  <c r="L40" i="28"/>
  <c r="J40" i="28"/>
  <c r="D62" i="28"/>
  <c r="D118" i="28"/>
  <c r="L60" i="25"/>
  <c r="N60" i="25"/>
  <c r="L39" i="25"/>
  <c r="L80" i="25"/>
  <c r="N80" i="25"/>
  <c r="N32" i="25"/>
  <c r="O32" i="25"/>
  <c r="O81" i="25"/>
  <c r="N81" i="25"/>
  <c r="C34" i="28"/>
  <c r="O257" i="24"/>
  <c r="L267" i="24"/>
  <c r="H265" i="24"/>
  <c r="F229" i="24"/>
  <c r="H229" i="24"/>
  <c r="L209" i="24"/>
  <c r="N209" i="24"/>
  <c r="H191" i="24"/>
  <c r="J191" i="24"/>
  <c r="L173" i="24"/>
  <c r="O163" i="24"/>
  <c r="N163" i="24"/>
  <c r="J145" i="24"/>
  <c r="L145" i="24"/>
  <c r="F32" i="24"/>
  <c r="H32" i="24"/>
  <c r="F218" i="24"/>
  <c r="H218" i="24"/>
  <c r="F130" i="24"/>
  <c r="H130" i="24"/>
  <c r="F83" i="24"/>
  <c r="F64" i="24"/>
  <c r="F35" i="24"/>
  <c r="H35" i="24"/>
  <c r="H219" i="24"/>
  <c r="J219" i="24"/>
  <c r="F147" i="24"/>
  <c r="H82" i="24"/>
  <c r="J82" i="24"/>
  <c r="H63" i="24"/>
  <c r="J63" i="24"/>
  <c r="J53" i="24"/>
  <c r="F230" i="24"/>
  <c r="H230" i="24"/>
  <c r="F128" i="24"/>
  <c r="H128" i="24"/>
  <c r="F36" i="25"/>
  <c r="O36" i="25"/>
  <c r="F175" i="24"/>
  <c r="H175" i="24"/>
  <c r="F214" i="24"/>
  <c r="H214" i="24"/>
  <c r="H75" i="24"/>
  <c r="F37" i="25"/>
  <c r="F53" i="25"/>
  <c r="O53" i="25"/>
  <c r="F77" i="25"/>
  <c r="F217" i="24"/>
  <c r="H217" i="24"/>
  <c r="F129" i="24"/>
  <c r="H129" i="24"/>
  <c r="F80" i="24"/>
  <c r="H59" i="24"/>
  <c r="J59" i="24"/>
  <c r="X14" i="22"/>
  <c r="V21" i="22"/>
  <c r="Z14" i="22"/>
  <c r="AA19" i="22"/>
  <c r="Z19" i="22"/>
  <c r="Y19" i="22"/>
  <c r="X19" i="22"/>
  <c r="AB19" i="22"/>
  <c r="S11" i="21"/>
  <c r="V65" i="19"/>
  <c r="U23" i="19"/>
  <c r="Z23" i="19" s="1"/>
  <c r="N21" i="19"/>
  <c r="V9" i="19"/>
  <c r="V79" i="19"/>
  <c r="N77" i="19"/>
  <c r="F63" i="19"/>
  <c r="H89" i="19"/>
  <c r="Z40" i="19"/>
  <c r="D133" i="19"/>
  <c r="X28" i="19"/>
  <c r="N23" i="19"/>
  <c r="P24" i="19"/>
  <c r="D23" i="19"/>
  <c r="R10" i="19"/>
  <c r="P10" i="19"/>
  <c r="O9" i="19"/>
  <c r="R125" i="19" s="1"/>
  <c r="X57" i="19"/>
  <c r="X127" i="19"/>
  <c r="R72" i="19"/>
  <c r="P72" i="19"/>
  <c r="R89" i="19"/>
  <c r="P89" i="19"/>
  <c r="P118" i="19"/>
  <c r="H72" i="19"/>
  <c r="I62" i="17"/>
  <c r="M62" i="17"/>
  <c r="L62" i="17"/>
  <c r="K62" i="17"/>
  <c r="J62" i="17"/>
  <c r="C121" i="17"/>
  <c r="L67" i="17"/>
  <c r="K67" i="17"/>
  <c r="J67" i="17"/>
  <c r="I67" i="17"/>
  <c r="M67" i="17"/>
  <c r="G118" i="13"/>
  <c r="K110" i="13"/>
  <c r="I110" i="13"/>
  <c r="T22" i="14"/>
  <c r="F87" i="10"/>
  <c r="H87" i="10"/>
  <c r="D104" i="13"/>
  <c r="J59" i="10"/>
  <c r="D62" i="13"/>
  <c r="L281" i="8"/>
  <c r="J151" i="8"/>
  <c r="J190" i="8"/>
  <c r="L190" i="8"/>
  <c r="K46" i="6"/>
  <c r="I46" i="6"/>
  <c r="J20" i="6"/>
  <c r="I20" i="6"/>
  <c r="M20" i="6"/>
  <c r="K20" i="6"/>
  <c r="L20" i="6"/>
  <c r="L82" i="10"/>
  <c r="L150" i="8"/>
  <c r="L43" i="6"/>
  <c r="J43" i="6"/>
  <c r="J125" i="8"/>
  <c r="X13" i="13"/>
  <c r="W13" i="13"/>
  <c r="AA13" i="13"/>
  <c r="Z13" i="13"/>
  <c r="Y13" i="13"/>
  <c r="W8" i="6"/>
  <c r="V8" i="6"/>
  <c r="U8" i="6"/>
  <c r="T8" i="6"/>
  <c r="S8" i="6"/>
  <c r="W23" i="5"/>
  <c r="V23" i="5"/>
  <c r="U23" i="5"/>
  <c r="T23" i="5"/>
  <c r="S23" i="5"/>
  <c r="F43" i="2"/>
  <c r="G193" i="3"/>
  <c r="F189" i="3"/>
  <c r="K38" i="2"/>
  <c r="J38" i="2"/>
  <c r="J29" i="5"/>
  <c r="I29" i="5"/>
  <c r="M29" i="5"/>
  <c r="L29" i="5"/>
  <c r="K29" i="5"/>
  <c r="M33" i="5"/>
  <c r="K128" i="3"/>
  <c r="L128" i="3"/>
  <c r="J128" i="3"/>
  <c r="M128" i="3"/>
  <c r="G142" i="43"/>
  <c r="I142" i="43"/>
  <c r="H142" i="43"/>
  <c r="K142" i="43" s="1"/>
  <c r="O142" i="43"/>
  <c r="N142" i="43"/>
  <c r="M142" i="43"/>
  <c r="L142" i="43"/>
  <c r="P8" i="41"/>
  <c r="R8" i="41"/>
  <c r="Q8" i="41"/>
  <c r="T8" i="41"/>
  <c r="S8" i="41"/>
  <c r="D146" i="41"/>
  <c r="J11" i="41"/>
  <c r="I11" i="41"/>
  <c r="H11" i="41"/>
  <c r="L15" i="41"/>
  <c r="N15" i="41"/>
  <c r="M15" i="41"/>
  <c r="H9" i="41"/>
  <c r="J9" i="41"/>
  <c r="I9" i="41"/>
  <c r="L10" i="38"/>
  <c r="N10" i="38"/>
  <c r="M10" i="38"/>
  <c r="Q10" i="38"/>
  <c r="P10" i="38"/>
  <c r="J7" i="38"/>
  <c r="I7" i="38"/>
  <c r="H7" i="38"/>
  <c r="J6" i="39"/>
  <c r="I6" i="39"/>
  <c r="H6" i="39"/>
  <c r="J8" i="39"/>
  <c r="J11" i="39"/>
  <c r="J12" i="39"/>
  <c r="J7" i="39"/>
  <c r="O144" i="41"/>
  <c r="N144" i="41"/>
  <c r="M144" i="41"/>
  <c r="L144" i="41"/>
  <c r="M142" i="41"/>
  <c r="L142" i="41"/>
  <c r="O142" i="41"/>
  <c r="N142" i="41"/>
  <c r="M9" i="38"/>
  <c r="J9" i="38"/>
  <c r="H9" i="38"/>
  <c r="I9" i="38"/>
  <c r="K126" i="37"/>
  <c r="O126" i="37"/>
  <c r="N126" i="37"/>
  <c r="M126" i="37"/>
  <c r="L126" i="37"/>
  <c r="P14" i="35"/>
  <c r="O14" i="35"/>
  <c r="P10" i="35"/>
  <c r="O10" i="35"/>
  <c r="O17" i="35"/>
  <c r="P17" i="35"/>
  <c r="AQ18" i="35"/>
  <c r="AP18" i="35"/>
  <c r="AN18" i="35"/>
  <c r="AR18" i="35"/>
  <c r="AO18" i="35"/>
  <c r="AX14" i="35"/>
  <c r="BB14" i="35"/>
  <c r="AZ14" i="35"/>
  <c r="BA14" i="35"/>
  <c r="AY14" i="35"/>
  <c r="AX12" i="35"/>
  <c r="BB12" i="35"/>
  <c r="AZ12" i="35"/>
  <c r="BA12" i="35"/>
  <c r="AY12" i="35"/>
  <c r="AX10" i="35"/>
  <c r="BB10" i="35"/>
  <c r="AZ10" i="35"/>
  <c r="BA10" i="35"/>
  <c r="AY10" i="35"/>
  <c r="AX8" i="35"/>
  <c r="BB8" i="35"/>
  <c r="AZ8" i="35"/>
  <c r="BA8" i="35"/>
  <c r="AY8" i="35"/>
  <c r="O34" i="33"/>
  <c r="N34" i="33"/>
  <c r="AF13" i="35"/>
  <c r="AE13" i="35"/>
  <c r="H124" i="37"/>
  <c r="G124" i="37"/>
  <c r="M124" i="37"/>
  <c r="L124" i="37"/>
  <c r="AN32" i="35"/>
  <c r="AN40" i="35"/>
  <c r="I32" i="35"/>
  <c r="H32" i="35"/>
  <c r="O14" i="33"/>
  <c r="N14" i="33"/>
  <c r="O60" i="31"/>
  <c r="N60" i="31"/>
  <c r="N32" i="33"/>
  <c r="N79" i="33"/>
  <c r="N60" i="33"/>
  <c r="N82" i="31"/>
  <c r="O82" i="31"/>
  <c r="J40" i="31"/>
  <c r="N12" i="33"/>
  <c r="O12" i="33"/>
  <c r="O53" i="31"/>
  <c r="N53" i="31"/>
  <c r="J33" i="31"/>
  <c r="J31" i="31"/>
  <c r="F273" i="30"/>
  <c r="H273" i="30"/>
  <c r="F251" i="30"/>
  <c r="H251" i="30"/>
  <c r="L231" i="30"/>
  <c r="N231" i="30"/>
  <c r="H213" i="30"/>
  <c r="J213" i="30"/>
  <c r="F195" i="30"/>
  <c r="O185" i="30"/>
  <c r="N185" i="30"/>
  <c r="H282" i="30"/>
  <c r="J282" i="30"/>
  <c r="O31" i="33"/>
  <c r="L281" i="30"/>
  <c r="F257" i="30"/>
  <c r="J231" i="30"/>
  <c r="O213" i="30"/>
  <c r="N213" i="30"/>
  <c r="J187" i="30"/>
  <c r="L37" i="31"/>
  <c r="L58" i="31"/>
  <c r="L38" i="31"/>
  <c r="N38" i="31"/>
  <c r="L54" i="31"/>
  <c r="J283" i="30"/>
  <c r="O274" i="30"/>
  <c r="N274" i="30"/>
  <c r="F240" i="30"/>
  <c r="O230" i="30"/>
  <c r="N230" i="30"/>
  <c r="F196" i="30"/>
  <c r="N186" i="30"/>
  <c r="O186" i="30"/>
  <c r="L33" i="31"/>
  <c r="N33" i="31"/>
  <c r="F263" i="30"/>
  <c r="H253" i="30"/>
  <c r="J237" i="30"/>
  <c r="O211" i="30"/>
  <c r="N211" i="30"/>
  <c r="H195" i="30"/>
  <c r="H87" i="31"/>
  <c r="H34" i="31"/>
  <c r="J34" i="31"/>
  <c r="H58" i="31"/>
  <c r="F35" i="31"/>
  <c r="F56" i="31"/>
  <c r="F61" i="31"/>
  <c r="F60" i="31"/>
  <c r="H259" i="30"/>
  <c r="L165" i="30"/>
  <c r="N165" i="30"/>
  <c r="J171" i="30"/>
  <c r="F172" i="30"/>
  <c r="H172" i="30"/>
  <c r="L171" i="30"/>
  <c r="F171" i="30"/>
  <c r="H171" i="30"/>
  <c r="F149" i="30"/>
  <c r="H149" i="30"/>
  <c r="L129" i="30"/>
  <c r="F121" i="30"/>
  <c r="O121" i="30"/>
  <c r="L163" i="30"/>
  <c r="O147" i="30"/>
  <c r="N147" i="30"/>
  <c r="H131" i="30"/>
  <c r="J131" i="30"/>
  <c r="J61" i="30"/>
  <c r="H87" i="30"/>
  <c r="J87" i="30"/>
  <c r="F87" i="30"/>
  <c r="H64" i="30"/>
  <c r="J64" i="30"/>
  <c r="H84" i="30"/>
  <c r="J84" i="30"/>
  <c r="F82" i="30"/>
  <c r="F83" i="30"/>
  <c r="O60" i="30"/>
  <c r="F60" i="30"/>
  <c r="F53" i="30"/>
  <c r="O53" i="30"/>
  <c r="O54" i="30"/>
  <c r="F54" i="30"/>
  <c r="L64" i="30"/>
  <c r="L57" i="30"/>
  <c r="L53" i="30"/>
  <c r="N53" i="30"/>
  <c r="G48" i="28"/>
  <c r="K40" i="28"/>
  <c r="I40" i="28"/>
  <c r="M26" i="28"/>
  <c r="K26" i="28"/>
  <c r="J26" i="28"/>
  <c r="H34" i="28"/>
  <c r="L26" i="28"/>
  <c r="I26" i="28"/>
  <c r="M103" i="28"/>
  <c r="L103" i="28"/>
  <c r="K103" i="28"/>
  <c r="J103" i="28"/>
  <c r="I103" i="28"/>
  <c r="L72" i="28"/>
  <c r="K72" i="28"/>
  <c r="J72" i="28"/>
  <c r="I72" i="28"/>
  <c r="M72" i="28"/>
  <c r="K140" i="28"/>
  <c r="J140" i="28"/>
  <c r="I140" i="28"/>
  <c r="M140" i="28"/>
  <c r="L140" i="28"/>
  <c r="K67" i="28"/>
  <c r="J67" i="28"/>
  <c r="I67" i="28"/>
  <c r="M67" i="28"/>
  <c r="L67" i="28"/>
  <c r="M139" i="28"/>
  <c r="L139" i="28"/>
  <c r="K139" i="28"/>
  <c r="J139" i="28"/>
  <c r="I139" i="28"/>
  <c r="J70" i="28"/>
  <c r="I70" i="28"/>
  <c r="M70" i="28"/>
  <c r="L70" i="28"/>
  <c r="K70" i="28"/>
  <c r="I47" i="28"/>
  <c r="M47" i="28"/>
  <c r="L47" i="28"/>
  <c r="K47" i="28"/>
  <c r="J47" i="28"/>
  <c r="L120" i="28"/>
  <c r="J120" i="28"/>
  <c r="I120" i="28"/>
  <c r="M120" i="28"/>
  <c r="K120" i="28"/>
  <c r="M59" i="28"/>
  <c r="L59" i="28"/>
  <c r="K59" i="28"/>
  <c r="J59" i="28"/>
  <c r="I59" i="28"/>
  <c r="K149" i="28"/>
  <c r="J149" i="28"/>
  <c r="I149" i="28"/>
  <c r="L149" i="28"/>
  <c r="M149" i="28"/>
  <c r="L145" i="28"/>
  <c r="K145" i="28"/>
  <c r="J145" i="28"/>
  <c r="M145" i="28"/>
  <c r="I145" i="28"/>
  <c r="L141" i="28"/>
  <c r="I141" i="28"/>
  <c r="M141" i="28"/>
  <c r="K141" i="28"/>
  <c r="J141" i="28"/>
  <c r="F34" i="28"/>
  <c r="K109" i="28"/>
  <c r="I109" i="28"/>
  <c r="F62" i="28"/>
  <c r="M66" i="28"/>
  <c r="L66" i="28"/>
  <c r="K66" i="28"/>
  <c r="J66" i="28"/>
  <c r="I66" i="28"/>
  <c r="E132" i="28"/>
  <c r="E76" i="28"/>
  <c r="E160" i="28"/>
  <c r="O58" i="25"/>
  <c r="N58" i="25"/>
  <c r="L85" i="25"/>
  <c r="O37" i="25"/>
  <c r="N37" i="25"/>
  <c r="N78" i="25"/>
  <c r="O78" i="25"/>
  <c r="L75" i="25"/>
  <c r="C132" i="28"/>
  <c r="O255" i="24"/>
  <c r="N255" i="24"/>
  <c r="N262" i="24"/>
  <c r="O262" i="24"/>
  <c r="O209" i="24"/>
  <c r="F163" i="24"/>
  <c r="H163" i="24"/>
  <c r="L143" i="24"/>
  <c r="N143" i="24"/>
  <c r="H125" i="24"/>
  <c r="J125" i="24"/>
  <c r="F97" i="24"/>
  <c r="H97" i="24"/>
  <c r="F13" i="24"/>
  <c r="H13" i="24"/>
  <c r="F210" i="24"/>
  <c r="H210" i="24"/>
  <c r="F122" i="24"/>
  <c r="H122" i="24"/>
  <c r="N81" i="24"/>
  <c r="O81" i="24"/>
  <c r="F62" i="24"/>
  <c r="H62" i="24"/>
  <c r="H241" i="24"/>
  <c r="J241" i="24"/>
  <c r="F125" i="24"/>
  <c r="F38" i="24"/>
  <c r="H38" i="24"/>
  <c r="F216" i="24"/>
  <c r="H216" i="24"/>
  <c r="F106" i="24"/>
  <c r="H106" i="24"/>
  <c r="J75" i="24"/>
  <c r="L75" i="24"/>
  <c r="F259" i="24"/>
  <c r="H259" i="24"/>
  <c r="F167" i="24"/>
  <c r="H167" i="24"/>
  <c r="J86" i="24"/>
  <c r="F63" i="24"/>
  <c r="F192" i="24"/>
  <c r="H192" i="24"/>
  <c r="F85" i="24"/>
  <c r="H64" i="24"/>
  <c r="J64" i="24"/>
  <c r="F39" i="24"/>
  <c r="H39" i="24"/>
  <c r="F56" i="25"/>
  <c r="F61" i="25"/>
  <c r="F85" i="25"/>
  <c r="F209" i="24"/>
  <c r="H209" i="24"/>
  <c r="F121" i="24"/>
  <c r="H121" i="24"/>
  <c r="H78" i="24"/>
  <c r="F53" i="24"/>
  <c r="U21" i="22"/>
  <c r="X16" i="22"/>
  <c r="AB16" i="22"/>
  <c r="AA16" i="22"/>
  <c r="Z16" i="22"/>
  <c r="Y16" i="22"/>
  <c r="Y17" i="22"/>
  <c r="X17" i="22"/>
  <c r="AB17" i="22"/>
  <c r="AA17" i="22"/>
  <c r="Z17" i="22"/>
  <c r="R20" i="21"/>
  <c r="P22" i="21"/>
  <c r="R61" i="19"/>
  <c r="P61" i="19"/>
  <c r="L23" i="19"/>
  <c r="F21" i="19"/>
  <c r="N9" i="19"/>
  <c r="V49" i="19"/>
  <c r="V51" i="19"/>
  <c r="V121" i="19"/>
  <c r="V135" i="19"/>
  <c r="V149" i="19"/>
  <c r="V105" i="19"/>
  <c r="V119" i="19"/>
  <c r="N37" i="19"/>
  <c r="N79" i="19"/>
  <c r="N121" i="19"/>
  <c r="N135" i="19"/>
  <c r="N149" i="19"/>
  <c r="N105" i="19"/>
  <c r="F119" i="19"/>
  <c r="U9" i="19"/>
  <c r="Z98" i="19" s="1"/>
  <c r="Z10" i="19"/>
  <c r="Z43" i="19"/>
  <c r="Z117" i="19"/>
  <c r="Z116" i="19"/>
  <c r="E135" i="19"/>
  <c r="H20" i="19"/>
  <c r="X80" i="19"/>
  <c r="W79" i="19"/>
  <c r="X86" i="19"/>
  <c r="X153" i="19"/>
  <c r="W161" i="19"/>
  <c r="R154" i="19"/>
  <c r="P154" i="19"/>
  <c r="R57" i="19"/>
  <c r="P57" i="19"/>
  <c r="P132" i="19"/>
  <c r="R132" i="19"/>
  <c r="J87" i="19"/>
  <c r="H87" i="19"/>
  <c r="U21" i="17"/>
  <c r="U9" i="17"/>
  <c r="J144" i="17"/>
  <c r="I144" i="17"/>
  <c r="M144" i="17"/>
  <c r="L144" i="17"/>
  <c r="K144" i="17"/>
  <c r="I158" i="13"/>
  <c r="K158" i="13"/>
  <c r="J75" i="10"/>
  <c r="J83" i="13"/>
  <c r="I83" i="13"/>
  <c r="M83" i="13"/>
  <c r="L83" i="13"/>
  <c r="K83" i="13"/>
  <c r="F48" i="13"/>
  <c r="L141" i="8"/>
  <c r="H14" i="10"/>
  <c r="J14" i="10"/>
  <c r="F172" i="8"/>
  <c r="H172" i="8"/>
  <c r="J37" i="12"/>
  <c r="I37" i="12"/>
  <c r="N37" i="12"/>
  <c r="L37" i="12"/>
  <c r="M37" i="12"/>
  <c r="K37" i="12"/>
  <c r="H283" i="8"/>
  <c r="J149" i="8"/>
  <c r="J262" i="8"/>
  <c r="F231" i="8"/>
  <c r="L82" i="8"/>
  <c r="W20" i="12"/>
  <c r="J274" i="8"/>
  <c r="L126" i="8"/>
  <c r="H190" i="3"/>
  <c r="J179" i="3"/>
  <c r="K179" i="3"/>
  <c r="H17" i="2"/>
  <c r="K14" i="2"/>
  <c r="J14" i="2"/>
  <c r="W20" i="5"/>
  <c r="V20" i="5"/>
  <c r="U20" i="5"/>
  <c r="T20" i="5"/>
  <c r="S20" i="5"/>
  <c r="W10" i="5"/>
  <c r="U10" i="5"/>
  <c r="S10" i="5"/>
  <c r="T10" i="5"/>
  <c r="V10" i="5"/>
  <c r="M136" i="43"/>
  <c r="J146" i="43"/>
  <c r="L136" i="43"/>
  <c r="O136" i="43"/>
  <c r="N136" i="43"/>
  <c r="F14" i="41"/>
  <c r="I14" i="41"/>
  <c r="H14" i="41"/>
  <c r="O134" i="38"/>
  <c r="N134" i="38"/>
  <c r="M134" i="38"/>
  <c r="L134" i="38"/>
  <c r="K134" i="38"/>
  <c r="K138" i="38"/>
  <c r="K137" i="38"/>
  <c r="K135" i="38"/>
  <c r="K136" i="38"/>
  <c r="Y37" i="35"/>
  <c r="X37" i="35"/>
  <c r="P9" i="35"/>
  <c r="O9" i="35"/>
  <c r="BB18" i="35"/>
  <c r="BA18" i="35"/>
  <c r="AY18" i="35"/>
  <c r="AX18" i="35"/>
  <c r="AZ18" i="35"/>
  <c r="H12" i="35"/>
  <c r="I12" i="35"/>
  <c r="H279" i="30"/>
  <c r="F193" i="30"/>
  <c r="H193" i="30"/>
  <c r="O54" i="33"/>
  <c r="L41" i="31"/>
  <c r="F238" i="30"/>
  <c r="H238" i="30"/>
  <c r="F277" i="30"/>
  <c r="J193" i="30"/>
  <c r="F54" i="31"/>
  <c r="F173" i="30"/>
  <c r="J129" i="30"/>
  <c r="K8" i="28"/>
  <c r="I8" i="28"/>
  <c r="L89" i="28"/>
  <c r="K89" i="28"/>
  <c r="J89" i="28"/>
  <c r="I89" i="28"/>
  <c r="M89" i="28"/>
  <c r="J18" i="28"/>
  <c r="M18" i="28"/>
  <c r="I18" i="28"/>
  <c r="L18" i="28"/>
  <c r="K18" i="28"/>
  <c r="J135" i="28"/>
  <c r="I135" i="28"/>
  <c r="M135" i="28"/>
  <c r="L135" i="28"/>
  <c r="K135" i="28"/>
  <c r="G76" i="28"/>
  <c r="D146" i="28"/>
  <c r="O141" i="24"/>
  <c r="N141" i="24"/>
  <c r="H57" i="24"/>
  <c r="J57" i="24"/>
  <c r="H79" i="24"/>
  <c r="J79" i="24"/>
  <c r="L78" i="24"/>
  <c r="F145" i="24"/>
  <c r="H145" i="24"/>
  <c r="F75" i="25"/>
  <c r="F42" i="24"/>
  <c r="H42" i="24"/>
  <c r="H34" i="19"/>
  <c r="V107" i="19"/>
  <c r="N91" i="19"/>
  <c r="E149" i="19"/>
  <c r="O138" i="43"/>
  <c r="N138" i="43"/>
  <c r="M138" i="43"/>
  <c r="L138" i="43"/>
  <c r="G138" i="42"/>
  <c r="I138" i="42"/>
  <c r="H138" i="42"/>
  <c r="K138" i="42" s="1"/>
  <c r="M138" i="42"/>
  <c r="L138" i="42"/>
  <c r="L145" i="42"/>
  <c r="O145" i="42"/>
  <c r="N145" i="42"/>
  <c r="M145" i="42"/>
  <c r="I140" i="43"/>
  <c r="H140" i="43"/>
  <c r="K140" i="43" s="1"/>
  <c r="G140" i="43"/>
  <c r="M140" i="43"/>
  <c r="L140" i="43"/>
  <c r="I141" i="43"/>
  <c r="H141" i="43"/>
  <c r="K141" i="43" s="1"/>
  <c r="G141" i="43"/>
  <c r="H137" i="42"/>
  <c r="K137" i="42" s="1"/>
  <c r="G137" i="42"/>
  <c r="I137" i="42"/>
  <c r="F146" i="42"/>
  <c r="H143" i="41"/>
  <c r="K143" i="41" s="1"/>
  <c r="G143" i="41"/>
  <c r="H8" i="41"/>
  <c r="J8" i="41"/>
  <c r="I8" i="41"/>
  <c r="M8" i="41"/>
  <c r="L8" i="41"/>
  <c r="H141" i="41"/>
  <c r="K141" i="41" s="1"/>
  <c r="G141" i="41"/>
  <c r="I141" i="41"/>
  <c r="F146" i="41"/>
  <c r="N9" i="41"/>
  <c r="M9" i="41"/>
  <c r="L9" i="41"/>
  <c r="I145" i="41"/>
  <c r="H145" i="41"/>
  <c r="K145" i="41" s="1"/>
  <c r="G145" i="41"/>
  <c r="O138" i="42"/>
  <c r="N138" i="42"/>
  <c r="O143" i="43"/>
  <c r="N143" i="43"/>
  <c r="F9" i="38"/>
  <c r="O141" i="41"/>
  <c r="N141" i="41"/>
  <c r="M141" i="41"/>
  <c r="L141" i="41"/>
  <c r="N7" i="38"/>
  <c r="L7" i="38"/>
  <c r="M7" i="38"/>
  <c r="T10" i="40"/>
  <c r="AA20" i="40" s="1"/>
  <c r="S10" i="40"/>
  <c r="R10" i="40"/>
  <c r="P10" i="40"/>
  <c r="Q10" i="40"/>
  <c r="P8" i="40"/>
  <c r="T8" i="40"/>
  <c r="R8" i="40"/>
  <c r="Q8" i="40"/>
  <c r="S8" i="40"/>
  <c r="AO40" i="35"/>
  <c r="AO32" i="35"/>
  <c r="AO36" i="35"/>
  <c r="AN36" i="35"/>
  <c r="AN37" i="35"/>
  <c r="AO37" i="35"/>
  <c r="O18" i="35"/>
  <c r="P18" i="35"/>
  <c r="AQ17" i="35"/>
  <c r="AP17" i="35"/>
  <c r="AN17" i="35"/>
  <c r="AR17" i="35"/>
  <c r="AO17" i="35"/>
  <c r="X14" i="35"/>
  <c r="Y14" i="35"/>
  <c r="X12" i="35"/>
  <c r="Y12" i="35"/>
  <c r="X10" i="35"/>
  <c r="Y10" i="35"/>
  <c r="X8" i="35"/>
  <c r="Y8" i="35"/>
  <c r="H9" i="40"/>
  <c r="M9" i="40"/>
  <c r="J9" i="40"/>
  <c r="I9" i="40"/>
  <c r="L9" i="40"/>
  <c r="Y15" i="35"/>
  <c r="X15" i="35"/>
  <c r="AF8" i="35"/>
  <c r="AE8" i="35"/>
  <c r="H126" i="37"/>
  <c r="G126" i="37"/>
  <c r="I126" i="37"/>
  <c r="BB15" i="35"/>
  <c r="BA15" i="35"/>
  <c r="AY15" i="35"/>
  <c r="AX15" i="35"/>
  <c r="AZ15" i="35"/>
  <c r="AP12" i="35"/>
  <c r="AO12" i="35"/>
  <c r="AN12" i="35"/>
  <c r="AR12" i="35"/>
  <c r="AQ12" i="35"/>
  <c r="AP8" i="35"/>
  <c r="AO8" i="35"/>
  <c r="AN8" i="35"/>
  <c r="AR8" i="35"/>
  <c r="AQ8" i="35"/>
  <c r="O59" i="33"/>
  <c r="N59" i="33"/>
  <c r="AF16" i="35"/>
  <c r="AE16" i="35"/>
  <c r="I40" i="35"/>
  <c r="H40" i="35"/>
  <c r="N13" i="33"/>
  <c r="O13" i="33"/>
  <c r="H14" i="35"/>
  <c r="I14" i="35"/>
  <c r="N81" i="33"/>
  <c r="J78" i="31"/>
  <c r="L78" i="31"/>
  <c r="O38" i="31"/>
  <c r="I16" i="35"/>
  <c r="H16" i="35"/>
  <c r="O80" i="31"/>
  <c r="N80" i="31"/>
  <c r="O75" i="31"/>
  <c r="N75" i="31"/>
  <c r="L40" i="31"/>
  <c r="F281" i="30"/>
  <c r="F259" i="30"/>
  <c r="L239" i="30"/>
  <c r="F231" i="30"/>
  <c r="O231" i="30"/>
  <c r="F185" i="30"/>
  <c r="H185" i="30"/>
  <c r="O76" i="33"/>
  <c r="O33" i="33"/>
  <c r="H255" i="30"/>
  <c r="J239" i="30"/>
  <c r="L229" i="30"/>
  <c r="F213" i="30"/>
  <c r="J195" i="30"/>
  <c r="L185" i="30"/>
  <c r="L56" i="31"/>
  <c r="L77" i="31"/>
  <c r="L57" i="31"/>
  <c r="N57" i="31"/>
  <c r="L62" i="31"/>
  <c r="F274" i="30"/>
  <c r="H274" i="30"/>
  <c r="J256" i="30"/>
  <c r="L256" i="30"/>
  <c r="F230" i="30"/>
  <c r="H230" i="30"/>
  <c r="J212" i="30"/>
  <c r="L212" i="30"/>
  <c r="F186" i="30"/>
  <c r="H186" i="30"/>
  <c r="F31" i="31"/>
  <c r="O277" i="30"/>
  <c r="N277" i="30"/>
  <c r="H261" i="30"/>
  <c r="L235" i="30"/>
  <c r="F211" i="30"/>
  <c r="J185" i="30"/>
  <c r="H37" i="31"/>
  <c r="J37" i="31"/>
  <c r="H42" i="31"/>
  <c r="J42" i="31"/>
  <c r="H77" i="31"/>
  <c r="F43" i="31"/>
  <c r="F64" i="31"/>
  <c r="F80" i="31"/>
  <c r="F36" i="31"/>
  <c r="F79" i="31"/>
  <c r="J279" i="30"/>
  <c r="O165" i="30"/>
  <c r="F165" i="30"/>
  <c r="J173" i="30"/>
  <c r="H147" i="30"/>
  <c r="J147" i="30"/>
  <c r="F129" i="30"/>
  <c r="O119" i="30"/>
  <c r="N119" i="30"/>
  <c r="F147" i="30"/>
  <c r="J121" i="30"/>
  <c r="O57" i="30"/>
  <c r="N57" i="30"/>
  <c r="H85" i="30"/>
  <c r="J85" i="30"/>
  <c r="H86" i="30"/>
  <c r="J86" i="30"/>
  <c r="H81" i="30"/>
  <c r="J81" i="30"/>
  <c r="F81" i="30"/>
  <c r="F57" i="30"/>
  <c r="L79" i="30"/>
  <c r="N79" i="30"/>
  <c r="L61" i="30"/>
  <c r="M37" i="28"/>
  <c r="L37" i="28"/>
  <c r="K37" i="28"/>
  <c r="J37" i="28"/>
  <c r="I37" i="28"/>
  <c r="M43" i="28"/>
  <c r="L43" i="28"/>
  <c r="K43" i="28"/>
  <c r="J43" i="28"/>
  <c r="I43" i="28"/>
  <c r="M112" i="28"/>
  <c r="L112" i="28"/>
  <c r="K112" i="28"/>
  <c r="J112" i="28"/>
  <c r="I112" i="28"/>
  <c r="L81" i="28"/>
  <c r="K81" i="28"/>
  <c r="J81" i="28"/>
  <c r="I81" i="28"/>
  <c r="M81" i="28"/>
  <c r="M153" i="28"/>
  <c r="K153" i="28"/>
  <c r="J153" i="28"/>
  <c r="L153" i="28"/>
  <c r="I153" i="28"/>
  <c r="K75" i="28"/>
  <c r="J75" i="28"/>
  <c r="I75" i="28"/>
  <c r="M75" i="28"/>
  <c r="L75" i="28"/>
  <c r="K157" i="28"/>
  <c r="J157" i="28"/>
  <c r="I157" i="28"/>
  <c r="M157" i="28"/>
  <c r="L157" i="28"/>
  <c r="J79" i="28"/>
  <c r="I79" i="28"/>
  <c r="M79" i="28"/>
  <c r="L79" i="28"/>
  <c r="K79" i="28"/>
  <c r="I56" i="28"/>
  <c r="M56" i="28"/>
  <c r="L56" i="28"/>
  <c r="K56" i="28"/>
  <c r="J56" i="28"/>
  <c r="M125" i="28"/>
  <c r="J125" i="28"/>
  <c r="I125" i="28"/>
  <c r="L125" i="28"/>
  <c r="K125" i="28"/>
  <c r="H76" i="28"/>
  <c r="M68" i="28"/>
  <c r="L68" i="28"/>
  <c r="K68" i="28"/>
  <c r="I68" i="28"/>
  <c r="J68" i="28"/>
  <c r="M106" i="28"/>
  <c r="L106" i="28"/>
  <c r="K106" i="28"/>
  <c r="J106" i="28"/>
  <c r="I106" i="28"/>
  <c r="L154" i="28"/>
  <c r="K154" i="28"/>
  <c r="J154" i="28"/>
  <c r="I154" i="28"/>
  <c r="M154" i="28"/>
  <c r="L150" i="28"/>
  <c r="M150" i="28"/>
  <c r="K150" i="28"/>
  <c r="J150" i="28"/>
  <c r="I150" i="28"/>
  <c r="G146" i="28"/>
  <c r="F90" i="28"/>
  <c r="M11" i="28"/>
  <c r="L11" i="28"/>
  <c r="K11" i="28"/>
  <c r="J11" i="28"/>
  <c r="I11" i="28"/>
  <c r="L41" i="25"/>
  <c r="L61" i="25"/>
  <c r="L64" i="25"/>
  <c r="C90" i="28"/>
  <c r="C62" i="28"/>
  <c r="H266" i="24"/>
  <c r="F255" i="24"/>
  <c r="H255" i="24"/>
  <c r="F264" i="24"/>
  <c r="L263" i="24"/>
  <c r="H235" i="24"/>
  <c r="J235" i="24"/>
  <c r="L217" i="24"/>
  <c r="O207" i="24"/>
  <c r="N207" i="24"/>
  <c r="J189" i="24"/>
  <c r="L189" i="24"/>
  <c r="O143" i="24"/>
  <c r="O59" i="24"/>
  <c r="N59" i="24"/>
  <c r="F196" i="24"/>
  <c r="H196" i="24"/>
  <c r="F108" i="24"/>
  <c r="H108" i="24"/>
  <c r="F81" i="24"/>
  <c r="H81" i="24"/>
  <c r="H60" i="24"/>
  <c r="J60" i="24"/>
  <c r="J217" i="24"/>
  <c r="F103" i="24"/>
  <c r="H103" i="24"/>
  <c r="J80" i="24"/>
  <c r="L80" i="24"/>
  <c r="J61" i="24"/>
  <c r="L61" i="24"/>
  <c r="F19" i="24"/>
  <c r="H19" i="24"/>
  <c r="F208" i="24"/>
  <c r="H208" i="24"/>
  <c r="F87" i="24"/>
  <c r="F60" i="24"/>
  <c r="F241" i="24"/>
  <c r="F153" i="24"/>
  <c r="H153" i="24"/>
  <c r="H61" i="24"/>
  <c r="F63" i="25"/>
  <c r="F170" i="24"/>
  <c r="H170" i="24"/>
  <c r="H83" i="24"/>
  <c r="F31" i="24"/>
  <c r="H31" i="24"/>
  <c r="F40" i="25"/>
  <c r="F64" i="25"/>
  <c r="O80" i="25"/>
  <c r="F80" i="25"/>
  <c r="F262" i="24"/>
  <c r="H262" i="24"/>
  <c r="F195" i="24"/>
  <c r="H195" i="24"/>
  <c r="F107" i="24"/>
  <c r="H107" i="24"/>
  <c r="Z18" i="22"/>
  <c r="Y18" i="22"/>
  <c r="X18" i="22"/>
  <c r="AB18" i="22"/>
  <c r="AA18" i="22"/>
  <c r="AB12" i="22"/>
  <c r="AA12" i="22"/>
  <c r="Z12" i="22"/>
  <c r="Y12" i="22"/>
  <c r="X12" i="22"/>
  <c r="S20" i="21"/>
  <c r="Z57" i="19"/>
  <c r="J28" i="19"/>
  <c r="H28" i="19"/>
  <c r="G35" i="19"/>
  <c r="F9" i="19"/>
  <c r="V147" i="19"/>
  <c r="N93" i="19"/>
  <c r="F37" i="19"/>
  <c r="F65" i="19"/>
  <c r="Z19" i="19"/>
  <c r="Z101" i="19"/>
  <c r="Z48" i="19"/>
  <c r="U105" i="19"/>
  <c r="Z105" i="19" s="1"/>
  <c r="Z97" i="19"/>
  <c r="D161" i="19"/>
  <c r="D91" i="19"/>
  <c r="R18" i="19"/>
  <c r="P18" i="19"/>
  <c r="W37" i="19"/>
  <c r="X38" i="19"/>
  <c r="X102" i="19"/>
  <c r="X141" i="19"/>
  <c r="R42" i="19"/>
  <c r="P42" i="19"/>
  <c r="R80" i="19"/>
  <c r="P80" i="19"/>
  <c r="O79" i="19"/>
  <c r="P138" i="19"/>
  <c r="R138" i="19"/>
  <c r="J102" i="19"/>
  <c r="H102" i="19"/>
  <c r="K66" i="17"/>
  <c r="J66" i="17"/>
  <c r="M66" i="17"/>
  <c r="L66" i="17"/>
  <c r="I66" i="17"/>
  <c r="H65" i="17"/>
  <c r="I156" i="17"/>
  <c r="M156" i="17"/>
  <c r="L156" i="17"/>
  <c r="K156" i="17"/>
  <c r="J156" i="17"/>
  <c r="G51" i="17"/>
  <c r="K52" i="17"/>
  <c r="I52" i="17"/>
  <c r="S21" i="16"/>
  <c r="S9" i="16"/>
  <c r="O54" i="10"/>
  <c r="F54" i="10"/>
  <c r="V19" i="12"/>
  <c r="U19" i="12"/>
  <c r="X19" i="12"/>
  <c r="F36" i="10"/>
  <c r="H36" i="10"/>
  <c r="D118" i="13"/>
  <c r="L25" i="13"/>
  <c r="K25" i="13"/>
  <c r="J25" i="13"/>
  <c r="I25" i="13"/>
  <c r="M25" i="13"/>
  <c r="J84" i="10"/>
  <c r="X25" i="12"/>
  <c r="V25" i="12"/>
  <c r="U25" i="12"/>
  <c r="J253" i="8"/>
  <c r="H123" i="8"/>
  <c r="L152" i="8"/>
  <c r="J207" i="8"/>
  <c r="F17" i="8"/>
  <c r="H17" i="8"/>
  <c r="L35" i="10"/>
  <c r="N35" i="10"/>
  <c r="L252" i="8"/>
  <c r="J213" i="8"/>
  <c r="W52" i="12"/>
  <c r="H254" i="8"/>
  <c r="J87" i="8"/>
  <c r="O14" i="10"/>
  <c r="N14" i="10"/>
  <c r="V13" i="6"/>
  <c r="U13" i="6"/>
  <c r="T13" i="6"/>
  <c r="S13" i="6"/>
  <c r="W13" i="6"/>
  <c r="K163" i="3"/>
  <c r="J163" i="3"/>
  <c r="L58" i="8"/>
  <c r="V33" i="5"/>
  <c r="U33" i="5"/>
  <c r="T33" i="5"/>
  <c r="S33" i="5"/>
  <c r="W33" i="5"/>
  <c r="M44" i="5"/>
  <c r="L44" i="5"/>
  <c r="K44" i="5"/>
  <c r="J44" i="5"/>
  <c r="I44" i="5"/>
  <c r="I34" i="5"/>
  <c r="M34" i="5"/>
  <c r="L34" i="5"/>
  <c r="K34" i="5"/>
  <c r="J34" i="5"/>
  <c r="F147" i="19"/>
  <c r="F161" i="19"/>
  <c r="X116" i="19"/>
  <c r="U35" i="19"/>
  <c r="Z35" i="19" s="1"/>
  <c r="Z27" i="19"/>
  <c r="Z16" i="19"/>
  <c r="Z136" i="19"/>
  <c r="U135" i="19"/>
  <c r="Z135" i="19" s="1"/>
  <c r="Z75" i="19"/>
  <c r="Z60" i="19"/>
  <c r="U49" i="19"/>
  <c r="Z49" i="19" s="1"/>
  <c r="Z41" i="19"/>
  <c r="U51" i="19"/>
  <c r="Z51" i="19" s="1"/>
  <c r="Z52" i="19"/>
  <c r="Z104" i="19"/>
  <c r="Z158" i="19"/>
  <c r="Z100" i="19"/>
  <c r="Z114" i="19"/>
  <c r="Z128" i="19"/>
  <c r="U91" i="19"/>
  <c r="Z91" i="19" s="1"/>
  <c r="Z83" i="19"/>
  <c r="Z99" i="19"/>
  <c r="M107" i="19"/>
  <c r="M135" i="19"/>
  <c r="M149" i="19"/>
  <c r="M105" i="19"/>
  <c r="E133" i="19"/>
  <c r="E119" i="19"/>
  <c r="T65" i="19"/>
  <c r="T161" i="19"/>
  <c r="T105" i="19"/>
  <c r="T119" i="19"/>
  <c r="T91" i="19"/>
  <c r="L79" i="19"/>
  <c r="D77" i="19"/>
  <c r="D49" i="19"/>
  <c r="D51" i="19"/>
  <c r="Z73" i="19"/>
  <c r="E23" i="19"/>
  <c r="W35" i="19"/>
  <c r="X27" i="19"/>
  <c r="X20" i="19"/>
  <c r="J18" i="19"/>
  <c r="H18" i="19"/>
  <c r="R15" i="19"/>
  <c r="P15" i="19"/>
  <c r="X12" i="19"/>
  <c r="J10" i="19"/>
  <c r="H10" i="19"/>
  <c r="G9" i="19"/>
  <c r="J13" i="19" s="1"/>
  <c r="X39" i="19"/>
  <c r="X47" i="19"/>
  <c r="X68" i="19"/>
  <c r="X73" i="19"/>
  <c r="X137" i="19"/>
  <c r="X56" i="19"/>
  <c r="W121" i="19"/>
  <c r="X122" i="19"/>
  <c r="W135" i="19"/>
  <c r="X136" i="19"/>
  <c r="W149" i="19"/>
  <c r="X150" i="19"/>
  <c r="X155" i="19"/>
  <c r="W105" i="19"/>
  <c r="X97" i="19"/>
  <c r="O91" i="19"/>
  <c r="R83" i="19"/>
  <c r="P83" i="19"/>
  <c r="R43" i="19"/>
  <c r="P43" i="19"/>
  <c r="R54" i="19"/>
  <c r="P54" i="19"/>
  <c r="R75" i="19"/>
  <c r="P75" i="19"/>
  <c r="R102" i="19"/>
  <c r="P102" i="19"/>
  <c r="R84" i="19"/>
  <c r="P84" i="19"/>
  <c r="R108" i="19"/>
  <c r="O107" i="19"/>
  <c r="P108" i="19"/>
  <c r="R113" i="19"/>
  <c r="P113" i="19"/>
  <c r="R127" i="19"/>
  <c r="P127" i="19"/>
  <c r="P141" i="19"/>
  <c r="R141" i="19"/>
  <c r="P146" i="19"/>
  <c r="R146" i="19"/>
  <c r="R160" i="19"/>
  <c r="P160" i="19"/>
  <c r="J38" i="19"/>
  <c r="G37" i="19"/>
  <c r="H38" i="19"/>
  <c r="J46" i="19"/>
  <c r="H46" i="19"/>
  <c r="J66" i="19"/>
  <c r="H66" i="19"/>
  <c r="G65" i="19"/>
  <c r="H62" i="19"/>
  <c r="J126" i="19"/>
  <c r="H126" i="19"/>
  <c r="J123" i="19"/>
  <c r="H123" i="19"/>
  <c r="J111" i="19"/>
  <c r="H111" i="19"/>
  <c r="G119" i="19"/>
  <c r="J125" i="19"/>
  <c r="H125" i="19"/>
  <c r="G133" i="19"/>
  <c r="J130" i="19"/>
  <c r="H130" i="19"/>
  <c r="H144" i="19"/>
  <c r="J144" i="19"/>
  <c r="H158" i="19"/>
  <c r="E147" i="17"/>
  <c r="M82" i="17"/>
  <c r="L82" i="17"/>
  <c r="K82" i="17"/>
  <c r="J82" i="17"/>
  <c r="I82" i="17"/>
  <c r="W16" i="17"/>
  <c r="Z16" i="17"/>
  <c r="Y16" i="17"/>
  <c r="X16" i="17"/>
  <c r="L145" i="17"/>
  <c r="J145" i="17"/>
  <c r="L131" i="17"/>
  <c r="J131" i="17"/>
  <c r="E149" i="17"/>
  <c r="L109" i="17"/>
  <c r="K109" i="17"/>
  <c r="J109" i="17"/>
  <c r="M109" i="17"/>
  <c r="I109" i="17"/>
  <c r="J59" i="17"/>
  <c r="I59" i="17"/>
  <c r="M59" i="17"/>
  <c r="L59" i="17"/>
  <c r="K59" i="17"/>
  <c r="M154" i="17"/>
  <c r="L154" i="17"/>
  <c r="K154" i="17"/>
  <c r="J154" i="17"/>
  <c r="I154" i="17"/>
  <c r="L117" i="17"/>
  <c r="K117" i="17"/>
  <c r="J117" i="17"/>
  <c r="M117" i="17"/>
  <c r="I117" i="17"/>
  <c r="D91" i="17"/>
  <c r="J83" i="17"/>
  <c r="L83" i="17"/>
  <c r="L60" i="17"/>
  <c r="J60" i="17"/>
  <c r="M102" i="17"/>
  <c r="L102" i="17"/>
  <c r="K102" i="17"/>
  <c r="J102" i="17"/>
  <c r="I102" i="17"/>
  <c r="L53" i="17"/>
  <c r="K53" i="17"/>
  <c r="J53" i="17"/>
  <c r="I53" i="17"/>
  <c r="M53" i="17"/>
  <c r="Z14" i="17"/>
  <c r="Y14" i="17"/>
  <c r="X14" i="17"/>
  <c r="W14" i="17"/>
  <c r="J98" i="17"/>
  <c r="I98" i="17"/>
  <c r="M98" i="17"/>
  <c r="L98" i="17"/>
  <c r="K98" i="17"/>
  <c r="H105" i="17"/>
  <c r="J75" i="17"/>
  <c r="I75" i="17"/>
  <c r="M75" i="17"/>
  <c r="L75" i="17"/>
  <c r="K75" i="17"/>
  <c r="J153" i="17"/>
  <c r="I153" i="17"/>
  <c r="H161" i="17"/>
  <c r="M153" i="17"/>
  <c r="L153" i="17"/>
  <c r="K153" i="17"/>
  <c r="H133" i="17"/>
  <c r="M125" i="17"/>
  <c r="L125" i="17"/>
  <c r="K125" i="17"/>
  <c r="J125" i="17"/>
  <c r="I125" i="17"/>
  <c r="G65" i="17"/>
  <c r="K60" i="17"/>
  <c r="I60" i="17"/>
  <c r="K128" i="17"/>
  <c r="I128" i="17"/>
  <c r="R21" i="16"/>
  <c r="U21" i="15"/>
  <c r="Y13" i="15"/>
  <c r="W13" i="15"/>
  <c r="F65" i="17"/>
  <c r="F51" i="17"/>
  <c r="G93" i="17"/>
  <c r="Z15" i="16"/>
  <c r="X15" i="16"/>
  <c r="U21" i="16"/>
  <c r="R21" i="15"/>
  <c r="X13" i="15"/>
  <c r="Z13" i="15"/>
  <c r="G105" i="17"/>
  <c r="K97" i="17"/>
  <c r="I97" i="17"/>
  <c r="V14" i="14"/>
  <c r="U14" i="14"/>
  <c r="T14" i="14"/>
  <c r="H132" i="13"/>
  <c r="M124" i="13"/>
  <c r="L124" i="13"/>
  <c r="K124" i="13"/>
  <c r="J124" i="13"/>
  <c r="I124" i="13"/>
  <c r="I93" i="13"/>
  <c r="K93" i="13"/>
  <c r="I75" i="13"/>
  <c r="K75" i="13"/>
  <c r="J47" i="13"/>
  <c r="L47" i="13"/>
  <c r="I18" i="13"/>
  <c r="K18" i="13"/>
  <c r="K10" i="13"/>
  <c r="I10" i="13"/>
  <c r="X42" i="12"/>
  <c r="V42" i="12"/>
  <c r="U42" i="12"/>
  <c r="U7" i="12"/>
  <c r="V7" i="12"/>
  <c r="H55" i="10"/>
  <c r="J55" i="10"/>
  <c r="T21" i="14"/>
  <c r="V21" i="14"/>
  <c r="U21" i="14"/>
  <c r="F118" i="13"/>
  <c r="I95" i="13"/>
  <c r="M95" i="13"/>
  <c r="L95" i="13"/>
  <c r="K95" i="13"/>
  <c r="J95" i="13"/>
  <c r="I52" i="13"/>
  <c r="M52" i="13"/>
  <c r="L52" i="13"/>
  <c r="K52" i="13"/>
  <c r="J52" i="13"/>
  <c r="D20" i="13"/>
  <c r="H85" i="10"/>
  <c r="J85" i="10"/>
  <c r="F43" i="10"/>
  <c r="J126" i="13"/>
  <c r="I126" i="13"/>
  <c r="M126" i="13"/>
  <c r="L126" i="13"/>
  <c r="K126" i="13"/>
  <c r="E118" i="13"/>
  <c r="L110" i="13"/>
  <c r="J110" i="13"/>
  <c r="L67" i="13"/>
  <c r="J67" i="13"/>
  <c r="J23" i="13"/>
  <c r="I23" i="13"/>
  <c r="M23" i="13"/>
  <c r="L23" i="13"/>
  <c r="K23" i="13"/>
  <c r="T20" i="13"/>
  <c r="V39" i="12"/>
  <c r="U39" i="12"/>
  <c r="X39" i="12"/>
  <c r="H34" i="10"/>
  <c r="K140" i="13"/>
  <c r="J140" i="13"/>
  <c r="I140" i="13"/>
  <c r="M140" i="13"/>
  <c r="L140" i="13"/>
  <c r="E132" i="13"/>
  <c r="K37" i="13"/>
  <c r="J37" i="13"/>
  <c r="I37" i="13"/>
  <c r="M37" i="13"/>
  <c r="L37" i="13"/>
  <c r="H83" i="10"/>
  <c r="V18" i="14"/>
  <c r="U18" i="14"/>
  <c r="T18" i="14"/>
  <c r="L85" i="13"/>
  <c r="K85" i="13"/>
  <c r="J85" i="13"/>
  <c r="I85" i="13"/>
  <c r="M85" i="13"/>
  <c r="E76" i="13"/>
  <c r="G62" i="13"/>
  <c r="G20" i="13"/>
  <c r="X28" i="12"/>
  <c r="V28" i="12"/>
  <c r="U28" i="12"/>
  <c r="F54" i="12"/>
  <c r="M134" i="13"/>
  <c r="L134" i="13"/>
  <c r="K134" i="13"/>
  <c r="J134" i="13"/>
  <c r="I134" i="13"/>
  <c r="E48" i="13"/>
  <c r="M148" i="13"/>
  <c r="L148" i="13"/>
  <c r="K148" i="13"/>
  <c r="J148" i="13"/>
  <c r="I148" i="13"/>
  <c r="X45" i="12"/>
  <c r="V45" i="12"/>
  <c r="U45" i="12"/>
  <c r="A14" i="12"/>
  <c r="J14" i="12"/>
  <c r="I14" i="12"/>
  <c r="G56" i="12"/>
  <c r="J261" i="8"/>
  <c r="L251" i="8"/>
  <c r="H233" i="8"/>
  <c r="J187" i="8"/>
  <c r="F169" i="8"/>
  <c r="L149" i="8"/>
  <c r="K19" i="6"/>
  <c r="I19" i="6"/>
  <c r="L83" i="10"/>
  <c r="J12" i="10"/>
  <c r="F282" i="8"/>
  <c r="H282" i="8"/>
  <c r="L262" i="8"/>
  <c r="F254" i="8"/>
  <c r="F208" i="8"/>
  <c r="H208" i="8"/>
  <c r="L188" i="8"/>
  <c r="H170" i="8"/>
  <c r="J170" i="8"/>
  <c r="F152" i="8"/>
  <c r="J124" i="8"/>
  <c r="L124" i="8"/>
  <c r="L81" i="8"/>
  <c r="I17" i="6"/>
  <c r="M17" i="6"/>
  <c r="L17" i="6"/>
  <c r="J17" i="6"/>
  <c r="K17" i="6"/>
  <c r="M19" i="6"/>
  <c r="N15" i="12"/>
  <c r="M15" i="12"/>
  <c r="L15" i="12"/>
  <c r="K15" i="12"/>
  <c r="J15" i="12"/>
  <c r="I15" i="12"/>
  <c r="N47" i="12"/>
  <c r="M47" i="12"/>
  <c r="L47" i="12"/>
  <c r="K47" i="12"/>
  <c r="J47" i="12"/>
  <c r="I47" i="12"/>
  <c r="L34" i="12"/>
  <c r="K34" i="12"/>
  <c r="J34" i="12"/>
  <c r="I34" i="12"/>
  <c r="N34" i="12"/>
  <c r="M34" i="12"/>
  <c r="J41" i="12"/>
  <c r="I41" i="12"/>
  <c r="N41" i="12"/>
  <c r="L41" i="12"/>
  <c r="M41" i="12"/>
  <c r="K41" i="12"/>
  <c r="N24" i="12"/>
  <c r="M24" i="12"/>
  <c r="L24" i="12"/>
  <c r="J24" i="12"/>
  <c r="K24" i="12"/>
  <c r="I24" i="12"/>
  <c r="L85" i="10"/>
  <c r="F11" i="10"/>
  <c r="H11" i="10"/>
  <c r="J273" i="8"/>
  <c r="F241" i="8"/>
  <c r="H241" i="8"/>
  <c r="H231" i="8"/>
  <c r="J215" i="8"/>
  <c r="H173" i="8"/>
  <c r="L147" i="8"/>
  <c r="F123" i="8"/>
  <c r="L76" i="8"/>
  <c r="J59" i="8"/>
  <c r="F9" i="8"/>
  <c r="H9" i="8"/>
  <c r="L40" i="6"/>
  <c r="J40" i="6"/>
  <c r="V11" i="6"/>
  <c r="T11" i="6"/>
  <c r="C76" i="13"/>
  <c r="C62" i="13"/>
  <c r="O58" i="10"/>
  <c r="N58" i="10"/>
  <c r="L42" i="10"/>
  <c r="L43" i="10"/>
  <c r="L40" i="10"/>
  <c r="F280" i="8"/>
  <c r="L260" i="8"/>
  <c r="J196" i="8"/>
  <c r="L186" i="8"/>
  <c r="H168" i="8"/>
  <c r="J122" i="8"/>
  <c r="J81" i="8"/>
  <c r="J62" i="8"/>
  <c r="F39" i="8"/>
  <c r="H39" i="8"/>
  <c r="V49" i="6"/>
  <c r="T49" i="6"/>
  <c r="L35" i="6"/>
  <c r="J35" i="6"/>
  <c r="T14" i="6"/>
  <c r="V14" i="6"/>
  <c r="J31" i="10"/>
  <c r="L31" i="10"/>
  <c r="J42" i="10"/>
  <c r="F283" i="8"/>
  <c r="H273" i="8"/>
  <c r="L255" i="8"/>
  <c r="F239" i="8"/>
  <c r="H229" i="8"/>
  <c r="L211" i="8"/>
  <c r="F195" i="8"/>
  <c r="H185" i="8"/>
  <c r="L167" i="8"/>
  <c r="F151" i="8"/>
  <c r="H141" i="8"/>
  <c r="L123" i="8"/>
  <c r="J65" i="8"/>
  <c r="X17" i="13"/>
  <c r="W17" i="13"/>
  <c r="AA17" i="13"/>
  <c r="Z17" i="13"/>
  <c r="Y17" i="13"/>
  <c r="W24" i="12"/>
  <c r="W56" i="12"/>
  <c r="W43" i="12"/>
  <c r="W22" i="12"/>
  <c r="W54" i="12"/>
  <c r="W33" i="12"/>
  <c r="L55" i="10"/>
  <c r="J282" i="8"/>
  <c r="H262" i="8"/>
  <c r="F234" i="8"/>
  <c r="J194" i="8"/>
  <c r="H174" i="8"/>
  <c r="F146" i="8"/>
  <c r="L85" i="8"/>
  <c r="F75" i="8"/>
  <c r="M37" i="6"/>
  <c r="L37" i="6"/>
  <c r="K37" i="6"/>
  <c r="J37" i="6"/>
  <c r="I37" i="6"/>
  <c r="K15" i="6"/>
  <c r="I15" i="6"/>
  <c r="J277" i="8"/>
  <c r="F251" i="8"/>
  <c r="J233" i="8"/>
  <c r="F207" i="8"/>
  <c r="J189" i="8"/>
  <c r="F163" i="8"/>
  <c r="J145" i="8"/>
  <c r="F119" i="8"/>
  <c r="W16" i="6"/>
  <c r="V16" i="6"/>
  <c r="U16" i="6"/>
  <c r="T16" i="6"/>
  <c r="S16" i="6"/>
  <c r="V24" i="6"/>
  <c r="U24" i="6"/>
  <c r="T24" i="6"/>
  <c r="S24" i="6"/>
  <c r="W24" i="6"/>
  <c r="U37" i="6"/>
  <c r="T37" i="6"/>
  <c r="S37" i="6"/>
  <c r="W37" i="6"/>
  <c r="V37" i="6"/>
  <c r="T42" i="6"/>
  <c r="S42" i="6"/>
  <c r="W42" i="6"/>
  <c r="V42" i="6"/>
  <c r="U42" i="6"/>
  <c r="W20" i="6"/>
  <c r="V20" i="6"/>
  <c r="U20" i="6"/>
  <c r="T20" i="6"/>
  <c r="S20" i="6"/>
  <c r="F187" i="3"/>
  <c r="K32" i="2"/>
  <c r="J32" i="2"/>
  <c r="E187" i="3"/>
  <c r="J166" i="3"/>
  <c r="K166" i="3"/>
  <c r="N166" i="3"/>
  <c r="M166" i="3"/>
  <c r="L166" i="3"/>
  <c r="J144" i="3"/>
  <c r="K144" i="3"/>
  <c r="N144" i="3"/>
  <c r="M144" i="3"/>
  <c r="L144" i="3"/>
  <c r="G67" i="2"/>
  <c r="G43" i="2"/>
  <c r="M24" i="2"/>
  <c r="L24" i="2"/>
  <c r="L9" i="2"/>
  <c r="E18" i="2"/>
  <c r="M9" i="2"/>
  <c r="W47" i="5"/>
  <c r="V47" i="5"/>
  <c r="U47" i="5"/>
  <c r="T47" i="5"/>
  <c r="S47" i="5"/>
  <c r="F194" i="3"/>
  <c r="H42" i="2"/>
  <c r="H18" i="2"/>
  <c r="L20" i="10"/>
  <c r="W18" i="5"/>
  <c r="V18" i="5"/>
  <c r="U18" i="5"/>
  <c r="T18" i="5"/>
  <c r="S18" i="5"/>
  <c r="L181" i="3"/>
  <c r="M181" i="3"/>
  <c r="K181" i="3"/>
  <c r="N181" i="3"/>
  <c r="J181" i="3"/>
  <c r="I192" i="3"/>
  <c r="L165" i="3"/>
  <c r="K165" i="3"/>
  <c r="J165" i="3"/>
  <c r="N165" i="3"/>
  <c r="M165" i="3"/>
  <c r="L145" i="3"/>
  <c r="M145" i="3"/>
  <c r="M47" i="2"/>
  <c r="L47" i="2"/>
  <c r="L55" i="8"/>
  <c r="L62" i="8"/>
  <c r="M41" i="5"/>
  <c r="L41" i="5"/>
  <c r="K41" i="5"/>
  <c r="J41" i="5"/>
  <c r="I41" i="5"/>
  <c r="H188" i="3"/>
  <c r="W28" i="5"/>
  <c r="V28" i="5"/>
  <c r="U28" i="5"/>
  <c r="T28" i="5"/>
  <c r="S28" i="5"/>
  <c r="V41" i="5"/>
  <c r="U41" i="5"/>
  <c r="T41" i="5"/>
  <c r="S41" i="5"/>
  <c r="W41" i="5"/>
  <c r="W21" i="5"/>
  <c r="V21" i="5"/>
  <c r="U21" i="5"/>
  <c r="T21" i="5"/>
  <c r="S21" i="5"/>
  <c r="L16" i="5"/>
  <c r="K16" i="5"/>
  <c r="J16" i="5"/>
  <c r="I16" i="5"/>
  <c r="M16" i="5"/>
  <c r="K24" i="5"/>
  <c r="J24" i="5"/>
  <c r="I24" i="5"/>
  <c r="M24" i="5"/>
  <c r="L24" i="5"/>
  <c r="J37" i="5"/>
  <c r="I37" i="5"/>
  <c r="M37" i="5"/>
  <c r="L37" i="5"/>
  <c r="K37" i="5"/>
  <c r="I42" i="5"/>
  <c r="M42" i="5"/>
  <c r="L42" i="5"/>
  <c r="K42" i="5"/>
  <c r="J42" i="5"/>
  <c r="I187" i="3"/>
  <c r="N176" i="3"/>
  <c r="M176" i="3"/>
  <c r="L176" i="3"/>
  <c r="K176" i="3"/>
  <c r="J176" i="3"/>
  <c r="N160" i="3"/>
  <c r="M160" i="3"/>
  <c r="L160" i="3"/>
  <c r="K160" i="3"/>
  <c r="J160" i="3"/>
  <c r="N215" i="3"/>
  <c r="L215" i="3"/>
  <c r="K215" i="3"/>
  <c r="J215" i="3"/>
  <c r="M215" i="3"/>
  <c r="M71" i="2"/>
  <c r="L71" i="2"/>
  <c r="K71" i="2"/>
  <c r="J71" i="2"/>
  <c r="R90" i="19"/>
  <c r="P90" i="19"/>
  <c r="L35" i="19"/>
  <c r="U21" i="19"/>
  <c r="Z21" i="19" s="1"/>
  <c r="Z13" i="19"/>
  <c r="Z66" i="19"/>
  <c r="U65" i="19"/>
  <c r="Z65" i="19" s="1"/>
  <c r="Z118" i="19"/>
  <c r="Z127" i="19"/>
  <c r="Z42" i="19"/>
  <c r="Z53" i="19"/>
  <c r="Z139" i="19"/>
  <c r="U147" i="19"/>
  <c r="Z147" i="19" s="1"/>
  <c r="Z95" i="19"/>
  <c r="Z109" i="19"/>
  <c r="Z123" i="19"/>
  <c r="Z137" i="19"/>
  <c r="Z84" i="19"/>
  <c r="Z108" i="19"/>
  <c r="U107" i="19"/>
  <c r="Z107" i="19" s="1"/>
  <c r="M37" i="19"/>
  <c r="M91" i="19"/>
  <c r="M93" i="19"/>
  <c r="E63" i="19"/>
  <c r="T63" i="19"/>
  <c r="T135" i="19"/>
  <c r="T107" i="19"/>
  <c r="L37" i="19"/>
  <c r="L161" i="19"/>
  <c r="D107" i="19"/>
  <c r="R26" i="19"/>
  <c r="P26" i="19"/>
  <c r="R86" i="19"/>
  <c r="P86" i="19"/>
  <c r="R29" i="19"/>
  <c r="P29" i="19"/>
  <c r="J24" i="19"/>
  <c r="G23" i="19"/>
  <c r="H24" i="19"/>
  <c r="X67" i="19"/>
  <c r="N35" i="19"/>
  <c r="R20" i="19"/>
  <c r="P20" i="19"/>
  <c r="X17" i="19"/>
  <c r="J15" i="19"/>
  <c r="H15" i="19"/>
  <c r="R12" i="19"/>
  <c r="P12" i="19"/>
  <c r="X60" i="19"/>
  <c r="X40" i="19"/>
  <c r="X48" i="19"/>
  <c r="X70" i="19"/>
  <c r="X82" i="19"/>
  <c r="X62" i="19"/>
  <c r="X61" i="19"/>
  <c r="X130" i="19"/>
  <c r="X144" i="19"/>
  <c r="X158" i="19"/>
  <c r="X100" i="19"/>
  <c r="X114" i="19"/>
  <c r="R87" i="19"/>
  <c r="P87" i="19"/>
  <c r="R44" i="19"/>
  <c r="P44" i="19"/>
  <c r="R55" i="19"/>
  <c r="O63" i="19"/>
  <c r="P55" i="19"/>
  <c r="R140" i="19"/>
  <c r="P140" i="19"/>
  <c r="R137" i="19"/>
  <c r="P137" i="19"/>
  <c r="R88" i="19"/>
  <c r="P88" i="19"/>
  <c r="R116" i="19"/>
  <c r="P116" i="19"/>
  <c r="R122" i="19"/>
  <c r="O121" i="19"/>
  <c r="P122" i="19"/>
  <c r="R136" i="19"/>
  <c r="O135" i="19"/>
  <c r="P136" i="19"/>
  <c r="P150" i="19"/>
  <c r="O149" i="19"/>
  <c r="R150" i="19"/>
  <c r="P155" i="19"/>
  <c r="R155" i="19"/>
  <c r="J67" i="19"/>
  <c r="H67" i="19"/>
  <c r="J39" i="19"/>
  <c r="H39" i="19"/>
  <c r="J47" i="19"/>
  <c r="H47" i="19"/>
  <c r="J76" i="19"/>
  <c r="H76" i="19"/>
  <c r="J71" i="19"/>
  <c r="H71" i="19"/>
  <c r="J160" i="19"/>
  <c r="H160" i="19"/>
  <c r="J157" i="19"/>
  <c r="H157" i="19"/>
  <c r="J128" i="19"/>
  <c r="H128" i="19"/>
  <c r="J142" i="19"/>
  <c r="H142" i="19"/>
  <c r="J139" i="19"/>
  <c r="H139" i="19"/>
  <c r="G147" i="19"/>
  <c r="H153" i="19"/>
  <c r="G161" i="19"/>
  <c r="J153" i="19"/>
  <c r="J95" i="19"/>
  <c r="H95" i="19"/>
  <c r="L129" i="17"/>
  <c r="K129" i="17"/>
  <c r="J129" i="17"/>
  <c r="I129" i="17"/>
  <c r="M129" i="17"/>
  <c r="L80" i="17"/>
  <c r="K80" i="17"/>
  <c r="H79" i="17"/>
  <c r="M80" i="17"/>
  <c r="J80" i="17"/>
  <c r="I80" i="17"/>
  <c r="Y15" i="17"/>
  <c r="W15" i="17"/>
  <c r="M143" i="17"/>
  <c r="L143" i="17"/>
  <c r="K143" i="17"/>
  <c r="J143" i="17"/>
  <c r="I143" i="17"/>
  <c r="D161" i="17"/>
  <c r="M140" i="17"/>
  <c r="L140" i="17"/>
  <c r="K140" i="17"/>
  <c r="J140" i="17"/>
  <c r="I140" i="17"/>
  <c r="M108" i="17"/>
  <c r="H107" i="17"/>
  <c r="J108" i="17"/>
  <c r="I108" i="17"/>
  <c r="L108" i="17"/>
  <c r="K108" i="17"/>
  <c r="E91" i="17"/>
  <c r="D149" i="17"/>
  <c r="M116" i="17"/>
  <c r="K116" i="17"/>
  <c r="J116" i="17"/>
  <c r="I116" i="17"/>
  <c r="L116" i="17"/>
  <c r="Z15" i="17"/>
  <c r="X15" i="17"/>
  <c r="L138" i="17"/>
  <c r="K138" i="17"/>
  <c r="J138" i="17"/>
  <c r="I138" i="17"/>
  <c r="M138" i="17"/>
  <c r="C51" i="17"/>
  <c r="K112" i="17"/>
  <c r="J112" i="17"/>
  <c r="I112" i="17"/>
  <c r="M112" i="17"/>
  <c r="L112" i="17"/>
  <c r="M58" i="17"/>
  <c r="L58" i="17"/>
  <c r="K58" i="17"/>
  <c r="J58" i="17"/>
  <c r="I58" i="17"/>
  <c r="T21" i="17"/>
  <c r="T9" i="17"/>
  <c r="J115" i="17"/>
  <c r="I115" i="17"/>
  <c r="K115" i="17"/>
  <c r="M115" i="17"/>
  <c r="L115" i="17"/>
  <c r="M84" i="17"/>
  <c r="L84" i="17"/>
  <c r="K84" i="17"/>
  <c r="J84" i="17"/>
  <c r="I84" i="17"/>
  <c r="H91" i="17"/>
  <c r="M96" i="17"/>
  <c r="L96" i="17"/>
  <c r="K96" i="17"/>
  <c r="J96" i="17"/>
  <c r="I96" i="17"/>
  <c r="M142" i="17"/>
  <c r="L142" i="17"/>
  <c r="K142" i="17"/>
  <c r="J142" i="17"/>
  <c r="I142" i="17"/>
  <c r="G79" i="17"/>
  <c r="I87" i="17"/>
  <c r="K87" i="17"/>
  <c r="Z12" i="16"/>
  <c r="Y12" i="16"/>
  <c r="X12" i="16"/>
  <c r="W12" i="16"/>
  <c r="F77" i="17"/>
  <c r="Q21" i="16"/>
  <c r="X13" i="16"/>
  <c r="W13" i="16"/>
  <c r="V21" i="16"/>
  <c r="Z13" i="16"/>
  <c r="Y13" i="16"/>
  <c r="Y11" i="15"/>
  <c r="X11" i="15"/>
  <c r="W11" i="15"/>
  <c r="AA11" i="15"/>
  <c r="Z11" i="15"/>
  <c r="Z14" i="16"/>
  <c r="Y14" i="16"/>
  <c r="X14" i="16"/>
  <c r="W14" i="16"/>
  <c r="K88" i="17"/>
  <c r="I88" i="17"/>
  <c r="U9" i="16"/>
  <c r="AA12" i="15"/>
  <c r="Z12" i="15"/>
  <c r="Y12" i="15"/>
  <c r="X12" i="15"/>
  <c r="W12" i="15"/>
  <c r="M107" i="13"/>
  <c r="L107" i="13"/>
  <c r="K107" i="13"/>
  <c r="J107" i="13"/>
  <c r="I107" i="13"/>
  <c r="M89" i="13"/>
  <c r="L89" i="13"/>
  <c r="K89" i="13"/>
  <c r="J89" i="13"/>
  <c r="I89" i="13"/>
  <c r="M46" i="13"/>
  <c r="L46" i="13"/>
  <c r="K46" i="13"/>
  <c r="J46" i="13"/>
  <c r="I46" i="13"/>
  <c r="K32" i="13"/>
  <c r="I32" i="13"/>
  <c r="L17" i="13"/>
  <c r="J17" i="13"/>
  <c r="L9" i="13"/>
  <c r="J9" i="13"/>
  <c r="X30" i="12"/>
  <c r="V30" i="12"/>
  <c r="U30" i="12"/>
  <c r="C54" i="12"/>
  <c r="F86" i="10"/>
  <c r="I155" i="13"/>
  <c r="M155" i="13"/>
  <c r="L155" i="13"/>
  <c r="K155" i="13"/>
  <c r="J155" i="13"/>
  <c r="G132" i="13"/>
  <c r="I78" i="13"/>
  <c r="M78" i="13"/>
  <c r="L78" i="13"/>
  <c r="K78" i="13"/>
  <c r="J78" i="13"/>
  <c r="I19" i="13"/>
  <c r="M19" i="13"/>
  <c r="L19" i="13"/>
  <c r="K19" i="13"/>
  <c r="J19" i="13"/>
  <c r="U20" i="13"/>
  <c r="J64" i="10"/>
  <c r="L64" i="10"/>
  <c r="F41" i="10"/>
  <c r="H41" i="10"/>
  <c r="U20" i="14"/>
  <c r="T20" i="14"/>
  <c r="V20" i="14"/>
  <c r="F132" i="13"/>
  <c r="J109" i="13"/>
  <c r="I109" i="13"/>
  <c r="M109" i="13"/>
  <c r="L109" i="13"/>
  <c r="K109" i="13"/>
  <c r="J93" i="13"/>
  <c r="L93" i="13"/>
  <c r="J66" i="13"/>
  <c r="I66" i="13"/>
  <c r="M66" i="13"/>
  <c r="L66" i="13"/>
  <c r="K66" i="13"/>
  <c r="V27" i="12"/>
  <c r="U27" i="12"/>
  <c r="X27" i="12"/>
  <c r="E56" i="12"/>
  <c r="J78" i="10"/>
  <c r="F55" i="10"/>
  <c r="F146" i="13"/>
  <c r="K123" i="13"/>
  <c r="J123" i="13"/>
  <c r="I123" i="13"/>
  <c r="M123" i="13"/>
  <c r="L123" i="13"/>
  <c r="K80" i="13"/>
  <c r="J80" i="13"/>
  <c r="I80" i="13"/>
  <c r="M80" i="13"/>
  <c r="L80" i="13"/>
  <c r="K8" i="13"/>
  <c r="J8" i="13"/>
  <c r="I8" i="13"/>
  <c r="M8" i="13"/>
  <c r="L8" i="13"/>
  <c r="M17" i="13"/>
  <c r="M39" i="13"/>
  <c r="M41" i="13"/>
  <c r="M136" i="13"/>
  <c r="M32" i="13"/>
  <c r="M144" i="13"/>
  <c r="M127" i="13"/>
  <c r="M84" i="13"/>
  <c r="M13" i="13"/>
  <c r="M30" i="13"/>
  <c r="M56" i="13"/>
  <c r="M18" i="13"/>
  <c r="M153" i="13"/>
  <c r="M158" i="13"/>
  <c r="M67" i="13"/>
  <c r="M75" i="13"/>
  <c r="M58" i="13"/>
  <c r="M9" i="13"/>
  <c r="M93" i="13"/>
  <c r="M22" i="13"/>
  <c r="M47" i="13"/>
  <c r="M101" i="13"/>
  <c r="M24" i="13"/>
  <c r="M110" i="13"/>
  <c r="M14" i="13"/>
  <c r="M10" i="13"/>
  <c r="M50" i="13"/>
  <c r="A11" i="12"/>
  <c r="A13" i="12"/>
  <c r="A15" i="12"/>
  <c r="J62" i="10"/>
  <c r="F39" i="10"/>
  <c r="D132" i="13"/>
  <c r="L111" i="13"/>
  <c r="K111" i="13"/>
  <c r="J111" i="13"/>
  <c r="I111" i="13"/>
  <c r="M111" i="13"/>
  <c r="H118" i="13"/>
  <c r="G104" i="13"/>
  <c r="F90" i="13"/>
  <c r="L68" i="13"/>
  <c r="K68" i="13"/>
  <c r="J68" i="13"/>
  <c r="I68" i="13"/>
  <c r="H76" i="13"/>
  <c r="M68" i="13"/>
  <c r="X48" i="12"/>
  <c r="V48" i="12"/>
  <c r="U48" i="12"/>
  <c r="X16" i="12"/>
  <c r="V16" i="12"/>
  <c r="U16" i="12"/>
  <c r="C56" i="12"/>
  <c r="L9" i="12"/>
  <c r="K9" i="12"/>
  <c r="M73" i="13"/>
  <c r="L73" i="13"/>
  <c r="K73" i="13"/>
  <c r="J73" i="13"/>
  <c r="I73" i="13"/>
  <c r="M87" i="13"/>
  <c r="L87" i="13"/>
  <c r="K87" i="13"/>
  <c r="J87" i="13"/>
  <c r="I87" i="13"/>
  <c r="K56" i="13"/>
  <c r="I56" i="13"/>
  <c r="D48" i="13"/>
  <c r="M27" i="13"/>
  <c r="L27" i="13"/>
  <c r="K27" i="13"/>
  <c r="J27" i="13"/>
  <c r="I27" i="13"/>
  <c r="X33" i="12"/>
  <c r="V33" i="12"/>
  <c r="U33" i="12"/>
  <c r="F55" i="12"/>
  <c r="G55" i="12"/>
  <c r="J16" i="10"/>
  <c r="L259" i="8"/>
  <c r="J195" i="8"/>
  <c r="L185" i="8"/>
  <c r="H167" i="8"/>
  <c r="J121" i="8"/>
  <c r="F38" i="8"/>
  <c r="H38" i="8"/>
  <c r="U42" i="5"/>
  <c r="S42" i="5"/>
  <c r="H18" i="10"/>
  <c r="H280" i="8"/>
  <c r="J280" i="8"/>
  <c r="F262" i="8"/>
  <c r="J234" i="8"/>
  <c r="L234" i="8"/>
  <c r="F216" i="8"/>
  <c r="H216" i="8"/>
  <c r="L196" i="8"/>
  <c r="F188" i="8"/>
  <c r="F142" i="8"/>
  <c r="H142" i="8"/>
  <c r="L122" i="8"/>
  <c r="F81" i="8"/>
  <c r="F60" i="8"/>
  <c r="H60" i="8"/>
  <c r="N19" i="12"/>
  <c r="M19" i="12"/>
  <c r="L19" i="12"/>
  <c r="K19" i="12"/>
  <c r="J19" i="12"/>
  <c r="I19" i="12"/>
  <c r="H56" i="12"/>
  <c r="N51" i="12"/>
  <c r="M51" i="12"/>
  <c r="L51" i="12"/>
  <c r="K51" i="12"/>
  <c r="J51" i="12"/>
  <c r="I51" i="12"/>
  <c r="L38" i="12"/>
  <c r="K38" i="12"/>
  <c r="J38" i="12"/>
  <c r="I38" i="12"/>
  <c r="N38" i="12"/>
  <c r="M38" i="12"/>
  <c r="J11" i="12"/>
  <c r="I11" i="12"/>
  <c r="N11" i="12"/>
  <c r="L11" i="12"/>
  <c r="M11" i="12"/>
  <c r="K11" i="12"/>
  <c r="N14" i="12"/>
  <c r="J45" i="12"/>
  <c r="I45" i="12"/>
  <c r="N45" i="12"/>
  <c r="M45" i="12"/>
  <c r="L45" i="12"/>
  <c r="K45" i="12"/>
  <c r="N28" i="12"/>
  <c r="M28" i="12"/>
  <c r="L28" i="12"/>
  <c r="J28" i="12"/>
  <c r="K28" i="12"/>
  <c r="I28" i="12"/>
  <c r="L75" i="10"/>
  <c r="O31" i="10"/>
  <c r="N31" i="10"/>
  <c r="J281" i="8"/>
  <c r="H239" i="8"/>
  <c r="L213" i="8"/>
  <c r="F189" i="8"/>
  <c r="J163" i="8"/>
  <c r="F131" i="8"/>
  <c r="H131" i="8"/>
  <c r="H121" i="8"/>
  <c r="J86" i="8"/>
  <c r="L86" i="8"/>
  <c r="F76" i="8"/>
  <c r="F57" i="8"/>
  <c r="J32" i="6"/>
  <c r="L32" i="6"/>
  <c r="C104" i="13"/>
  <c r="O55" i="10"/>
  <c r="N55" i="10"/>
  <c r="J36" i="10"/>
  <c r="L36" i="10"/>
  <c r="L38" i="10"/>
  <c r="L54" i="10"/>
  <c r="N54" i="10"/>
  <c r="L59" i="10"/>
  <c r="N59" i="10"/>
  <c r="H12" i="10"/>
  <c r="H278" i="8"/>
  <c r="J232" i="8"/>
  <c r="F214" i="8"/>
  <c r="L194" i="8"/>
  <c r="J130" i="8"/>
  <c r="L120" i="8"/>
  <c r="L79" i="8"/>
  <c r="F31" i="8"/>
  <c r="H31" i="8"/>
  <c r="L27" i="6"/>
  <c r="J27" i="6"/>
  <c r="V42" i="5"/>
  <c r="T42" i="5"/>
  <c r="J35" i="10"/>
  <c r="J20" i="10"/>
  <c r="H281" i="8"/>
  <c r="L263" i="8"/>
  <c r="H237" i="8"/>
  <c r="L219" i="8"/>
  <c r="H193" i="8"/>
  <c r="L175" i="8"/>
  <c r="H149" i="8"/>
  <c r="L131" i="8"/>
  <c r="L50" i="6"/>
  <c r="K50" i="6"/>
  <c r="J50" i="6"/>
  <c r="I50" i="6"/>
  <c r="M50" i="6"/>
  <c r="Z10" i="13"/>
  <c r="Y10" i="13"/>
  <c r="X10" i="13"/>
  <c r="W10" i="13"/>
  <c r="AA10" i="13"/>
  <c r="AA8" i="13"/>
  <c r="Z8" i="13"/>
  <c r="Y8" i="13"/>
  <c r="X8" i="13"/>
  <c r="W8" i="13"/>
  <c r="W28" i="12"/>
  <c r="W15" i="12"/>
  <c r="W47" i="12"/>
  <c r="W26" i="12"/>
  <c r="W7" i="12"/>
  <c r="W37" i="12"/>
  <c r="O34" i="10"/>
  <c r="N34" i="10"/>
  <c r="L280" i="8"/>
  <c r="J252" i="8"/>
  <c r="H232" i="8"/>
  <c r="L192" i="8"/>
  <c r="J164" i="8"/>
  <c r="H144" i="8"/>
  <c r="F56" i="8"/>
  <c r="M29" i="6"/>
  <c r="L29" i="6"/>
  <c r="K29" i="6"/>
  <c r="J29" i="6"/>
  <c r="I29" i="6"/>
  <c r="M32" i="6"/>
  <c r="K7" i="6"/>
  <c r="I7" i="6"/>
  <c r="J285" i="8"/>
  <c r="L275" i="8"/>
  <c r="F259" i="8"/>
  <c r="J241" i="8"/>
  <c r="L231" i="8"/>
  <c r="F215" i="8"/>
  <c r="J197" i="8"/>
  <c r="L187" i="8"/>
  <c r="F171" i="8"/>
  <c r="J153" i="8"/>
  <c r="L143" i="8"/>
  <c r="F127" i="8"/>
  <c r="F105" i="8"/>
  <c r="H105" i="8"/>
  <c r="W19" i="6"/>
  <c r="V19" i="6"/>
  <c r="U19" i="6"/>
  <c r="T19" i="6"/>
  <c r="S19" i="6"/>
  <c r="V32" i="6"/>
  <c r="U32" i="6"/>
  <c r="T32" i="6"/>
  <c r="S32" i="6"/>
  <c r="W32" i="6"/>
  <c r="U45" i="6"/>
  <c r="T45" i="6"/>
  <c r="S45" i="6"/>
  <c r="W45" i="6"/>
  <c r="V45" i="6"/>
  <c r="T50" i="6"/>
  <c r="S50" i="6"/>
  <c r="W50" i="6"/>
  <c r="V50" i="6"/>
  <c r="U50" i="6"/>
  <c r="W28" i="6"/>
  <c r="V28" i="6"/>
  <c r="U28" i="6"/>
  <c r="T28" i="6"/>
  <c r="S28" i="6"/>
  <c r="W7" i="5"/>
  <c r="V7" i="5"/>
  <c r="T7" i="5"/>
  <c r="S7" i="5"/>
  <c r="U7" i="5"/>
  <c r="H186" i="3"/>
  <c r="K175" i="3"/>
  <c r="J175" i="3"/>
  <c r="J159" i="3"/>
  <c r="K159" i="3"/>
  <c r="K60" i="2"/>
  <c r="J60" i="2"/>
  <c r="J16" i="2"/>
  <c r="K16" i="2"/>
  <c r="K209" i="3"/>
  <c r="J209" i="3"/>
  <c r="G186" i="3"/>
  <c r="J154" i="3"/>
  <c r="L154" i="3"/>
  <c r="K154" i="3"/>
  <c r="N154" i="3"/>
  <c r="M154" i="3"/>
  <c r="J63" i="2"/>
  <c r="L63" i="2"/>
  <c r="N63" i="2"/>
  <c r="K63" i="2"/>
  <c r="M63" i="2"/>
  <c r="N65" i="2"/>
  <c r="N64" i="2"/>
  <c r="J39" i="2"/>
  <c r="K39" i="2"/>
  <c r="M39" i="2"/>
  <c r="I42" i="2"/>
  <c r="N39" i="2"/>
  <c r="L39" i="2"/>
  <c r="H193" i="3"/>
  <c r="J73" i="2"/>
  <c r="K73" i="2"/>
  <c r="W22" i="6"/>
  <c r="V22" i="6"/>
  <c r="U22" i="6"/>
  <c r="T22" i="6"/>
  <c r="S22" i="6"/>
  <c r="G189" i="3"/>
  <c r="E43" i="2"/>
  <c r="M40" i="2"/>
  <c r="L40" i="2"/>
  <c r="L63" i="8"/>
  <c r="L59" i="8"/>
  <c r="W39" i="5"/>
  <c r="V39" i="5"/>
  <c r="U39" i="5"/>
  <c r="T39" i="5"/>
  <c r="S39" i="5"/>
  <c r="W42" i="5"/>
  <c r="N212" i="3"/>
  <c r="M212" i="3"/>
  <c r="L212" i="3"/>
  <c r="J212" i="3"/>
  <c r="K212" i="3"/>
  <c r="K62" i="2"/>
  <c r="J62" i="2"/>
  <c r="K34" i="2"/>
  <c r="J34" i="2"/>
  <c r="K10" i="2"/>
  <c r="J10" i="2"/>
  <c r="F17" i="2"/>
  <c r="W36" i="5"/>
  <c r="V36" i="5"/>
  <c r="U36" i="5"/>
  <c r="T36" i="5"/>
  <c r="S36" i="5"/>
  <c r="V49" i="5"/>
  <c r="U49" i="5"/>
  <c r="T49" i="5"/>
  <c r="S49" i="5"/>
  <c r="W49" i="5"/>
  <c r="T8" i="5"/>
  <c r="S8" i="5"/>
  <c r="W8" i="5"/>
  <c r="U8" i="5"/>
  <c r="V8" i="5"/>
  <c r="S13" i="5"/>
  <c r="W13" i="5"/>
  <c r="V13" i="5"/>
  <c r="T13" i="5"/>
  <c r="U13" i="5"/>
  <c r="W29" i="5"/>
  <c r="V29" i="5"/>
  <c r="U29" i="5"/>
  <c r="T29" i="5"/>
  <c r="S29" i="5"/>
  <c r="L19" i="5"/>
  <c r="K19" i="5"/>
  <c r="J19" i="5"/>
  <c r="I19" i="5"/>
  <c r="M19" i="5"/>
  <c r="K32" i="5"/>
  <c r="J32" i="5"/>
  <c r="I32" i="5"/>
  <c r="M32" i="5"/>
  <c r="L32" i="5"/>
  <c r="J45" i="5"/>
  <c r="I45" i="5"/>
  <c r="M45" i="5"/>
  <c r="L45" i="5"/>
  <c r="K45" i="5"/>
  <c r="I50" i="5"/>
  <c r="M50" i="5"/>
  <c r="L50" i="5"/>
  <c r="K50" i="5"/>
  <c r="J50" i="5"/>
  <c r="G17" i="2"/>
  <c r="L127" i="3"/>
  <c r="K127" i="3"/>
  <c r="J127" i="3"/>
  <c r="M127" i="3"/>
  <c r="M124" i="3"/>
  <c r="L124" i="3"/>
  <c r="K124" i="3"/>
  <c r="J124" i="3"/>
  <c r="R144" i="19"/>
  <c r="P144" i="19"/>
  <c r="P158" i="19"/>
  <c r="R158" i="19"/>
  <c r="R100" i="19"/>
  <c r="P100" i="19"/>
  <c r="J75" i="19"/>
  <c r="H75" i="19"/>
  <c r="J40" i="19"/>
  <c r="H40" i="19"/>
  <c r="J48" i="19"/>
  <c r="H48" i="19"/>
  <c r="J109" i="19"/>
  <c r="H109" i="19"/>
  <c r="J80" i="19"/>
  <c r="H80" i="19"/>
  <c r="G79" i="19"/>
  <c r="H57" i="19"/>
  <c r="J57" i="19"/>
  <c r="J59" i="19"/>
  <c r="H59" i="19"/>
  <c r="J137" i="19"/>
  <c r="H137" i="19"/>
  <c r="J151" i="19"/>
  <c r="H151" i="19"/>
  <c r="J156" i="19"/>
  <c r="H156" i="19"/>
  <c r="H98" i="19"/>
  <c r="J98" i="19"/>
  <c r="J103" i="19"/>
  <c r="H103" i="19"/>
  <c r="S21" i="17"/>
  <c r="E161" i="17"/>
  <c r="J87" i="17"/>
  <c r="L87" i="17"/>
  <c r="E63" i="17"/>
  <c r="R21" i="17"/>
  <c r="J85" i="17"/>
  <c r="L85" i="17"/>
  <c r="C147" i="17"/>
  <c r="D63" i="17"/>
  <c r="L55" i="17"/>
  <c r="J55" i="17"/>
  <c r="C77" i="17"/>
  <c r="K56" i="17"/>
  <c r="J56" i="17"/>
  <c r="I56" i="17"/>
  <c r="M56" i="17"/>
  <c r="L56" i="17"/>
  <c r="H63" i="17"/>
  <c r="Y13" i="17"/>
  <c r="X13" i="17"/>
  <c r="W13" i="17"/>
  <c r="V21" i="17"/>
  <c r="Z13" i="17"/>
  <c r="M152" i="17"/>
  <c r="L152" i="17"/>
  <c r="K152" i="17"/>
  <c r="J152" i="17"/>
  <c r="I152" i="17"/>
  <c r="M111" i="17"/>
  <c r="L111" i="17"/>
  <c r="K111" i="17"/>
  <c r="J111" i="17"/>
  <c r="I111" i="17"/>
  <c r="H119" i="17"/>
  <c r="K124" i="17"/>
  <c r="J124" i="17"/>
  <c r="I124" i="17"/>
  <c r="M124" i="17"/>
  <c r="L124" i="17"/>
  <c r="I101" i="17"/>
  <c r="L101" i="17"/>
  <c r="K101" i="17"/>
  <c r="J101" i="17"/>
  <c r="M101" i="17"/>
  <c r="M104" i="17"/>
  <c r="L104" i="17"/>
  <c r="K104" i="17"/>
  <c r="J104" i="17"/>
  <c r="I104" i="17"/>
  <c r="M151" i="17"/>
  <c r="L151" i="17"/>
  <c r="K151" i="17"/>
  <c r="J151" i="17"/>
  <c r="I151" i="17"/>
  <c r="G91" i="17"/>
  <c r="K83" i="17"/>
  <c r="I83" i="17"/>
  <c r="G107" i="17"/>
  <c r="K145" i="17"/>
  <c r="I145" i="17"/>
  <c r="W14" i="15"/>
  <c r="AA14" i="15"/>
  <c r="Z14" i="15"/>
  <c r="Y14" i="15"/>
  <c r="X14" i="15"/>
  <c r="V21" i="15"/>
  <c r="S21" i="15"/>
  <c r="G63" i="17"/>
  <c r="K55" i="17"/>
  <c r="I55" i="17"/>
  <c r="T21" i="16"/>
  <c r="T9" i="16"/>
  <c r="M150" i="13"/>
  <c r="L150" i="13"/>
  <c r="K150" i="13"/>
  <c r="J150" i="13"/>
  <c r="I150" i="13"/>
  <c r="K136" i="13"/>
  <c r="I136" i="13"/>
  <c r="M72" i="13"/>
  <c r="L72" i="13"/>
  <c r="K72" i="13"/>
  <c r="J72" i="13"/>
  <c r="I72" i="13"/>
  <c r="I58" i="13"/>
  <c r="K58" i="13"/>
  <c r="L30" i="13"/>
  <c r="J30" i="13"/>
  <c r="X18" i="12"/>
  <c r="V18" i="12"/>
  <c r="U18" i="12"/>
  <c r="J53" i="10"/>
  <c r="I138" i="13"/>
  <c r="H146" i="13"/>
  <c r="M138" i="13"/>
  <c r="L138" i="13"/>
  <c r="K138" i="13"/>
  <c r="J138" i="13"/>
  <c r="V54" i="12"/>
  <c r="U54" i="12"/>
  <c r="F56" i="12"/>
  <c r="J83" i="10"/>
  <c r="F62" i="10"/>
  <c r="H39" i="10"/>
  <c r="L153" i="13"/>
  <c r="J153" i="13"/>
  <c r="G146" i="13"/>
  <c r="J92" i="13"/>
  <c r="I92" i="13"/>
  <c r="M92" i="13"/>
  <c r="L92" i="13"/>
  <c r="K92" i="13"/>
  <c r="L50" i="13"/>
  <c r="J50" i="13"/>
  <c r="L32" i="13"/>
  <c r="J32" i="13"/>
  <c r="V47" i="12"/>
  <c r="U47" i="12"/>
  <c r="X47" i="12"/>
  <c r="V15" i="12"/>
  <c r="U15" i="12"/>
  <c r="X15" i="12"/>
  <c r="H53" i="10"/>
  <c r="G160" i="13"/>
  <c r="K106" i="13"/>
  <c r="J106" i="13"/>
  <c r="I106" i="13"/>
  <c r="M106" i="13"/>
  <c r="L106" i="13"/>
  <c r="S20" i="13"/>
  <c r="J81" i="10"/>
  <c r="H37" i="10"/>
  <c r="L154" i="13"/>
  <c r="K154" i="13"/>
  <c r="J154" i="13"/>
  <c r="I154" i="13"/>
  <c r="M154" i="13"/>
  <c r="E146" i="13"/>
  <c r="L51" i="13"/>
  <c r="K51" i="13"/>
  <c r="J51" i="13"/>
  <c r="I51" i="13"/>
  <c r="M51" i="13"/>
  <c r="L33" i="13"/>
  <c r="K33" i="13"/>
  <c r="J33" i="13"/>
  <c r="I33" i="13"/>
  <c r="M33" i="13"/>
  <c r="X36" i="12"/>
  <c r="V36" i="12"/>
  <c r="U36" i="12"/>
  <c r="M159" i="13"/>
  <c r="L159" i="13"/>
  <c r="K159" i="13"/>
  <c r="J159" i="13"/>
  <c r="I159" i="13"/>
  <c r="M116" i="13"/>
  <c r="L116" i="13"/>
  <c r="K116" i="13"/>
  <c r="J116" i="13"/>
  <c r="I116" i="13"/>
  <c r="M130" i="13"/>
  <c r="L130" i="13"/>
  <c r="K130" i="13"/>
  <c r="J130" i="13"/>
  <c r="I130" i="13"/>
  <c r="M70" i="13"/>
  <c r="L70" i="13"/>
  <c r="K70" i="13"/>
  <c r="J70" i="13"/>
  <c r="I70" i="13"/>
  <c r="E62" i="13"/>
  <c r="K39" i="13"/>
  <c r="I39" i="13"/>
  <c r="X57" i="12"/>
  <c r="V57" i="12"/>
  <c r="U57" i="12"/>
  <c r="X21" i="12"/>
  <c r="V21" i="12"/>
  <c r="U21" i="12"/>
  <c r="E54" i="12"/>
  <c r="J21" i="10"/>
  <c r="H277" i="8"/>
  <c r="J231" i="8"/>
  <c r="F213" i="8"/>
  <c r="L193" i="8"/>
  <c r="J129" i="8"/>
  <c r="L119" i="8"/>
  <c r="F19" i="8"/>
  <c r="H19" i="8"/>
  <c r="U17" i="6"/>
  <c r="S17" i="6"/>
  <c r="O80" i="10"/>
  <c r="N80" i="10"/>
  <c r="O76" i="10"/>
  <c r="N76" i="10"/>
  <c r="H15" i="10"/>
  <c r="F252" i="8"/>
  <c r="H252" i="8"/>
  <c r="L232" i="8"/>
  <c r="H214" i="8"/>
  <c r="J214" i="8"/>
  <c r="F196" i="8"/>
  <c r="J168" i="8"/>
  <c r="L168" i="8"/>
  <c r="F150" i="8"/>
  <c r="H150" i="8"/>
  <c r="L130" i="8"/>
  <c r="F122" i="8"/>
  <c r="H77" i="8"/>
  <c r="J77" i="8"/>
  <c r="N23" i="12"/>
  <c r="M23" i="12"/>
  <c r="L23" i="12"/>
  <c r="K23" i="12"/>
  <c r="J23" i="12"/>
  <c r="I23" i="12"/>
  <c r="L42" i="12"/>
  <c r="K42" i="12"/>
  <c r="J42" i="12"/>
  <c r="I42" i="12"/>
  <c r="N42" i="12"/>
  <c r="M42" i="12"/>
  <c r="J17" i="12"/>
  <c r="I17" i="12"/>
  <c r="N17" i="12"/>
  <c r="L17" i="12"/>
  <c r="M17" i="12"/>
  <c r="K17" i="12"/>
  <c r="J49" i="12"/>
  <c r="I49" i="12"/>
  <c r="N49" i="12"/>
  <c r="M49" i="12"/>
  <c r="L49" i="12"/>
  <c r="K49" i="12"/>
  <c r="N32" i="12"/>
  <c r="M32" i="12"/>
  <c r="L32" i="12"/>
  <c r="J32" i="12"/>
  <c r="I32" i="12"/>
  <c r="K32" i="12"/>
  <c r="O38" i="10"/>
  <c r="N38" i="10"/>
  <c r="F20" i="10"/>
  <c r="L279" i="8"/>
  <c r="F255" i="8"/>
  <c r="J229" i="8"/>
  <c r="F197" i="8"/>
  <c r="H197" i="8"/>
  <c r="H187" i="8"/>
  <c r="J171" i="8"/>
  <c r="H129" i="8"/>
  <c r="L84" i="8"/>
  <c r="T38" i="6"/>
  <c r="V38" i="6"/>
  <c r="J24" i="6"/>
  <c r="L24" i="6"/>
  <c r="L33" i="5"/>
  <c r="J33" i="5"/>
  <c r="C34" i="13"/>
  <c r="C90" i="13"/>
  <c r="O32" i="10"/>
  <c r="N32" i="10"/>
  <c r="L33" i="10"/>
  <c r="L57" i="10"/>
  <c r="L62" i="10"/>
  <c r="L78" i="10"/>
  <c r="N78" i="10"/>
  <c r="F21" i="10"/>
  <c r="J240" i="8"/>
  <c r="L230" i="8"/>
  <c r="H212" i="8"/>
  <c r="J166" i="8"/>
  <c r="F148" i="8"/>
  <c r="L128" i="8"/>
  <c r="F79" i="8"/>
  <c r="F20" i="8"/>
  <c r="H20" i="8"/>
  <c r="L19" i="6"/>
  <c r="J19" i="6"/>
  <c r="J43" i="10"/>
  <c r="O16" i="10"/>
  <c r="N16" i="10"/>
  <c r="L42" i="6"/>
  <c r="K42" i="6"/>
  <c r="J42" i="6"/>
  <c r="I42" i="6"/>
  <c r="M42" i="6"/>
  <c r="Z14" i="13"/>
  <c r="Y14" i="13"/>
  <c r="X14" i="13"/>
  <c r="W14" i="13"/>
  <c r="AA14" i="13"/>
  <c r="V20" i="13"/>
  <c r="AA12" i="13"/>
  <c r="Z12" i="13"/>
  <c r="Y12" i="13"/>
  <c r="X12" i="13"/>
  <c r="W12" i="13"/>
  <c r="W32" i="12"/>
  <c r="W19" i="12"/>
  <c r="W51" i="12"/>
  <c r="W30" i="12"/>
  <c r="W12" i="12"/>
  <c r="W41" i="12"/>
  <c r="H21" i="10"/>
  <c r="J260" i="8"/>
  <c r="H240" i="8"/>
  <c r="F212" i="8"/>
  <c r="J172" i="8"/>
  <c r="H152" i="8"/>
  <c r="F124" i="8"/>
  <c r="F83" i="8"/>
  <c r="H54" i="8"/>
  <c r="M21" i="6"/>
  <c r="L21" i="6"/>
  <c r="K21" i="6"/>
  <c r="J21" i="6"/>
  <c r="I21" i="6"/>
  <c r="L283" i="8"/>
  <c r="H257" i="8"/>
  <c r="L239" i="8"/>
  <c r="H213" i="8"/>
  <c r="L195" i="8"/>
  <c r="H169" i="8"/>
  <c r="L151" i="8"/>
  <c r="H125" i="8"/>
  <c r="F97" i="8"/>
  <c r="H97" i="8"/>
  <c r="W27" i="6"/>
  <c r="V27" i="6"/>
  <c r="U27" i="6"/>
  <c r="T27" i="6"/>
  <c r="S27" i="6"/>
  <c r="V40" i="6"/>
  <c r="U40" i="6"/>
  <c r="T40" i="6"/>
  <c r="S40" i="6"/>
  <c r="W40" i="6"/>
  <c r="S12" i="6"/>
  <c r="W12" i="6"/>
  <c r="V12" i="6"/>
  <c r="T12" i="6"/>
  <c r="U12" i="6"/>
  <c r="W14" i="6"/>
  <c r="W36" i="6"/>
  <c r="V36" i="6"/>
  <c r="U36" i="6"/>
  <c r="T36" i="6"/>
  <c r="S36" i="6"/>
  <c r="W38" i="6"/>
  <c r="M213" i="3"/>
  <c r="L213" i="3"/>
  <c r="K213" i="3"/>
  <c r="J213" i="3"/>
  <c r="N213" i="3"/>
  <c r="E195" i="3"/>
  <c r="J174" i="3"/>
  <c r="L174" i="3"/>
  <c r="K174" i="3"/>
  <c r="N174" i="3"/>
  <c r="M174" i="3"/>
  <c r="J140" i="3"/>
  <c r="K140" i="3"/>
  <c r="N140" i="3"/>
  <c r="M140" i="3"/>
  <c r="L140" i="3"/>
  <c r="M61" i="2"/>
  <c r="L61" i="2"/>
  <c r="M37" i="2"/>
  <c r="L37" i="2"/>
  <c r="J22" i="2"/>
  <c r="L22" i="2"/>
  <c r="K22" i="2"/>
  <c r="M22" i="2"/>
  <c r="N22" i="2"/>
  <c r="N47" i="2"/>
  <c r="N48" i="2"/>
  <c r="N24" i="2"/>
  <c r="N23" i="2"/>
  <c r="J7" i="2"/>
  <c r="K7" i="2"/>
  <c r="L7" i="2"/>
  <c r="N7" i="2"/>
  <c r="M7" i="2"/>
  <c r="N8" i="2"/>
  <c r="N9" i="2"/>
  <c r="M17" i="5"/>
  <c r="L17" i="5"/>
  <c r="K17" i="5"/>
  <c r="J17" i="5"/>
  <c r="I17" i="5"/>
  <c r="F190" i="3"/>
  <c r="F196" i="3"/>
  <c r="F67" i="2"/>
  <c r="L9" i="10"/>
  <c r="L10" i="10"/>
  <c r="N10" i="10"/>
  <c r="M14" i="5"/>
  <c r="L14" i="5"/>
  <c r="K14" i="5"/>
  <c r="J14" i="5"/>
  <c r="I14" i="5"/>
  <c r="L177" i="3"/>
  <c r="M177" i="3"/>
  <c r="K177" i="3"/>
  <c r="J177" i="3"/>
  <c r="N177" i="3"/>
  <c r="I188" i="3"/>
  <c r="L161" i="3"/>
  <c r="K161" i="3"/>
  <c r="J161" i="3"/>
  <c r="M161" i="3"/>
  <c r="N161" i="3"/>
  <c r="I194" i="3"/>
  <c r="L143" i="3"/>
  <c r="M143" i="3"/>
  <c r="K143" i="3"/>
  <c r="J143" i="3"/>
  <c r="N143" i="3"/>
  <c r="M74" i="2"/>
  <c r="L74" i="2"/>
  <c r="M36" i="2"/>
  <c r="L36" i="2"/>
  <c r="L60" i="8"/>
  <c r="F68" i="2"/>
  <c r="W44" i="5"/>
  <c r="V44" i="5"/>
  <c r="U44" i="5"/>
  <c r="T44" i="5"/>
  <c r="S44" i="5"/>
  <c r="T16" i="5"/>
  <c r="S16" i="5"/>
  <c r="W16" i="5"/>
  <c r="U16" i="5"/>
  <c r="V16" i="5"/>
  <c r="S24" i="5"/>
  <c r="W24" i="5"/>
  <c r="V24" i="5"/>
  <c r="U24" i="5"/>
  <c r="T24" i="5"/>
  <c r="W37" i="5"/>
  <c r="V37" i="5"/>
  <c r="U37" i="5"/>
  <c r="S37" i="5"/>
  <c r="T37" i="5"/>
  <c r="L27" i="5"/>
  <c r="K27" i="5"/>
  <c r="J27" i="5"/>
  <c r="I27" i="5"/>
  <c r="M27" i="5"/>
  <c r="K40" i="5"/>
  <c r="J40" i="5"/>
  <c r="I40" i="5"/>
  <c r="M40" i="5"/>
  <c r="L40" i="5"/>
  <c r="M12" i="5"/>
  <c r="L12" i="5"/>
  <c r="K12" i="5"/>
  <c r="I12" i="5"/>
  <c r="J12" i="5"/>
  <c r="N172" i="3"/>
  <c r="M172" i="3"/>
  <c r="L172" i="3"/>
  <c r="K172" i="3"/>
  <c r="J172" i="3"/>
  <c r="N156" i="3"/>
  <c r="M156" i="3"/>
  <c r="L156" i="3"/>
  <c r="K156" i="3"/>
  <c r="J156" i="3"/>
  <c r="L44" i="2"/>
  <c r="M44" i="2"/>
  <c r="M125" i="3"/>
  <c r="L125" i="3"/>
  <c r="K125" i="3"/>
  <c r="J125" i="3"/>
  <c r="T23" i="19"/>
  <c r="Z15" i="19"/>
  <c r="E21" i="19"/>
  <c r="M9" i="19"/>
  <c r="Z113" i="19"/>
  <c r="Z56" i="19"/>
  <c r="Z33" i="19"/>
  <c r="Z44" i="19"/>
  <c r="Z55" i="19"/>
  <c r="U63" i="19"/>
  <c r="Z63" i="19" s="1"/>
  <c r="Z115" i="19"/>
  <c r="Z112" i="19"/>
  <c r="Z126" i="19"/>
  <c r="Z140" i="19"/>
  <c r="Z154" i="19"/>
  <c r="Z86" i="19"/>
  <c r="U133" i="19"/>
  <c r="Z133" i="19" s="1"/>
  <c r="Z125" i="19"/>
  <c r="M65" i="19"/>
  <c r="M119" i="19"/>
  <c r="E37" i="19"/>
  <c r="E65" i="19"/>
  <c r="T37" i="19"/>
  <c r="T133" i="19"/>
  <c r="L149" i="19"/>
  <c r="L105" i="19"/>
  <c r="L91" i="19"/>
  <c r="L93" i="19"/>
  <c r="L107" i="19"/>
  <c r="D63" i="19"/>
  <c r="Z28" i="19"/>
  <c r="R34" i="19"/>
  <c r="P34" i="19"/>
  <c r="F35" i="19"/>
  <c r="H27" i="19"/>
  <c r="F23" i="19"/>
  <c r="X31" i="19"/>
  <c r="X19" i="19"/>
  <c r="J17" i="19"/>
  <c r="H17" i="19"/>
  <c r="R14" i="19"/>
  <c r="P14" i="19"/>
  <c r="X11" i="19"/>
  <c r="X84" i="19"/>
  <c r="X42" i="19"/>
  <c r="X53" i="19"/>
  <c r="X66" i="19"/>
  <c r="W65" i="19"/>
  <c r="X90" i="19"/>
  <c r="X76" i="19"/>
  <c r="W119" i="19"/>
  <c r="X111" i="19"/>
  <c r="X156" i="19"/>
  <c r="X98" i="19"/>
  <c r="X103" i="19"/>
  <c r="X117" i="19"/>
  <c r="X131" i="19"/>
  <c r="R38" i="19"/>
  <c r="O37" i="19"/>
  <c r="P38" i="19"/>
  <c r="R46" i="19"/>
  <c r="P46" i="19"/>
  <c r="R73" i="19"/>
  <c r="P73" i="19"/>
  <c r="R68" i="19"/>
  <c r="P68" i="19"/>
  <c r="R67" i="19"/>
  <c r="P67" i="19"/>
  <c r="R145" i="19"/>
  <c r="P145" i="19"/>
  <c r="R142" i="19"/>
  <c r="P142" i="19"/>
  <c r="R139" i="19"/>
  <c r="P139" i="19"/>
  <c r="O147" i="19"/>
  <c r="R153" i="19"/>
  <c r="P153" i="19"/>
  <c r="O161" i="19"/>
  <c r="P95" i="19"/>
  <c r="R95" i="19"/>
  <c r="R109" i="19"/>
  <c r="P109" i="19"/>
  <c r="J82" i="19"/>
  <c r="H82" i="19"/>
  <c r="J41" i="19"/>
  <c r="G49" i="19"/>
  <c r="H41" i="19"/>
  <c r="J52" i="19"/>
  <c r="G51" i="19"/>
  <c r="H52" i="19"/>
  <c r="J143" i="19"/>
  <c r="H143" i="19"/>
  <c r="J84" i="19"/>
  <c r="H84" i="19"/>
  <c r="J60" i="19"/>
  <c r="H60" i="19"/>
  <c r="J68" i="19"/>
  <c r="H68" i="19"/>
  <c r="J145" i="19"/>
  <c r="H145" i="19"/>
  <c r="J159" i="19"/>
  <c r="H159" i="19"/>
  <c r="H101" i="19"/>
  <c r="J101" i="19"/>
  <c r="H115" i="19"/>
  <c r="J115" i="19"/>
  <c r="J112" i="19"/>
  <c r="H112" i="19"/>
  <c r="D133" i="17"/>
  <c r="Q21" i="17"/>
  <c r="Q9" i="17"/>
  <c r="E107" i="17"/>
  <c r="E105" i="17"/>
  <c r="D147" i="17"/>
  <c r="L100" i="17"/>
  <c r="K100" i="17"/>
  <c r="J100" i="17"/>
  <c r="I100" i="17"/>
  <c r="M100" i="17"/>
  <c r="I54" i="17"/>
  <c r="M54" i="17"/>
  <c r="L54" i="17"/>
  <c r="K54" i="17"/>
  <c r="J54" i="17"/>
  <c r="W12" i="17"/>
  <c r="Z12" i="17"/>
  <c r="Y12" i="17"/>
  <c r="X12" i="17"/>
  <c r="D93" i="17"/>
  <c r="D79" i="17"/>
  <c r="D135" i="17"/>
  <c r="E51" i="17"/>
  <c r="C79" i="17"/>
  <c r="C65" i="17"/>
  <c r="M137" i="17"/>
  <c r="L137" i="17"/>
  <c r="K137" i="17"/>
  <c r="J137" i="17"/>
  <c r="I137" i="17"/>
  <c r="D107" i="17"/>
  <c r="E79" i="17"/>
  <c r="C63" i="17"/>
  <c r="J95" i="17"/>
  <c r="I95" i="17"/>
  <c r="M95" i="17"/>
  <c r="L95" i="17"/>
  <c r="K95" i="17"/>
  <c r="Z10" i="17"/>
  <c r="Y10" i="17"/>
  <c r="X10" i="17"/>
  <c r="V9" i="17"/>
  <c r="AA13" i="17" s="1"/>
  <c r="W10" i="17"/>
  <c r="K132" i="17"/>
  <c r="J132" i="17"/>
  <c r="I132" i="17"/>
  <c r="M132" i="17"/>
  <c r="L132" i="17"/>
  <c r="I110" i="17"/>
  <c r="M110" i="17"/>
  <c r="L110" i="17"/>
  <c r="K110" i="17"/>
  <c r="J110" i="17"/>
  <c r="M113" i="17"/>
  <c r="L113" i="17"/>
  <c r="K113" i="17"/>
  <c r="J113" i="17"/>
  <c r="I113" i="17"/>
  <c r="M159" i="17"/>
  <c r="L159" i="17"/>
  <c r="K159" i="17"/>
  <c r="J159" i="17"/>
  <c r="I159" i="17"/>
  <c r="I85" i="17"/>
  <c r="K85" i="17"/>
  <c r="R9" i="16"/>
  <c r="W9" i="15"/>
  <c r="Y9" i="15"/>
  <c r="F79" i="17"/>
  <c r="F91" i="17"/>
  <c r="F105" i="17"/>
  <c r="F119" i="17"/>
  <c r="T21" i="15"/>
  <c r="X11" i="16"/>
  <c r="Z11" i="16"/>
  <c r="Y19" i="15"/>
  <c r="X19" i="15"/>
  <c r="W19" i="15"/>
  <c r="AA19" i="15"/>
  <c r="Z19" i="15"/>
  <c r="Z9" i="15"/>
  <c r="X9" i="15"/>
  <c r="Q21" i="15"/>
  <c r="AA20" i="15"/>
  <c r="Z20" i="15"/>
  <c r="Y20" i="15"/>
  <c r="X20" i="15"/>
  <c r="W20" i="15"/>
  <c r="K101" i="13"/>
  <c r="I101" i="13"/>
  <c r="L56" i="13"/>
  <c r="J56" i="13"/>
  <c r="M29" i="13"/>
  <c r="L29" i="13"/>
  <c r="K29" i="13"/>
  <c r="J29" i="13"/>
  <c r="I29" i="13"/>
  <c r="X50" i="12"/>
  <c r="V50" i="12"/>
  <c r="U50" i="12"/>
  <c r="X38" i="12"/>
  <c r="V38" i="12"/>
  <c r="U38" i="12"/>
  <c r="O78" i="10"/>
  <c r="F78" i="10"/>
  <c r="Q23" i="14"/>
  <c r="I121" i="13"/>
  <c r="M121" i="13"/>
  <c r="L121" i="13"/>
  <c r="K121" i="13"/>
  <c r="J121" i="13"/>
  <c r="I103" i="13"/>
  <c r="M103" i="13"/>
  <c r="L103" i="13"/>
  <c r="K103" i="13"/>
  <c r="J103" i="13"/>
  <c r="I60" i="13"/>
  <c r="M60" i="13"/>
  <c r="L60" i="13"/>
  <c r="K60" i="13"/>
  <c r="J60" i="13"/>
  <c r="I11" i="13"/>
  <c r="M11" i="13"/>
  <c r="L11" i="13"/>
  <c r="K11" i="13"/>
  <c r="J11" i="13"/>
  <c r="U8" i="12"/>
  <c r="X8" i="12"/>
  <c r="V8" i="12"/>
  <c r="F81" i="10"/>
  <c r="O81" i="10"/>
  <c r="F60" i="10"/>
  <c r="H60" i="10"/>
  <c r="P23" i="14"/>
  <c r="J152" i="13"/>
  <c r="I152" i="13"/>
  <c r="H160" i="13"/>
  <c r="M152" i="13"/>
  <c r="L152" i="13"/>
  <c r="K152" i="13"/>
  <c r="L136" i="13"/>
  <c r="J136" i="13"/>
  <c r="L75" i="13"/>
  <c r="J75" i="13"/>
  <c r="J31" i="13"/>
  <c r="I31" i="13"/>
  <c r="M31" i="13"/>
  <c r="L31" i="13"/>
  <c r="K31" i="13"/>
  <c r="L18" i="13"/>
  <c r="J18" i="13"/>
  <c r="L10" i="13"/>
  <c r="J10" i="13"/>
  <c r="V35" i="12"/>
  <c r="U35" i="12"/>
  <c r="X35" i="12"/>
  <c r="C55" i="12"/>
  <c r="F65" i="10"/>
  <c r="V11" i="14"/>
  <c r="U11" i="14"/>
  <c r="T11" i="14"/>
  <c r="V22" i="14"/>
  <c r="V15" i="14"/>
  <c r="K45" i="13"/>
  <c r="J45" i="13"/>
  <c r="I45" i="13"/>
  <c r="M45" i="13"/>
  <c r="L45" i="13"/>
  <c r="K12" i="13"/>
  <c r="J12" i="13"/>
  <c r="I12" i="13"/>
  <c r="H20" i="13"/>
  <c r="M12" i="13"/>
  <c r="L12" i="13"/>
  <c r="V9" i="12"/>
  <c r="U9" i="12"/>
  <c r="X9" i="12"/>
  <c r="F58" i="10"/>
  <c r="F160" i="13"/>
  <c r="L137" i="13"/>
  <c r="K137" i="13"/>
  <c r="J137" i="13"/>
  <c r="I137" i="13"/>
  <c r="M137" i="13"/>
  <c r="L94" i="13"/>
  <c r="K94" i="13"/>
  <c r="J94" i="13"/>
  <c r="I94" i="13"/>
  <c r="M94" i="13"/>
  <c r="X24" i="12"/>
  <c r="V24" i="12"/>
  <c r="U24" i="12"/>
  <c r="M142" i="13"/>
  <c r="L142" i="13"/>
  <c r="K142" i="13"/>
  <c r="J142" i="13"/>
  <c r="I142" i="13"/>
  <c r="M156" i="13"/>
  <c r="L156" i="13"/>
  <c r="K156" i="13"/>
  <c r="J156" i="13"/>
  <c r="I156" i="13"/>
  <c r="F76" i="13"/>
  <c r="M53" i="13"/>
  <c r="L53" i="13"/>
  <c r="K53" i="13"/>
  <c r="J53" i="13"/>
  <c r="I53" i="13"/>
  <c r="K13" i="13"/>
  <c r="I13" i="13"/>
  <c r="X53" i="12"/>
  <c r="V53" i="12"/>
  <c r="U53" i="12"/>
  <c r="X54" i="12"/>
  <c r="X41" i="12"/>
  <c r="V41" i="12"/>
  <c r="U41" i="12"/>
  <c r="X11" i="12"/>
  <c r="V11" i="12"/>
  <c r="U11" i="12"/>
  <c r="X12" i="12"/>
  <c r="V6" i="12"/>
  <c r="U6" i="12"/>
  <c r="J18" i="10"/>
  <c r="J239" i="8"/>
  <c r="L229" i="8"/>
  <c r="H211" i="8"/>
  <c r="J165" i="8"/>
  <c r="F147" i="8"/>
  <c r="L127" i="8"/>
  <c r="F11" i="8"/>
  <c r="H11" i="8"/>
  <c r="M38" i="6"/>
  <c r="L38" i="6"/>
  <c r="K38" i="6"/>
  <c r="J38" i="6"/>
  <c r="I38" i="6"/>
  <c r="O77" i="10"/>
  <c r="N77" i="10"/>
  <c r="H20" i="10"/>
  <c r="J278" i="8"/>
  <c r="L278" i="8"/>
  <c r="F260" i="8"/>
  <c r="H260" i="8"/>
  <c r="L240" i="8"/>
  <c r="F232" i="8"/>
  <c r="F186" i="8"/>
  <c r="H186" i="8"/>
  <c r="L166" i="8"/>
  <c r="H148" i="8"/>
  <c r="J148" i="8"/>
  <c r="F130" i="8"/>
  <c r="J56" i="8"/>
  <c r="L56" i="8"/>
  <c r="N27" i="12"/>
  <c r="M27" i="12"/>
  <c r="L27" i="12"/>
  <c r="K27" i="12"/>
  <c r="J27" i="12"/>
  <c r="I27" i="12"/>
  <c r="L13" i="12"/>
  <c r="K13" i="12"/>
  <c r="J13" i="12"/>
  <c r="I13" i="12"/>
  <c r="N13" i="12"/>
  <c r="M13" i="12"/>
  <c r="L46" i="12"/>
  <c r="K46" i="12"/>
  <c r="J46" i="12"/>
  <c r="I46" i="12"/>
  <c r="N46" i="12"/>
  <c r="M46" i="12"/>
  <c r="J21" i="12"/>
  <c r="I21" i="12"/>
  <c r="N21" i="12"/>
  <c r="L21" i="12"/>
  <c r="M21" i="12"/>
  <c r="K21" i="12"/>
  <c r="N36" i="12"/>
  <c r="M36" i="12"/>
  <c r="L36" i="12"/>
  <c r="J36" i="12"/>
  <c r="K36" i="12"/>
  <c r="I36" i="12"/>
  <c r="J41" i="10"/>
  <c r="F17" i="10"/>
  <c r="F279" i="8"/>
  <c r="F263" i="8"/>
  <c r="H263" i="8"/>
  <c r="H253" i="8"/>
  <c r="J237" i="8"/>
  <c r="H195" i="8"/>
  <c r="L169" i="8"/>
  <c r="F145" i="8"/>
  <c r="J119" i="8"/>
  <c r="F84" i="8"/>
  <c r="F65" i="8"/>
  <c r="F55" i="8"/>
  <c r="H55" i="8"/>
  <c r="J52" i="6"/>
  <c r="I52" i="6"/>
  <c r="M52" i="6"/>
  <c r="L52" i="6"/>
  <c r="K52" i="6"/>
  <c r="J9" i="6"/>
  <c r="I9" i="6"/>
  <c r="M9" i="6"/>
  <c r="L9" i="6"/>
  <c r="K9" i="6"/>
  <c r="C132" i="13"/>
  <c r="C20" i="13"/>
  <c r="N60" i="10"/>
  <c r="O60" i="10"/>
  <c r="L80" i="10"/>
  <c r="L41" i="10"/>
  <c r="L65" i="10"/>
  <c r="L81" i="10"/>
  <c r="N81" i="10"/>
  <c r="L86" i="10"/>
  <c r="J10" i="10"/>
  <c r="J276" i="8"/>
  <c r="F258" i="8"/>
  <c r="L238" i="8"/>
  <c r="J174" i="8"/>
  <c r="L164" i="8"/>
  <c r="H146" i="8"/>
  <c r="F104" i="8"/>
  <c r="H104" i="8"/>
  <c r="F77" i="8"/>
  <c r="F58" i="8"/>
  <c r="H58" i="8"/>
  <c r="F12" i="8"/>
  <c r="H12" i="8"/>
  <c r="K47" i="6"/>
  <c r="J47" i="6"/>
  <c r="I47" i="6"/>
  <c r="M47" i="6"/>
  <c r="L47" i="6"/>
  <c r="K12" i="6"/>
  <c r="J12" i="6"/>
  <c r="I12" i="6"/>
  <c r="M12" i="6"/>
  <c r="L12" i="6"/>
  <c r="M16" i="6"/>
  <c r="M15" i="6"/>
  <c r="M13" i="6"/>
  <c r="J32" i="10"/>
  <c r="J13" i="10"/>
  <c r="J279" i="8"/>
  <c r="F253" i="8"/>
  <c r="J235" i="8"/>
  <c r="F209" i="8"/>
  <c r="J191" i="8"/>
  <c r="F165" i="8"/>
  <c r="J147" i="8"/>
  <c r="F121" i="8"/>
  <c r="F42" i="8"/>
  <c r="H42" i="8"/>
  <c r="L34" i="6"/>
  <c r="K34" i="6"/>
  <c r="J34" i="6"/>
  <c r="I34" i="6"/>
  <c r="M34" i="6"/>
  <c r="M35" i="6"/>
  <c r="Z18" i="13"/>
  <c r="Y18" i="13"/>
  <c r="X18" i="13"/>
  <c r="W18" i="13"/>
  <c r="AA18" i="13"/>
  <c r="AA16" i="13"/>
  <c r="Z16" i="13"/>
  <c r="Y16" i="13"/>
  <c r="X16" i="13"/>
  <c r="W16" i="13"/>
  <c r="W36" i="12"/>
  <c r="W23" i="12"/>
  <c r="W55" i="12"/>
  <c r="W34" i="12"/>
  <c r="W11" i="12"/>
  <c r="W45" i="12"/>
  <c r="O12" i="10"/>
  <c r="N12" i="10"/>
  <c r="L258" i="8"/>
  <c r="J230" i="8"/>
  <c r="H210" i="8"/>
  <c r="L170" i="8"/>
  <c r="J142" i="8"/>
  <c r="H122" i="8"/>
  <c r="H81" i="8"/>
  <c r="F64" i="8"/>
  <c r="W35" i="6"/>
  <c r="V35" i="6"/>
  <c r="U35" i="6"/>
  <c r="T35" i="6"/>
  <c r="S35" i="6"/>
  <c r="V48" i="6"/>
  <c r="U48" i="6"/>
  <c r="T48" i="6"/>
  <c r="S48" i="6"/>
  <c r="W48" i="6"/>
  <c r="W49" i="6"/>
  <c r="T7" i="6"/>
  <c r="S7" i="6"/>
  <c r="W7" i="6"/>
  <c r="V7" i="6"/>
  <c r="U7" i="6"/>
  <c r="W11" i="6"/>
  <c r="S23" i="6"/>
  <c r="W23" i="6"/>
  <c r="V23" i="6"/>
  <c r="T23" i="6"/>
  <c r="U23" i="6"/>
  <c r="W44" i="6"/>
  <c r="V44" i="6"/>
  <c r="U44" i="6"/>
  <c r="S44" i="6"/>
  <c r="T44" i="6"/>
  <c r="J171" i="3"/>
  <c r="K171" i="3"/>
  <c r="J155" i="3"/>
  <c r="K155" i="3"/>
  <c r="J12" i="2"/>
  <c r="K12" i="2"/>
  <c r="W31" i="5"/>
  <c r="V31" i="5"/>
  <c r="U31" i="5"/>
  <c r="T31" i="5"/>
  <c r="S31" i="5"/>
  <c r="G191" i="3"/>
  <c r="G194" i="3"/>
  <c r="J162" i="3"/>
  <c r="K162" i="3"/>
  <c r="L162" i="3"/>
  <c r="N162" i="3"/>
  <c r="M162" i="3"/>
  <c r="H189" i="3"/>
  <c r="L14" i="10"/>
  <c r="L18" i="10"/>
  <c r="W12" i="5"/>
  <c r="V12" i="5"/>
  <c r="U12" i="5"/>
  <c r="T12" i="5"/>
  <c r="S12" i="5"/>
  <c r="M141" i="3"/>
  <c r="L141" i="3"/>
  <c r="M32" i="2"/>
  <c r="L32" i="2"/>
  <c r="L87" i="8"/>
  <c r="W25" i="6"/>
  <c r="V25" i="6"/>
  <c r="U25" i="6"/>
  <c r="T25" i="6"/>
  <c r="S25" i="6"/>
  <c r="N208" i="3"/>
  <c r="L208" i="3"/>
  <c r="J208" i="3"/>
  <c r="M208" i="3"/>
  <c r="K208" i="3"/>
  <c r="N209" i="3"/>
  <c r="K58" i="2"/>
  <c r="J58" i="2"/>
  <c r="E42" i="2"/>
  <c r="W52" i="5"/>
  <c r="V52" i="5"/>
  <c r="U52" i="5"/>
  <c r="T52" i="5"/>
  <c r="S52" i="5"/>
  <c r="U11" i="5"/>
  <c r="T11" i="5"/>
  <c r="S11" i="5"/>
  <c r="V11" i="5"/>
  <c r="W11" i="5"/>
  <c r="T19" i="5"/>
  <c r="S19" i="5"/>
  <c r="W19" i="5"/>
  <c r="V19" i="5"/>
  <c r="U19" i="5"/>
  <c r="S32" i="5"/>
  <c r="W32" i="5"/>
  <c r="V32" i="5"/>
  <c r="U32" i="5"/>
  <c r="T32" i="5"/>
  <c r="W45" i="5"/>
  <c r="V45" i="5"/>
  <c r="U45" i="5"/>
  <c r="T45" i="5"/>
  <c r="S45" i="5"/>
  <c r="M11" i="5"/>
  <c r="L11" i="5"/>
  <c r="K11" i="5"/>
  <c r="J11" i="5"/>
  <c r="I11" i="5"/>
  <c r="L35" i="5"/>
  <c r="K35" i="5"/>
  <c r="J35" i="5"/>
  <c r="I35" i="5"/>
  <c r="M35" i="5"/>
  <c r="K48" i="5"/>
  <c r="J48" i="5"/>
  <c r="I48" i="5"/>
  <c r="M48" i="5"/>
  <c r="L48" i="5"/>
  <c r="I7" i="5"/>
  <c r="L7" i="5"/>
  <c r="M7" i="5"/>
  <c r="K7" i="5"/>
  <c r="J7" i="5"/>
  <c r="M23" i="5"/>
  <c r="L23" i="5"/>
  <c r="K23" i="5"/>
  <c r="J23" i="5"/>
  <c r="I23" i="5"/>
  <c r="G196" i="3"/>
  <c r="N142" i="3"/>
  <c r="M142" i="3"/>
  <c r="L142" i="3"/>
  <c r="K142" i="3"/>
  <c r="J142" i="3"/>
  <c r="M126" i="3"/>
  <c r="L126" i="3"/>
  <c r="K126" i="3"/>
  <c r="J126" i="3"/>
  <c r="Z20" i="19"/>
  <c r="Z12" i="19"/>
  <c r="E9" i="19"/>
  <c r="Z74" i="19"/>
  <c r="Z61" i="19"/>
  <c r="Z34" i="19"/>
  <c r="Z45" i="19"/>
  <c r="Z58" i="19"/>
  <c r="Z124" i="19"/>
  <c r="Z129" i="19"/>
  <c r="Z143" i="19"/>
  <c r="Z157" i="19"/>
  <c r="Z76" i="19"/>
  <c r="Z87" i="19"/>
  <c r="Z142" i="19"/>
  <c r="M77" i="19"/>
  <c r="M49" i="19"/>
  <c r="M51" i="19"/>
  <c r="E77" i="19"/>
  <c r="E147" i="19"/>
  <c r="E161" i="19"/>
  <c r="T21" i="19"/>
  <c r="T149" i="19"/>
  <c r="T147" i="19"/>
  <c r="L121" i="19"/>
  <c r="L147" i="19"/>
  <c r="L49" i="19"/>
  <c r="L51" i="19"/>
  <c r="D79" i="19"/>
  <c r="J140" i="19"/>
  <c r="H140" i="19"/>
  <c r="X34" i="19"/>
  <c r="J33" i="19"/>
  <c r="H33" i="19"/>
  <c r="Z26" i="19"/>
  <c r="R30" i="19"/>
  <c r="P30" i="19"/>
  <c r="J25" i="19"/>
  <c r="H25" i="19"/>
  <c r="R19" i="19"/>
  <c r="P19" i="19"/>
  <c r="X16" i="19"/>
  <c r="J14" i="19"/>
  <c r="H14" i="19"/>
  <c r="R11" i="19"/>
  <c r="P11" i="19"/>
  <c r="X88" i="19"/>
  <c r="X43" i="19"/>
  <c r="X54" i="19"/>
  <c r="X72" i="19"/>
  <c r="X125" i="19"/>
  <c r="W133" i="19"/>
  <c r="X81" i="19"/>
  <c r="X145" i="19"/>
  <c r="X101" i="19"/>
  <c r="X115" i="19"/>
  <c r="X112" i="19"/>
  <c r="X126" i="19"/>
  <c r="X140" i="19"/>
  <c r="R39" i="19"/>
  <c r="P39" i="19"/>
  <c r="R47" i="19"/>
  <c r="P47" i="19"/>
  <c r="R97" i="19"/>
  <c r="O105" i="19"/>
  <c r="P97" i="19"/>
  <c r="R76" i="19"/>
  <c r="P76" i="19"/>
  <c r="R114" i="19"/>
  <c r="P114" i="19"/>
  <c r="R71" i="19"/>
  <c r="P71" i="19"/>
  <c r="R151" i="19"/>
  <c r="P151" i="19"/>
  <c r="R156" i="19"/>
  <c r="P156" i="19"/>
  <c r="P98" i="19"/>
  <c r="R98" i="19"/>
  <c r="P103" i="19"/>
  <c r="R103" i="19"/>
  <c r="R117" i="19"/>
  <c r="P117" i="19"/>
  <c r="J86" i="19"/>
  <c r="H86" i="19"/>
  <c r="J42" i="19"/>
  <c r="H42" i="19"/>
  <c r="J53" i="19"/>
  <c r="H53" i="19"/>
  <c r="J58" i="19"/>
  <c r="H58" i="19"/>
  <c r="J88" i="19"/>
  <c r="H88" i="19"/>
  <c r="J69" i="19"/>
  <c r="H69" i="19"/>
  <c r="G77" i="19"/>
  <c r="J74" i="19"/>
  <c r="H74" i="19"/>
  <c r="J154" i="19"/>
  <c r="H154" i="19"/>
  <c r="J96" i="19"/>
  <c r="H96" i="19"/>
  <c r="H110" i="19"/>
  <c r="J110" i="19"/>
  <c r="H124" i="19"/>
  <c r="J124" i="19"/>
  <c r="J129" i="19"/>
  <c r="H129" i="19"/>
  <c r="C93" i="17"/>
  <c r="M57" i="17"/>
  <c r="L57" i="17"/>
  <c r="K57" i="17"/>
  <c r="J57" i="17"/>
  <c r="I57" i="17"/>
  <c r="Y11" i="17"/>
  <c r="W11" i="17"/>
  <c r="E93" i="17"/>
  <c r="E135" i="17"/>
  <c r="M99" i="17"/>
  <c r="I99" i="17"/>
  <c r="L99" i="17"/>
  <c r="K99" i="17"/>
  <c r="J99" i="17"/>
  <c r="L88" i="17"/>
  <c r="J88" i="17"/>
  <c r="M73" i="17"/>
  <c r="J73" i="17"/>
  <c r="I73" i="17"/>
  <c r="L73" i="17"/>
  <c r="K73" i="17"/>
  <c r="C135" i="17"/>
  <c r="D51" i="17"/>
  <c r="L52" i="17"/>
  <c r="J52" i="17"/>
  <c r="Z11" i="17"/>
  <c r="X11" i="17"/>
  <c r="L61" i="17"/>
  <c r="K61" i="17"/>
  <c r="J61" i="17"/>
  <c r="I61" i="17"/>
  <c r="M61" i="17"/>
  <c r="D77" i="17"/>
  <c r="K141" i="17"/>
  <c r="J141" i="17"/>
  <c r="I141" i="17"/>
  <c r="M141" i="17"/>
  <c r="L141" i="17"/>
  <c r="I118" i="17"/>
  <c r="M118" i="17"/>
  <c r="L118" i="17"/>
  <c r="K118" i="17"/>
  <c r="J118" i="17"/>
  <c r="I122" i="17"/>
  <c r="M122" i="17"/>
  <c r="L122" i="17"/>
  <c r="K122" i="17"/>
  <c r="J122" i="17"/>
  <c r="H121" i="17"/>
  <c r="G133" i="17"/>
  <c r="K90" i="17"/>
  <c r="I90" i="17"/>
  <c r="F121" i="17"/>
  <c r="F107" i="17"/>
  <c r="Y20" i="16"/>
  <c r="W20" i="16"/>
  <c r="Q9" i="16"/>
  <c r="G119" i="17"/>
  <c r="Z10" i="16"/>
  <c r="Y10" i="16"/>
  <c r="X10" i="16"/>
  <c r="V9" i="16"/>
  <c r="AA14" i="16" s="1"/>
  <c r="W10" i="16"/>
  <c r="AA10" i="16"/>
  <c r="M115" i="13"/>
  <c r="L115" i="13"/>
  <c r="K115" i="13"/>
  <c r="J115" i="13"/>
  <c r="I115" i="13"/>
  <c r="K84" i="13"/>
  <c r="I84" i="13"/>
  <c r="D76" i="13"/>
  <c r="M55" i="13"/>
  <c r="L55" i="13"/>
  <c r="K55" i="13"/>
  <c r="J55" i="13"/>
  <c r="I55" i="13"/>
  <c r="K41" i="13"/>
  <c r="I41" i="13"/>
  <c r="K14" i="13"/>
  <c r="I14" i="13"/>
  <c r="X26" i="12"/>
  <c r="V26" i="12"/>
  <c r="U26" i="12"/>
  <c r="F76" i="10"/>
  <c r="H76" i="10"/>
  <c r="F40" i="10"/>
  <c r="I86" i="13"/>
  <c r="M86" i="13"/>
  <c r="L86" i="13"/>
  <c r="K86" i="13"/>
  <c r="J86" i="13"/>
  <c r="D55" i="12"/>
  <c r="F79" i="10"/>
  <c r="H79" i="10"/>
  <c r="H58" i="10"/>
  <c r="J58" i="10"/>
  <c r="O35" i="10"/>
  <c r="F35" i="10"/>
  <c r="J135" i="13"/>
  <c r="I135" i="13"/>
  <c r="M135" i="13"/>
  <c r="L135" i="13"/>
  <c r="K135" i="13"/>
  <c r="J117" i="13"/>
  <c r="I117" i="13"/>
  <c r="M117" i="13"/>
  <c r="L117" i="13"/>
  <c r="K117" i="13"/>
  <c r="J101" i="13"/>
  <c r="L101" i="13"/>
  <c r="J74" i="13"/>
  <c r="I74" i="13"/>
  <c r="M74" i="13"/>
  <c r="L74" i="13"/>
  <c r="K74" i="13"/>
  <c r="V23" i="12"/>
  <c r="U23" i="12"/>
  <c r="X23" i="12"/>
  <c r="J86" i="10"/>
  <c r="F63" i="10"/>
  <c r="H63" i="10"/>
  <c r="H42" i="10"/>
  <c r="K149" i="13"/>
  <c r="J149" i="13"/>
  <c r="I149" i="13"/>
  <c r="M149" i="13"/>
  <c r="L149" i="13"/>
  <c r="K131" i="13"/>
  <c r="J131" i="13"/>
  <c r="I131" i="13"/>
  <c r="M131" i="13"/>
  <c r="L131" i="13"/>
  <c r="K88" i="13"/>
  <c r="J88" i="13"/>
  <c r="I88" i="13"/>
  <c r="M88" i="13"/>
  <c r="L88" i="13"/>
  <c r="K28" i="13"/>
  <c r="J28" i="13"/>
  <c r="I28" i="13"/>
  <c r="M28" i="13"/>
  <c r="L28" i="13"/>
  <c r="D56" i="12"/>
  <c r="F77" i="10"/>
  <c r="H56" i="10"/>
  <c r="U22" i="14"/>
  <c r="L120" i="13"/>
  <c r="K120" i="13"/>
  <c r="J120" i="13"/>
  <c r="I120" i="13"/>
  <c r="M120" i="13"/>
  <c r="X44" i="12"/>
  <c r="V44" i="12"/>
  <c r="U44" i="12"/>
  <c r="G54" i="12"/>
  <c r="M99" i="13"/>
  <c r="L99" i="13"/>
  <c r="K99" i="13"/>
  <c r="J99" i="13"/>
  <c r="I99" i="13"/>
  <c r="G76" i="13"/>
  <c r="M113" i="13"/>
  <c r="L113" i="13"/>
  <c r="K113" i="13"/>
  <c r="J113" i="13"/>
  <c r="I113" i="13"/>
  <c r="G90" i="13"/>
  <c r="M36" i="13"/>
  <c r="L36" i="13"/>
  <c r="K36" i="13"/>
  <c r="J36" i="13"/>
  <c r="I36" i="13"/>
  <c r="I22" i="13"/>
  <c r="K22" i="13"/>
  <c r="E20" i="13"/>
  <c r="X29" i="12"/>
  <c r="V29" i="12"/>
  <c r="U29" i="12"/>
  <c r="D53" i="12"/>
  <c r="C53" i="12"/>
  <c r="C57" i="12" s="1"/>
  <c r="O75" i="10"/>
  <c r="N75" i="10"/>
  <c r="J15" i="10"/>
  <c r="J275" i="8"/>
  <c r="F257" i="8"/>
  <c r="L237" i="8"/>
  <c r="J173" i="8"/>
  <c r="L163" i="8"/>
  <c r="H145" i="8"/>
  <c r="F103" i="8"/>
  <c r="H103" i="8"/>
  <c r="M30" i="6"/>
  <c r="L30" i="6"/>
  <c r="K30" i="6"/>
  <c r="J30" i="6"/>
  <c r="I30" i="6"/>
  <c r="K16" i="6"/>
  <c r="I16" i="6"/>
  <c r="H17" i="10"/>
  <c r="J17" i="10"/>
  <c r="L276" i="8"/>
  <c r="H258" i="8"/>
  <c r="J258" i="8"/>
  <c r="F240" i="8"/>
  <c r="J212" i="8"/>
  <c r="L212" i="8"/>
  <c r="F194" i="8"/>
  <c r="H194" i="8"/>
  <c r="L174" i="8"/>
  <c r="F166" i="8"/>
  <c r="F120" i="8"/>
  <c r="H120" i="8"/>
  <c r="J75" i="8"/>
  <c r="L75" i="8"/>
  <c r="F54" i="8"/>
  <c r="I49" i="6"/>
  <c r="M49" i="6"/>
  <c r="L49" i="6"/>
  <c r="K49" i="6"/>
  <c r="J49" i="6"/>
  <c r="I14" i="6"/>
  <c r="M14" i="6"/>
  <c r="L14" i="6"/>
  <c r="J14" i="6"/>
  <c r="K14" i="6"/>
  <c r="N31" i="12"/>
  <c r="M31" i="12"/>
  <c r="L31" i="12"/>
  <c r="K31" i="12"/>
  <c r="J31" i="12"/>
  <c r="I31" i="12"/>
  <c r="L18" i="12"/>
  <c r="K18" i="12"/>
  <c r="J18" i="12"/>
  <c r="I18" i="12"/>
  <c r="N18" i="12"/>
  <c r="M18" i="12"/>
  <c r="L50" i="12"/>
  <c r="K50" i="12"/>
  <c r="J50" i="12"/>
  <c r="I50" i="12"/>
  <c r="N50" i="12"/>
  <c r="M50" i="12"/>
  <c r="J25" i="12"/>
  <c r="I25" i="12"/>
  <c r="N25" i="12"/>
  <c r="L25" i="12"/>
  <c r="M25" i="12"/>
  <c r="K25" i="12"/>
  <c r="I6" i="12"/>
  <c r="H53" i="12"/>
  <c r="N6" i="12"/>
  <c r="M6" i="12"/>
  <c r="K6" i="12"/>
  <c r="J6" i="12"/>
  <c r="L6" i="12"/>
  <c r="N9" i="12"/>
  <c r="M9" i="12"/>
  <c r="M14" i="12"/>
  <c r="N40" i="12"/>
  <c r="M40" i="12"/>
  <c r="L40" i="12"/>
  <c r="J40" i="12"/>
  <c r="K40" i="12"/>
  <c r="I40" i="12"/>
  <c r="O37" i="10"/>
  <c r="N37" i="10"/>
  <c r="O36" i="10"/>
  <c r="N36" i="10"/>
  <c r="F19" i="10"/>
  <c r="H261" i="8"/>
  <c r="L235" i="8"/>
  <c r="F211" i="8"/>
  <c r="J185" i="8"/>
  <c r="F153" i="8"/>
  <c r="H153" i="8"/>
  <c r="H143" i="8"/>
  <c r="J127" i="8"/>
  <c r="F82" i="8"/>
  <c r="H82" i="8"/>
  <c r="H53" i="8"/>
  <c r="J44" i="6"/>
  <c r="I44" i="6"/>
  <c r="M44" i="6"/>
  <c r="L44" i="6"/>
  <c r="K44" i="6"/>
  <c r="C48" i="13"/>
  <c r="C118" i="13"/>
  <c r="L60" i="10"/>
  <c r="L76" i="10"/>
  <c r="J284" i="8"/>
  <c r="L274" i="8"/>
  <c r="H256" i="8"/>
  <c r="J210" i="8"/>
  <c r="F192" i="8"/>
  <c r="L172" i="8"/>
  <c r="F87" i="8"/>
  <c r="H75" i="8"/>
  <c r="H56" i="8"/>
  <c r="K39" i="6"/>
  <c r="J39" i="6"/>
  <c r="I39" i="6"/>
  <c r="M39" i="6"/>
  <c r="L39" i="6"/>
  <c r="M40" i="6"/>
  <c r="V17" i="6"/>
  <c r="T17" i="6"/>
  <c r="J40" i="10"/>
  <c r="O9" i="10"/>
  <c r="N9" i="10"/>
  <c r="L277" i="8"/>
  <c r="F261" i="8"/>
  <c r="H251" i="8"/>
  <c r="L233" i="8"/>
  <c r="F217" i="8"/>
  <c r="H207" i="8"/>
  <c r="L189" i="8"/>
  <c r="F173" i="8"/>
  <c r="H163" i="8"/>
  <c r="L145" i="8"/>
  <c r="F129" i="8"/>
  <c r="H119" i="8"/>
  <c r="F34" i="8"/>
  <c r="H34" i="8"/>
  <c r="L26" i="6"/>
  <c r="K26" i="6"/>
  <c r="J26" i="6"/>
  <c r="I26" i="6"/>
  <c r="M26" i="6"/>
  <c r="L18" i="6"/>
  <c r="K18" i="6"/>
  <c r="J18" i="6"/>
  <c r="I18" i="6"/>
  <c r="M18" i="6"/>
  <c r="AA11" i="13"/>
  <c r="Z11" i="13"/>
  <c r="Y11" i="13"/>
  <c r="X11" i="13"/>
  <c r="W11" i="13"/>
  <c r="W9" i="12"/>
  <c r="W40" i="12"/>
  <c r="W27" i="12"/>
  <c r="W8" i="12"/>
  <c r="W38" i="12"/>
  <c r="W17" i="12"/>
  <c r="W49" i="12"/>
  <c r="F12" i="10"/>
  <c r="F278" i="8"/>
  <c r="J238" i="8"/>
  <c r="H218" i="8"/>
  <c r="F190" i="8"/>
  <c r="J150" i="8"/>
  <c r="H130" i="8"/>
  <c r="H62" i="8"/>
  <c r="F37" i="8"/>
  <c r="H37" i="8"/>
  <c r="F273" i="8"/>
  <c r="J255" i="8"/>
  <c r="F229" i="8"/>
  <c r="J211" i="8"/>
  <c r="F185" i="8"/>
  <c r="J167" i="8"/>
  <c r="F141" i="8"/>
  <c r="J123" i="8"/>
  <c r="W41" i="6"/>
  <c r="V41" i="6"/>
  <c r="U41" i="6"/>
  <c r="T41" i="6"/>
  <c r="S41" i="6"/>
  <c r="W43" i="6"/>
  <c r="V43" i="6"/>
  <c r="U43" i="6"/>
  <c r="T43" i="6"/>
  <c r="S43" i="6"/>
  <c r="T15" i="6"/>
  <c r="S15" i="6"/>
  <c r="W15" i="6"/>
  <c r="U15" i="6"/>
  <c r="V15" i="6"/>
  <c r="S31" i="6"/>
  <c r="W31" i="6"/>
  <c r="V31" i="6"/>
  <c r="U31" i="6"/>
  <c r="T31" i="6"/>
  <c r="W52" i="6"/>
  <c r="V52" i="6"/>
  <c r="U52" i="6"/>
  <c r="T52" i="6"/>
  <c r="S52" i="6"/>
  <c r="F195" i="3"/>
  <c r="K141" i="3"/>
  <c r="J141" i="3"/>
  <c r="H43" i="2"/>
  <c r="K40" i="2"/>
  <c r="J40" i="2"/>
  <c r="J182" i="3"/>
  <c r="I193" i="3"/>
  <c r="K182" i="3"/>
  <c r="N182" i="3"/>
  <c r="L182" i="3"/>
  <c r="M182" i="3"/>
  <c r="E193" i="3"/>
  <c r="J59" i="2"/>
  <c r="L59" i="2"/>
  <c r="K59" i="2"/>
  <c r="N59" i="2"/>
  <c r="M59" i="2"/>
  <c r="I68" i="2"/>
  <c r="J35" i="2"/>
  <c r="L35" i="2"/>
  <c r="N35" i="2"/>
  <c r="M35" i="2"/>
  <c r="K35" i="2"/>
  <c r="N36" i="2"/>
  <c r="N37" i="2"/>
  <c r="J15" i="2"/>
  <c r="L15" i="2"/>
  <c r="M15" i="2"/>
  <c r="N15" i="2"/>
  <c r="I18" i="2"/>
  <c r="K15" i="2"/>
  <c r="G195" i="3"/>
  <c r="W33" i="6"/>
  <c r="V33" i="6"/>
  <c r="U33" i="6"/>
  <c r="T33" i="6"/>
  <c r="S33" i="6"/>
  <c r="F186" i="3"/>
  <c r="F192" i="3"/>
  <c r="L17" i="10"/>
  <c r="L19" i="10"/>
  <c r="M52" i="5"/>
  <c r="L52" i="5"/>
  <c r="K52" i="5"/>
  <c r="J52" i="5"/>
  <c r="I52" i="5"/>
  <c r="L8" i="5"/>
  <c r="K8" i="5"/>
  <c r="J8" i="5"/>
  <c r="I8" i="5"/>
  <c r="M8" i="5"/>
  <c r="L173" i="3"/>
  <c r="K173" i="3"/>
  <c r="J173" i="3"/>
  <c r="M173" i="3"/>
  <c r="N173" i="3"/>
  <c r="L157" i="3"/>
  <c r="M157" i="3"/>
  <c r="K157" i="3"/>
  <c r="J157" i="3"/>
  <c r="N157" i="3"/>
  <c r="I190" i="3"/>
  <c r="L72" i="2"/>
  <c r="K72" i="2"/>
  <c r="M72" i="2"/>
  <c r="J72" i="2"/>
  <c r="N72" i="2"/>
  <c r="N73" i="2"/>
  <c r="N74" i="2"/>
  <c r="L57" i="8"/>
  <c r="W15" i="5"/>
  <c r="V15" i="5"/>
  <c r="U15" i="5"/>
  <c r="T15" i="5"/>
  <c r="S15" i="5"/>
  <c r="H196" i="3"/>
  <c r="J20" i="2"/>
  <c r="K20" i="2"/>
  <c r="V14" i="5"/>
  <c r="U14" i="5"/>
  <c r="T14" i="5"/>
  <c r="S14" i="5"/>
  <c r="W14" i="5"/>
  <c r="U22" i="5"/>
  <c r="T22" i="5"/>
  <c r="S22" i="5"/>
  <c r="W22" i="5"/>
  <c r="V22" i="5"/>
  <c r="T27" i="5"/>
  <c r="S27" i="5"/>
  <c r="W27" i="5"/>
  <c r="V27" i="5"/>
  <c r="U27" i="5"/>
  <c r="S40" i="5"/>
  <c r="W40" i="5"/>
  <c r="V40" i="5"/>
  <c r="T40" i="5"/>
  <c r="U40" i="5"/>
  <c r="M22" i="5"/>
  <c r="L22" i="5"/>
  <c r="K22" i="5"/>
  <c r="J22" i="5"/>
  <c r="I22" i="5"/>
  <c r="L43" i="5"/>
  <c r="K43" i="5"/>
  <c r="J43" i="5"/>
  <c r="I43" i="5"/>
  <c r="M43" i="5"/>
  <c r="I15" i="5"/>
  <c r="M15" i="5"/>
  <c r="L15" i="5"/>
  <c r="J15" i="5"/>
  <c r="K15" i="5"/>
  <c r="M31" i="5"/>
  <c r="L31" i="5"/>
  <c r="K31" i="5"/>
  <c r="J31" i="5"/>
  <c r="I31" i="5"/>
  <c r="I195" i="3"/>
  <c r="N184" i="3"/>
  <c r="M184" i="3"/>
  <c r="L184" i="3"/>
  <c r="K184" i="3"/>
  <c r="J184" i="3"/>
  <c r="N168" i="3"/>
  <c r="M168" i="3"/>
  <c r="L168" i="3"/>
  <c r="K168" i="3"/>
  <c r="J168" i="3"/>
  <c r="K210" i="3"/>
  <c r="J210" i="3"/>
  <c r="N210" i="3"/>
  <c r="M210" i="3"/>
  <c r="L210" i="3"/>
  <c r="M132" i="3"/>
  <c r="L132" i="3"/>
  <c r="K132" i="3"/>
  <c r="J132" i="3"/>
  <c r="M133" i="3"/>
  <c r="L133" i="3"/>
  <c r="K133" i="3"/>
  <c r="J133" i="3"/>
  <c r="J129" i="3"/>
  <c r="L129" i="3"/>
  <c r="K129" i="3"/>
  <c r="M129" i="3"/>
  <c r="M205" i="3"/>
  <c r="L205" i="3"/>
  <c r="F107" i="19"/>
  <c r="Z31" i="19"/>
  <c r="Z17" i="19"/>
  <c r="Z67" i="19"/>
  <c r="Z122" i="19"/>
  <c r="U121" i="19"/>
  <c r="Z121" i="19" s="1"/>
  <c r="U77" i="19"/>
  <c r="Z77" i="19" s="1"/>
  <c r="Z69" i="19"/>
  <c r="U37" i="19"/>
  <c r="Z37" i="19" s="1"/>
  <c r="Z38" i="19"/>
  <c r="Z46" i="19"/>
  <c r="Z59" i="19"/>
  <c r="Z132" i="19"/>
  <c r="Z138" i="19"/>
  <c r="Z152" i="19"/>
  <c r="Z94" i="19"/>
  <c r="U93" i="19"/>
  <c r="Z93" i="19" s="1"/>
  <c r="U79" i="19"/>
  <c r="Z79" i="19" s="1"/>
  <c r="Z80" i="19"/>
  <c r="Z88" i="19"/>
  <c r="Z151" i="19"/>
  <c r="M147" i="19"/>
  <c r="E93" i="19"/>
  <c r="E91" i="19"/>
  <c r="E105" i="19"/>
  <c r="T35" i="19"/>
  <c r="L21" i="19"/>
  <c r="T9" i="19"/>
  <c r="T77" i="19"/>
  <c r="T79" i="19"/>
  <c r="L119" i="19"/>
  <c r="L133" i="19"/>
  <c r="D37" i="19"/>
  <c r="D65" i="19"/>
  <c r="D135" i="19"/>
  <c r="D149" i="19"/>
  <c r="D93" i="19"/>
  <c r="X87" i="19"/>
  <c r="R33" i="19"/>
  <c r="P33" i="19"/>
  <c r="X26" i="19"/>
  <c r="M121" i="19"/>
  <c r="R94" i="19"/>
  <c r="O93" i="19"/>
  <c r="P94" i="19"/>
  <c r="V23" i="19"/>
  <c r="J19" i="19"/>
  <c r="H19" i="19"/>
  <c r="R16" i="19"/>
  <c r="P16" i="19"/>
  <c r="W21" i="19"/>
  <c r="X13" i="19"/>
  <c r="J11" i="19"/>
  <c r="H11" i="19"/>
  <c r="W107" i="19"/>
  <c r="X108" i="19"/>
  <c r="X44" i="19"/>
  <c r="W63" i="19"/>
  <c r="X55" i="19"/>
  <c r="W93" i="19"/>
  <c r="X94" i="19"/>
  <c r="X159" i="19"/>
  <c r="X85" i="19"/>
  <c r="X96" i="19"/>
  <c r="X110" i="19"/>
  <c r="X124" i="19"/>
  <c r="X129" i="19"/>
  <c r="X143" i="19"/>
  <c r="X157" i="19"/>
  <c r="R40" i="19"/>
  <c r="P40" i="19"/>
  <c r="R48" i="19"/>
  <c r="P48" i="19"/>
  <c r="R131" i="19"/>
  <c r="P131" i="19"/>
  <c r="R81" i="19"/>
  <c r="P81" i="19"/>
  <c r="R66" i="19"/>
  <c r="P66" i="19"/>
  <c r="O65" i="19"/>
  <c r="R123" i="19"/>
  <c r="P123" i="19"/>
  <c r="R159" i="19"/>
  <c r="P159" i="19"/>
  <c r="R101" i="19"/>
  <c r="P101" i="19"/>
  <c r="P115" i="19"/>
  <c r="R115" i="19"/>
  <c r="P112" i="19"/>
  <c r="R112" i="19"/>
  <c r="R126" i="19"/>
  <c r="P126" i="19"/>
  <c r="J90" i="19"/>
  <c r="H90" i="19"/>
  <c r="J43" i="19"/>
  <c r="H43" i="19"/>
  <c r="J54" i="19"/>
  <c r="H54" i="19"/>
  <c r="J70" i="19"/>
  <c r="H70" i="19"/>
  <c r="J114" i="19"/>
  <c r="H114" i="19"/>
  <c r="J73" i="19"/>
  <c r="H73" i="19"/>
  <c r="J100" i="19"/>
  <c r="H100" i="19"/>
  <c r="J99" i="19"/>
  <c r="H99" i="19"/>
  <c r="J104" i="19"/>
  <c r="H104" i="19"/>
  <c r="H118" i="19"/>
  <c r="J118" i="19"/>
  <c r="H132" i="19"/>
  <c r="J132" i="19"/>
  <c r="J138" i="19"/>
  <c r="H138" i="19"/>
  <c r="L146" i="17"/>
  <c r="K146" i="17"/>
  <c r="J146" i="17"/>
  <c r="I146" i="17"/>
  <c r="M146" i="17"/>
  <c r="M114" i="17"/>
  <c r="L114" i="17"/>
  <c r="K114" i="17"/>
  <c r="J114" i="17"/>
  <c r="I114" i="17"/>
  <c r="L90" i="17"/>
  <c r="J90" i="17"/>
  <c r="S9" i="17"/>
  <c r="E133" i="17"/>
  <c r="M126" i="17"/>
  <c r="L126" i="17"/>
  <c r="K126" i="17"/>
  <c r="J126" i="17"/>
  <c r="I126" i="17"/>
  <c r="M76" i="17"/>
  <c r="L76" i="17"/>
  <c r="I76" i="17"/>
  <c r="K76" i="17"/>
  <c r="J76" i="17"/>
  <c r="W20" i="17"/>
  <c r="AA20" i="17"/>
  <c r="Z20" i="17"/>
  <c r="Y20" i="17"/>
  <c r="X20" i="17"/>
  <c r="R9" i="17"/>
  <c r="D119" i="17"/>
  <c r="D105" i="17"/>
  <c r="L97" i="17"/>
  <c r="J97" i="17"/>
  <c r="M123" i="17"/>
  <c r="L123" i="17"/>
  <c r="K123" i="17"/>
  <c r="J123" i="17"/>
  <c r="I123" i="17"/>
  <c r="L71" i="17"/>
  <c r="K71" i="17"/>
  <c r="J71" i="17"/>
  <c r="I71" i="17"/>
  <c r="M71" i="17"/>
  <c r="C105" i="17"/>
  <c r="C91" i="17"/>
  <c r="K70" i="17"/>
  <c r="J70" i="17"/>
  <c r="I70" i="17"/>
  <c r="M70" i="17"/>
  <c r="L70" i="17"/>
  <c r="E77" i="17"/>
  <c r="E65" i="17"/>
  <c r="AA18" i="17"/>
  <c r="Z18" i="17"/>
  <c r="Y18" i="17"/>
  <c r="X18" i="17"/>
  <c r="W18" i="17"/>
  <c r="I72" i="17"/>
  <c r="K72" i="17"/>
  <c r="J72" i="17"/>
  <c r="M72" i="17"/>
  <c r="L72" i="17"/>
  <c r="K150" i="17"/>
  <c r="J150" i="17"/>
  <c r="I150" i="17"/>
  <c r="M150" i="17"/>
  <c r="L150" i="17"/>
  <c r="H149" i="17"/>
  <c r="J127" i="17"/>
  <c r="I127" i="17"/>
  <c r="M127" i="17"/>
  <c r="L127" i="17"/>
  <c r="K127" i="17"/>
  <c r="I130" i="17"/>
  <c r="M130" i="17"/>
  <c r="L130" i="17"/>
  <c r="K130" i="17"/>
  <c r="J130" i="17"/>
  <c r="G149" i="17"/>
  <c r="G135" i="17"/>
  <c r="G121" i="17"/>
  <c r="Y17" i="15"/>
  <c r="W17" i="15"/>
  <c r="I86" i="17"/>
  <c r="K86" i="17"/>
  <c r="F135" i="17"/>
  <c r="W10" i="15"/>
  <c r="AA10" i="15"/>
  <c r="Z10" i="15"/>
  <c r="X10" i="15"/>
  <c r="Y10" i="15"/>
  <c r="Z19" i="16"/>
  <c r="X19" i="16"/>
  <c r="Z17" i="15"/>
  <c r="X17" i="15"/>
  <c r="Z20" i="16"/>
  <c r="X20" i="16"/>
  <c r="K144" i="13"/>
  <c r="I144" i="13"/>
  <c r="M98" i="13"/>
  <c r="L98" i="13"/>
  <c r="K98" i="13"/>
  <c r="J98" i="13"/>
  <c r="I98" i="13"/>
  <c r="E90" i="13"/>
  <c r="I67" i="13"/>
  <c r="K67" i="13"/>
  <c r="L39" i="13"/>
  <c r="J39" i="13"/>
  <c r="L13" i="13"/>
  <c r="J13" i="13"/>
  <c r="X46" i="12"/>
  <c r="V46" i="12"/>
  <c r="U46" i="12"/>
  <c r="X13" i="12"/>
  <c r="V13" i="12"/>
  <c r="U13" i="12"/>
  <c r="T13" i="14"/>
  <c r="V13" i="14"/>
  <c r="U13" i="14"/>
  <c r="I43" i="13"/>
  <c r="M43" i="13"/>
  <c r="L43" i="13"/>
  <c r="K43" i="13"/>
  <c r="J43" i="13"/>
  <c r="I15" i="13"/>
  <c r="M15" i="13"/>
  <c r="L15" i="13"/>
  <c r="K15" i="13"/>
  <c r="J15" i="13"/>
  <c r="U14" i="12"/>
  <c r="V14" i="12"/>
  <c r="X14" i="12"/>
  <c r="H77" i="10"/>
  <c r="J77" i="10"/>
  <c r="F33" i="10"/>
  <c r="H33" i="10"/>
  <c r="J100" i="13"/>
  <c r="I100" i="13"/>
  <c r="M100" i="13"/>
  <c r="L100" i="13"/>
  <c r="K100" i="13"/>
  <c r="L58" i="13"/>
  <c r="J58" i="13"/>
  <c r="D34" i="13"/>
  <c r="V55" i="12"/>
  <c r="U55" i="12"/>
  <c r="X55" i="12"/>
  <c r="V43" i="12"/>
  <c r="U43" i="12"/>
  <c r="X43" i="12"/>
  <c r="L14" i="12"/>
  <c r="K14" i="12"/>
  <c r="F84" i="10"/>
  <c r="H61" i="10"/>
  <c r="J61" i="10"/>
  <c r="K114" i="13"/>
  <c r="J114" i="13"/>
  <c r="I114" i="13"/>
  <c r="M114" i="13"/>
  <c r="L114" i="13"/>
  <c r="F34" i="13"/>
  <c r="K16" i="13"/>
  <c r="J16" i="13"/>
  <c r="I16" i="13"/>
  <c r="M16" i="13"/>
  <c r="L16" i="13"/>
  <c r="F53" i="12"/>
  <c r="F57" i="12" s="1"/>
  <c r="H75" i="10"/>
  <c r="F31" i="10"/>
  <c r="L59" i="13"/>
  <c r="K59" i="13"/>
  <c r="J59" i="13"/>
  <c r="I59" i="13"/>
  <c r="M59" i="13"/>
  <c r="X56" i="12"/>
  <c r="V56" i="12"/>
  <c r="U56" i="12"/>
  <c r="X32" i="12"/>
  <c r="V32" i="12"/>
  <c r="U32" i="12"/>
  <c r="A12" i="12"/>
  <c r="E53" i="12"/>
  <c r="E57" i="12" s="1"/>
  <c r="H86" i="10"/>
  <c r="D146" i="13"/>
  <c r="M125" i="13"/>
  <c r="L125" i="13"/>
  <c r="K125" i="13"/>
  <c r="J125" i="13"/>
  <c r="I125" i="13"/>
  <c r="M82" i="13"/>
  <c r="L82" i="13"/>
  <c r="K82" i="13"/>
  <c r="J82" i="13"/>
  <c r="I82" i="13"/>
  <c r="H90" i="13"/>
  <c r="D160" i="13"/>
  <c r="M139" i="13"/>
  <c r="L139" i="13"/>
  <c r="K139" i="13"/>
  <c r="J139" i="13"/>
  <c r="I139" i="13"/>
  <c r="M96" i="13"/>
  <c r="L96" i="13"/>
  <c r="K96" i="13"/>
  <c r="J96" i="13"/>
  <c r="I96" i="13"/>
  <c r="H104" i="13"/>
  <c r="I47" i="13"/>
  <c r="K47" i="13"/>
  <c r="X49" i="12"/>
  <c r="V49" i="12"/>
  <c r="U49" i="12"/>
  <c r="X17" i="12"/>
  <c r="V17" i="12"/>
  <c r="U17" i="12"/>
  <c r="V10" i="12"/>
  <c r="U10" i="12"/>
  <c r="J39" i="10"/>
  <c r="L39" i="10"/>
  <c r="L273" i="8"/>
  <c r="H255" i="8"/>
  <c r="J209" i="8"/>
  <c r="F191" i="8"/>
  <c r="L171" i="8"/>
  <c r="L78" i="8"/>
  <c r="K43" i="6"/>
  <c r="I43" i="6"/>
  <c r="M22" i="6"/>
  <c r="L22" i="6"/>
  <c r="K22" i="6"/>
  <c r="I22" i="6"/>
  <c r="J22" i="6"/>
  <c r="M24" i="6"/>
  <c r="L15" i="6"/>
  <c r="J15" i="6"/>
  <c r="O82" i="10"/>
  <c r="N82" i="10"/>
  <c r="O53" i="10"/>
  <c r="N53" i="10"/>
  <c r="L284" i="8"/>
  <c r="F276" i="8"/>
  <c r="F230" i="8"/>
  <c r="H230" i="8"/>
  <c r="L210" i="8"/>
  <c r="H192" i="8"/>
  <c r="J192" i="8"/>
  <c r="F174" i="8"/>
  <c r="J146" i="8"/>
  <c r="L146" i="8"/>
  <c r="F128" i="8"/>
  <c r="H128" i="8"/>
  <c r="F106" i="8"/>
  <c r="H106" i="8"/>
  <c r="F41" i="8"/>
  <c r="H41" i="8"/>
  <c r="I41" i="6"/>
  <c r="M41" i="6"/>
  <c r="L41" i="6"/>
  <c r="K41" i="6"/>
  <c r="J41" i="6"/>
  <c r="N35" i="12"/>
  <c r="M35" i="12"/>
  <c r="L35" i="12"/>
  <c r="K35" i="12"/>
  <c r="J35" i="12"/>
  <c r="I35" i="12"/>
  <c r="L22" i="12"/>
  <c r="K22" i="12"/>
  <c r="J22" i="12"/>
  <c r="I22" i="12"/>
  <c r="N22" i="12"/>
  <c r="M22" i="12"/>
  <c r="J29" i="12"/>
  <c r="I29" i="12"/>
  <c r="N29" i="12"/>
  <c r="L29" i="12"/>
  <c r="K29" i="12"/>
  <c r="M29" i="12"/>
  <c r="I10" i="12"/>
  <c r="N10" i="12"/>
  <c r="M10" i="12"/>
  <c r="K10" i="12"/>
  <c r="L10" i="12"/>
  <c r="J10" i="12"/>
  <c r="N44" i="12"/>
  <c r="M44" i="12"/>
  <c r="L44" i="12"/>
  <c r="K44" i="12"/>
  <c r="J44" i="12"/>
  <c r="I44" i="12"/>
  <c r="F18" i="10"/>
  <c r="F277" i="8"/>
  <c r="J251" i="8"/>
  <c r="F219" i="8"/>
  <c r="H219" i="8"/>
  <c r="H209" i="8"/>
  <c r="J193" i="8"/>
  <c r="H151" i="8"/>
  <c r="L125" i="8"/>
  <c r="F109" i="8"/>
  <c r="H109" i="8"/>
  <c r="H80" i="8"/>
  <c r="J80" i="8"/>
  <c r="F63" i="8"/>
  <c r="H63" i="8"/>
  <c r="J36" i="6"/>
  <c r="I36" i="6"/>
  <c r="M36" i="6"/>
  <c r="L36" i="6"/>
  <c r="K36" i="6"/>
  <c r="L58" i="10"/>
  <c r="N57" i="10"/>
  <c r="O57" i="10"/>
  <c r="L79" i="10"/>
  <c r="L84" i="10"/>
  <c r="L282" i="8"/>
  <c r="J218" i="8"/>
  <c r="L208" i="8"/>
  <c r="H190" i="8"/>
  <c r="J144" i="8"/>
  <c r="F126" i="8"/>
  <c r="F85" i="8"/>
  <c r="H85" i="8"/>
  <c r="K31" i="6"/>
  <c r="J31" i="6"/>
  <c r="I31" i="6"/>
  <c r="L31" i="6"/>
  <c r="M31" i="6"/>
  <c r="L36" i="5"/>
  <c r="J36" i="5"/>
  <c r="L285" i="8"/>
  <c r="H259" i="8"/>
  <c r="L241" i="8"/>
  <c r="H215" i="8"/>
  <c r="L197" i="8"/>
  <c r="H171" i="8"/>
  <c r="L153" i="8"/>
  <c r="H127" i="8"/>
  <c r="F107" i="8"/>
  <c r="H107" i="8"/>
  <c r="F15" i="8"/>
  <c r="H15" i="8"/>
  <c r="L46" i="6"/>
  <c r="J46" i="6"/>
  <c r="AA15" i="13"/>
  <c r="Z15" i="13"/>
  <c r="Y15" i="13"/>
  <c r="X15" i="13"/>
  <c r="W15" i="13"/>
  <c r="M8" i="12"/>
  <c r="L8" i="12"/>
  <c r="K8" i="12"/>
  <c r="J8" i="12"/>
  <c r="I8" i="12"/>
  <c r="H55" i="12"/>
  <c r="N8" i="12"/>
  <c r="W44" i="12"/>
  <c r="W31" i="12"/>
  <c r="W14" i="12"/>
  <c r="W42" i="12"/>
  <c r="W21" i="12"/>
  <c r="W53" i="12"/>
  <c r="H10" i="10"/>
  <c r="H276" i="8"/>
  <c r="L236" i="8"/>
  <c r="J208" i="8"/>
  <c r="H188" i="8"/>
  <c r="L148" i="8"/>
  <c r="J120" i="8"/>
  <c r="J79" i="8"/>
  <c r="F18" i="8"/>
  <c r="H18" i="8"/>
  <c r="F281" i="8"/>
  <c r="J263" i="8"/>
  <c r="L253" i="8"/>
  <c r="F237" i="8"/>
  <c r="J219" i="8"/>
  <c r="L209" i="8"/>
  <c r="F193" i="8"/>
  <c r="J175" i="8"/>
  <c r="L165" i="8"/>
  <c r="F149" i="8"/>
  <c r="J131" i="8"/>
  <c r="L121" i="8"/>
  <c r="W51" i="6"/>
  <c r="V51" i="6"/>
  <c r="U51" i="6"/>
  <c r="T51" i="6"/>
  <c r="S51" i="6"/>
  <c r="U10" i="6"/>
  <c r="T10" i="6"/>
  <c r="S10" i="6"/>
  <c r="W10" i="6"/>
  <c r="V10" i="6"/>
  <c r="T18" i="6"/>
  <c r="S18" i="6"/>
  <c r="W18" i="6"/>
  <c r="U18" i="6"/>
  <c r="V18" i="6"/>
  <c r="S39" i="6"/>
  <c r="W39" i="6"/>
  <c r="V39" i="6"/>
  <c r="U39" i="6"/>
  <c r="T39" i="6"/>
  <c r="H194" i="3"/>
  <c r="J183" i="3"/>
  <c r="K183" i="3"/>
  <c r="K167" i="3"/>
  <c r="J167" i="3"/>
  <c r="K8" i="2"/>
  <c r="J8" i="2"/>
  <c r="H195" i="3"/>
  <c r="E191" i="3"/>
  <c r="J170" i="3"/>
  <c r="K170" i="3"/>
  <c r="N170" i="3"/>
  <c r="M170" i="3"/>
  <c r="L170" i="3"/>
  <c r="M209" i="3"/>
  <c r="L209" i="3"/>
  <c r="J136" i="3"/>
  <c r="K136" i="3"/>
  <c r="N136" i="3"/>
  <c r="L136" i="3"/>
  <c r="M136" i="3"/>
  <c r="M57" i="2"/>
  <c r="L57" i="2"/>
  <c r="M33" i="2"/>
  <c r="L33" i="2"/>
  <c r="M13" i="2"/>
  <c r="L13" i="2"/>
  <c r="I36" i="5"/>
  <c r="K36" i="5"/>
  <c r="G187" i="3"/>
  <c r="H68" i="2"/>
  <c r="L11" i="10"/>
  <c r="L16" i="10"/>
  <c r="W50" i="5"/>
  <c r="V50" i="5"/>
  <c r="U50" i="5"/>
  <c r="T50" i="5"/>
  <c r="S50" i="5"/>
  <c r="L139" i="3"/>
  <c r="N139" i="3"/>
  <c r="K139" i="3"/>
  <c r="J139" i="3"/>
  <c r="M139" i="3"/>
  <c r="L66" i="2"/>
  <c r="K66" i="2"/>
  <c r="M66" i="2"/>
  <c r="J66" i="2"/>
  <c r="G18" i="2"/>
  <c r="L53" i="8"/>
  <c r="L65" i="8"/>
  <c r="F193" i="3"/>
  <c r="K49" i="2"/>
  <c r="J49" i="2"/>
  <c r="M19" i="2"/>
  <c r="L19" i="2"/>
  <c r="K19" i="2"/>
  <c r="J19" i="2"/>
  <c r="V17" i="5"/>
  <c r="U17" i="5"/>
  <c r="T17" i="5"/>
  <c r="S17" i="5"/>
  <c r="W17" i="5"/>
  <c r="U30" i="5"/>
  <c r="T30" i="5"/>
  <c r="S30" i="5"/>
  <c r="W30" i="5"/>
  <c r="V30" i="5"/>
  <c r="T35" i="5"/>
  <c r="S35" i="5"/>
  <c r="W35" i="5"/>
  <c r="V35" i="5"/>
  <c r="U35" i="5"/>
  <c r="S48" i="5"/>
  <c r="W48" i="5"/>
  <c r="V48" i="5"/>
  <c r="U48" i="5"/>
  <c r="T48" i="5"/>
  <c r="W46" i="6"/>
  <c r="V46" i="6"/>
  <c r="U46" i="6"/>
  <c r="T46" i="6"/>
  <c r="S46" i="6"/>
  <c r="M30" i="5"/>
  <c r="L30" i="5"/>
  <c r="K30" i="5"/>
  <c r="J30" i="5"/>
  <c r="I30" i="5"/>
  <c r="L51" i="5"/>
  <c r="K51" i="5"/>
  <c r="J51" i="5"/>
  <c r="I51" i="5"/>
  <c r="M51" i="5"/>
  <c r="J10" i="5"/>
  <c r="I10" i="5"/>
  <c r="M10" i="5"/>
  <c r="L10" i="5"/>
  <c r="K10" i="5"/>
  <c r="I18" i="5"/>
  <c r="M18" i="5"/>
  <c r="L18" i="5"/>
  <c r="K18" i="5"/>
  <c r="J18" i="5"/>
  <c r="M39" i="5"/>
  <c r="L39" i="5"/>
  <c r="K39" i="5"/>
  <c r="J39" i="5"/>
  <c r="I39" i="5"/>
  <c r="G192" i="3"/>
  <c r="K214" i="3"/>
  <c r="J214" i="3"/>
  <c r="N214" i="3"/>
  <c r="M214" i="3"/>
  <c r="L214" i="3"/>
  <c r="W34" i="5"/>
  <c r="V34" i="5"/>
  <c r="U34" i="5"/>
  <c r="T34" i="5"/>
  <c r="S34" i="5"/>
  <c r="M134" i="3"/>
  <c r="L134" i="3"/>
  <c r="K134" i="3"/>
  <c r="J134" i="3"/>
  <c r="F121" i="19"/>
  <c r="F135" i="19"/>
  <c r="F149" i="19"/>
  <c r="Z14" i="19"/>
  <c r="Z71" i="19"/>
  <c r="Z156" i="19"/>
  <c r="Z96" i="19"/>
  <c r="Z39" i="19"/>
  <c r="Z47" i="19"/>
  <c r="Z68" i="19"/>
  <c r="Z141" i="19"/>
  <c r="Z146" i="19"/>
  <c r="Z160" i="19"/>
  <c r="Z102" i="19"/>
  <c r="Z81" i="19"/>
  <c r="Z89" i="19"/>
  <c r="Z159" i="19"/>
  <c r="M133" i="19"/>
  <c r="M79" i="19"/>
  <c r="E107" i="19"/>
  <c r="E49" i="19"/>
  <c r="E51" i="19"/>
  <c r="D21" i="19"/>
  <c r="L9" i="19"/>
  <c r="T49" i="19"/>
  <c r="T51" i="19"/>
  <c r="T93" i="19"/>
  <c r="L65" i="19"/>
  <c r="D147" i="19"/>
  <c r="J29" i="19"/>
  <c r="H29" i="19"/>
  <c r="X151" i="19"/>
  <c r="J32" i="19"/>
  <c r="H32" i="19"/>
  <c r="J30" i="19"/>
  <c r="H30" i="19"/>
  <c r="W23" i="19"/>
  <c r="X24" i="19"/>
  <c r="R82" i="19"/>
  <c r="P82" i="19"/>
  <c r="Z29" i="19"/>
  <c r="M23" i="19"/>
  <c r="X18" i="19"/>
  <c r="J16" i="19"/>
  <c r="H16" i="19"/>
  <c r="R13" i="19"/>
  <c r="P13" i="19"/>
  <c r="O21" i="19"/>
  <c r="X10" i="19"/>
  <c r="W9" i="19"/>
  <c r="X142" i="19"/>
  <c r="X45" i="19"/>
  <c r="X58" i="19"/>
  <c r="X128" i="19"/>
  <c r="X74" i="19"/>
  <c r="X89" i="19"/>
  <c r="X104" i="19"/>
  <c r="X118" i="19"/>
  <c r="X132" i="19"/>
  <c r="X138" i="19"/>
  <c r="X152" i="19"/>
  <c r="P56" i="19"/>
  <c r="R56" i="19"/>
  <c r="R41" i="19"/>
  <c r="O49" i="19"/>
  <c r="P41" i="19"/>
  <c r="R52" i="19"/>
  <c r="O51" i="19"/>
  <c r="P52" i="19"/>
  <c r="R60" i="19"/>
  <c r="P60" i="19"/>
  <c r="R85" i="19"/>
  <c r="P85" i="19"/>
  <c r="R70" i="19"/>
  <c r="P70" i="19"/>
  <c r="R157" i="19"/>
  <c r="P157" i="19"/>
  <c r="R96" i="19"/>
  <c r="P96" i="19"/>
  <c r="R110" i="19"/>
  <c r="P110" i="19"/>
  <c r="P124" i="19"/>
  <c r="R124" i="19"/>
  <c r="P129" i="19"/>
  <c r="R129" i="19"/>
  <c r="R143" i="19"/>
  <c r="P143" i="19"/>
  <c r="J97" i="19"/>
  <c r="H97" i="19"/>
  <c r="G105" i="19"/>
  <c r="J44" i="19"/>
  <c r="H44" i="19"/>
  <c r="J55" i="19"/>
  <c r="G63" i="19"/>
  <c r="H55" i="19"/>
  <c r="J117" i="19"/>
  <c r="H117" i="19"/>
  <c r="J61" i="19"/>
  <c r="H61" i="19"/>
  <c r="J83" i="19"/>
  <c r="H83" i="19"/>
  <c r="G91" i="19"/>
  <c r="J94" i="19"/>
  <c r="G93" i="19"/>
  <c r="H94" i="19"/>
  <c r="J108" i="19"/>
  <c r="G107" i="19"/>
  <c r="H108" i="19"/>
  <c r="J113" i="19"/>
  <c r="H113" i="19"/>
  <c r="H127" i="19"/>
  <c r="J127" i="19"/>
  <c r="H141" i="19"/>
  <c r="J141" i="19"/>
  <c r="J146" i="19"/>
  <c r="H146" i="19"/>
  <c r="E119" i="17"/>
  <c r="M160" i="17"/>
  <c r="L160" i="17"/>
  <c r="K160" i="17"/>
  <c r="J160" i="17"/>
  <c r="I160" i="17"/>
  <c r="C133" i="17"/>
  <c r="K74" i="17"/>
  <c r="J74" i="17"/>
  <c r="I74" i="17"/>
  <c r="M74" i="17"/>
  <c r="L74" i="17"/>
  <c r="J128" i="17"/>
  <c r="L128" i="17"/>
  <c r="M157" i="17"/>
  <c r="L157" i="17"/>
  <c r="K157" i="17"/>
  <c r="J157" i="17"/>
  <c r="I157" i="17"/>
  <c r="D121" i="17"/>
  <c r="J86" i="17"/>
  <c r="L86" i="17"/>
  <c r="J69" i="17"/>
  <c r="I69" i="17"/>
  <c r="H77" i="17"/>
  <c r="L69" i="17"/>
  <c r="K69" i="17"/>
  <c r="M69" i="17"/>
  <c r="C119" i="17"/>
  <c r="C149" i="17"/>
  <c r="M68" i="17"/>
  <c r="L68" i="17"/>
  <c r="K68" i="17"/>
  <c r="J68" i="17"/>
  <c r="I68" i="17"/>
  <c r="Z19" i="17"/>
  <c r="X19" i="17"/>
  <c r="L155" i="17"/>
  <c r="K155" i="17"/>
  <c r="J155" i="17"/>
  <c r="I155" i="17"/>
  <c r="M155" i="17"/>
  <c r="C107" i="17"/>
  <c r="M94" i="17"/>
  <c r="H93" i="17"/>
  <c r="L94" i="17"/>
  <c r="K94" i="17"/>
  <c r="J94" i="17"/>
  <c r="I94" i="17"/>
  <c r="I81" i="17"/>
  <c r="M81" i="17"/>
  <c r="L81" i="17"/>
  <c r="K81" i="17"/>
  <c r="J81" i="17"/>
  <c r="K158" i="17"/>
  <c r="J158" i="17"/>
  <c r="I158" i="17"/>
  <c r="M158" i="17"/>
  <c r="L158" i="17"/>
  <c r="J136" i="17"/>
  <c r="I136" i="17"/>
  <c r="M136" i="17"/>
  <c r="H135" i="17"/>
  <c r="L136" i="17"/>
  <c r="K136" i="17"/>
  <c r="I139" i="17"/>
  <c r="H147" i="17"/>
  <c r="M139" i="17"/>
  <c r="L139" i="17"/>
  <c r="K139" i="17"/>
  <c r="J139" i="17"/>
  <c r="AA16" i="16"/>
  <c r="Z16" i="16"/>
  <c r="Y16" i="16"/>
  <c r="X16" i="16"/>
  <c r="W16" i="16"/>
  <c r="F149" i="17"/>
  <c r="F161" i="17"/>
  <c r="F147" i="17"/>
  <c r="F133" i="17"/>
  <c r="X17" i="16"/>
  <c r="W17" i="16"/>
  <c r="AA17" i="16"/>
  <c r="Z17" i="16"/>
  <c r="Y17" i="16"/>
  <c r="Y15" i="15"/>
  <c r="X15" i="15"/>
  <c r="W15" i="15"/>
  <c r="AA15" i="15"/>
  <c r="Z15" i="15"/>
  <c r="Z18" i="16"/>
  <c r="Y18" i="16"/>
  <c r="X18" i="16"/>
  <c r="W18" i="16"/>
  <c r="AA18" i="16"/>
  <c r="AA16" i="15"/>
  <c r="Z16" i="15"/>
  <c r="Y16" i="15"/>
  <c r="X16" i="15"/>
  <c r="W16" i="15"/>
  <c r="K127" i="13"/>
  <c r="I127" i="13"/>
  <c r="F104" i="13"/>
  <c r="M81" i="13"/>
  <c r="L81" i="13"/>
  <c r="K81" i="13"/>
  <c r="J81" i="13"/>
  <c r="I81" i="13"/>
  <c r="M38" i="13"/>
  <c r="L38" i="13"/>
  <c r="K38" i="13"/>
  <c r="J38" i="13"/>
  <c r="I38" i="13"/>
  <c r="K24" i="13"/>
  <c r="I24" i="13"/>
  <c r="X34" i="12"/>
  <c r="V34" i="12"/>
  <c r="U34" i="12"/>
  <c r="O59" i="10"/>
  <c r="F59" i="10"/>
  <c r="F32" i="10"/>
  <c r="I129" i="13"/>
  <c r="M129" i="13"/>
  <c r="L129" i="13"/>
  <c r="K129" i="13"/>
  <c r="J129" i="13"/>
  <c r="D90" i="13"/>
  <c r="I69" i="13"/>
  <c r="M69" i="13"/>
  <c r="L69" i="13"/>
  <c r="K69" i="13"/>
  <c r="J69" i="13"/>
  <c r="I26" i="13"/>
  <c r="H34" i="13"/>
  <c r="M26" i="13"/>
  <c r="L26" i="13"/>
  <c r="K26" i="13"/>
  <c r="J26" i="13"/>
  <c r="Q20" i="13"/>
  <c r="J56" i="10"/>
  <c r="L56" i="10"/>
  <c r="H31" i="10"/>
  <c r="U12" i="14"/>
  <c r="T12" i="14"/>
  <c r="V12" i="14"/>
  <c r="L144" i="13"/>
  <c r="J144" i="13"/>
  <c r="L84" i="13"/>
  <c r="J84" i="13"/>
  <c r="J57" i="13"/>
  <c r="I57" i="13"/>
  <c r="M57" i="13"/>
  <c r="L57" i="13"/>
  <c r="K57" i="13"/>
  <c r="L41" i="13"/>
  <c r="J41" i="13"/>
  <c r="G34" i="13"/>
  <c r="V31" i="12"/>
  <c r="U31" i="12"/>
  <c r="X31" i="12"/>
  <c r="G53" i="12"/>
  <c r="G57" i="12" s="1"/>
  <c r="F82" i="10"/>
  <c r="H82" i="10"/>
  <c r="F38" i="10"/>
  <c r="V19" i="14"/>
  <c r="U19" i="14"/>
  <c r="T19" i="14"/>
  <c r="L158" i="13"/>
  <c r="J158" i="13"/>
  <c r="K71" i="13"/>
  <c r="J71" i="13"/>
  <c r="I71" i="13"/>
  <c r="M71" i="13"/>
  <c r="L71" i="13"/>
  <c r="G48" i="13"/>
  <c r="J54" i="10"/>
  <c r="L145" i="13"/>
  <c r="K145" i="13"/>
  <c r="J145" i="13"/>
  <c r="I145" i="13"/>
  <c r="M145" i="13"/>
  <c r="L102" i="13"/>
  <c r="K102" i="13"/>
  <c r="J102" i="13"/>
  <c r="I102" i="13"/>
  <c r="M102" i="13"/>
  <c r="L42" i="13"/>
  <c r="K42" i="13"/>
  <c r="J42" i="13"/>
  <c r="I42" i="13"/>
  <c r="M42" i="13"/>
  <c r="E34" i="13"/>
  <c r="X52" i="12"/>
  <c r="V52" i="12"/>
  <c r="U52" i="12"/>
  <c r="X20" i="12"/>
  <c r="V20" i="12"/>
  <c r="U20" i="12"/>
  <c r="E160" i="13"/>
  <c r="M65" i="13"/>
  <c r="L65" i="13"/>
  <c r="K65" i="13"/>
  <c r="J65" i="13"/>
  <c r="I65" i="13"/>
  <c r="M79" i="13"/>
  <c r="L79" i="13"/>
  <c r="K79" i="13"/>
  <c r="J79" i="13"/>
  <c r="I79" i="13"/>
  <c r="M61" i="13"/>
  <c r="L61" i="13"/>
  <c r="K61" i="13"/>
  <c r="J61" i="13"/>
  <c r="I61" i="13"/>
  <c r="X37" i="12"/>
  <c r="V37" i="12"/>
  <c r="U37" i="12"/>
  <c r="D54" i="12"/>
  <c r="O13" i="10"/>
  <c r="N13" i="10"/>
  <c r="J283" i="8"/>
  <c r="J217" i="8"/>
  <c r="L207" i="8"/>
  <c r="H189" i="8"/>
  <c r="J143" i="8"/>
  <c r="F125" i="8"/>
  <c r="K35" i="6"/>
  <c r="I35" i="6"/>
  <c r="U14" i="6"/>
  <c r="S14" i="6"/>
  <c r="C160" i="13"/>
  <c r="F284" i="8"/>
  <c r="J256" i="8"/>
  <c r="L256" i="8"/>
  <c r="F238" i="8"/>
  <c r="H238" i="8"/>
  <c r="L218" i="8"/>
  <c r="F210" i="8"/>
  <c r="F164" i="8"/>
  <c r="H164" i="8"/>
  <c r="L144" i="8"/>
  <c r="H126" i="8"/>
  <c r="J126" i="8"/>
  <c r="F98" i="8"/>
  <c r="H98" i="8"/>
  <c r="J64" i="8"/>
  <c r="L64" i="8"/>
  <c r="F33" i="8"/>
  <c r="H33" i="8"/>
  <c r="I33" i="6"/>
  <c r="M33" i="6"/>
  <c r="L33" i="6"/>
  <c r="K33" i="6"/>
  <c r="J33" i="6"/>
  <c r="N39" i="12"/>
  <c r="M39" i="12"/>
  <c r="L39" i="12"/>
  <c r="K39" i="12"/>
  <c r="J39" i="12"/>
  <c r="I39" i="12"/>
  <c r="L26" i="12"/>
  <c r="K26" i="12"/>
  <c r="J26" i="12"/>
  <c r="I26" i="12"/>
  <c r="N26" i="12"/>
  <c r="M26" i="12"/>
  <c r="K7" i="12"/>
  <c r="J7" i="12"/>
  <c r="I7" i="12"/>
  <c r="H54" i="12"/>
  <c r="M7" i="12"/>
  <c r="N7" i="12"/>
  <c r="L7" i="12"/>
  <c r="J33" i="12"/>
  <c r="I33" i="12"/>
  <c r="N33" i="12"/>
  <c r="L33" i="12"/>
  <c r="M33" i="12"/>
  <c r="K33" i="12"/>
  <c r="N16" i="12"/>
  <c r="M16" i="12"/>
  <c r="L16" i="12"/>
  <c r="J16" i="12"/>
  <c r="I16" i="12"/>
  <c r="K16" i="12"/>
  <c r="N48" i="12"/>
  <c r="M48" i="12"/>
  <c r="L48" i="12"/>
  <c r="K48" i="12"/>
  <c r="J48" i="12"/>
  <c r="I48" i="12"/>
  <c r="N33" i="10"/>
  <c r="O33" i="10"/>
  <c r="O15" i="10"/>
  <c r="N15" i="10"/>
  <c r="F285" i="8"/>
  <c r="H285" i="8"/>
  <c r="H275" i="8"/>
  <c r="J259" i="8"/>
  <c r="H217" i="8"/>
  <c r="L191" i="8"/>
  <c r="F167" i="8"/>
  <c r="J141" i="8"/>
  <c r="F101" i="8"/>
  <c r="H101" i="8"/>
  <c r="H61" i="8"/>
  <c r="J61" i="8"/>
  <c r="F36" i="8"/>
  <c r="H36" i="8"/>
  <c r="J28" i="6"/>
  <c r="I28" i="6"/>
  <c r="M28" i="6"/>
  <c r="K28" i="6"/>
  <c r="L28" i="6"/>
  <c r="J13" i="6"/>
  <c r="L13" i="6"/>
  <c r="C146" i="13"/>
  <c r="L53" i="10"/>
  <c r="L63" i="10"/>
  <c r="L87" i="10"/>
  <c r="J254" i="8"/>
  <c r="F236" i="8"/>
  <c r="L216" i="8"/>
  <c r="J152" i="8"/>
  <c r="L142" i="8"/>
  <c r="H124" i="8"/>
  <c r="H83" i="8"/>
  <c r="J83" i="8"/>
  <c r="H64" i="8"/>
  <c r="J54" i="8"/>
  <c r="L51" i="6"/>
  <c r="J51" i="6"/>
  <c r="K23" i="6"/>
  <c r="J23" i="6"/>
  <c r="I23" i="6"/>
  <c r="L23" i="6"/>
  <c r="M23" i="6"/>
  <c r="L16" i="6"/>
  <c r="J16" i="6"/>
  <c r="J37" i="10"/>
  <c r="L37" i="10"/>
  <c r="F99" i="8"/>
  <c r="H99" i="8"/>
  <c r="AA19" i="13"/>
  <c r="Z19" i="13"/>
  <c r="Y19" i="13"/>
  <c r="X19" i="13"/>
  <c r="W19" i="13"/>
  <c r="X9" i="13"/>
  <c r="W9" i="13"/>
  <c r="AA9" i="13"/>
  <c r="Z9" i="13"/>
  <c r="Y9" i="13"/>
  <c r="W16" i="12"/>
  <c r="W48" i="12"/>
  <c r="W35" i="12"/>
  <c r="W13" i="12"/>
  <c r="W46" i="12"/>
  <c r="W25" i="12"/>
  <c r="W57" i="12"/>
  <c r="H284" i="8"/>
  <c r="F256" i="8"/>
  <c r="J216" i="8"/>
  <c r="H196" i="8"/>
  <c r="F168" i="8"/>
  <c r="J128" i="8"/>
  <c r="F102" i="8"/>
  <c r="H102" i="8"/>
  <c r="L77" i="8"/>
  <c r="J60" i="8"/>
  <c r="F10" i="8"/>
  <c r="H10" i="8"/>
  <c r="M10" i="6"/>
  <c r="L10" i="6"/>
  <c r="K10" i="6"/>
  <c r="J10" i="6"/>
  <c r="I10" i="6"/>
  <c r="H279" i="8"/>
  <c r="L261" i="8"/>
  <c r="H235" i="8"/>
  <c r="L217" i="8"/>
  <c r="H191" i="8"/>
  <c r="L173" i="8"/>
  <c r="H147" i="8"/>
  <c r="L129" i="8"/>
  <c r="U21" i="6"/>
  <c r="T21" i="6"/>
  <c r="S21" i="6"/>
  <c r="V21" i="6"/>
  <c r="W21" i="6"/>
  <c r="T26" i="6"/>
  <c r="S26" i="6"/>
  <c r="W26" i="6"/>
  <c r="V26" i="6"/>
  <c r="U26" i="6"/>
  <c r="S47" i="6"/>
  <c r="W47" i="6"/>
  <c r="V47" i="6"/>
  <c r="T47" i="6"/>
  <c r="U47" i="6"/>
  <c r="M25" i="5"/>
  <c r="L25" i="5"/>
  <c r="K25" i="5"/>
  <c r="J25" i="5"/>
  <c r="I25" i="5"/>
  <c r="F191" i="3"/>
  <c r="J137" i="3"/>
  <c r="K137" i="3"/>
  <c r="K36" i="2"/>
  <c r="J36" i="2"/>
  <c r="H191" i="3"/>
  <c r="L12" i="10"/>
  <c r="M28" i="5"/>
  <c r="L28" i="5"/>
  <c r="K28" i="5"/>
  <c r="J28" i="5"/>
  <c r="I28" i="5"/>
  <c r="G190" i="3"/>
  <c r="J158" i="3"/>
  <c r="L158" i="3"/>
  <c r="K158" i="3"/>
  <c r="N158" i="3"/>
  <c r="M158" i="3"/>
  <c r="M48" i="2"/>
  <c r="L48" i="2"/>
  <c r="K21" i="2"/>
  <c r="M21" i="2"/>
  <c r="J21" i="2"/>
  <c r="L21" i="2"/>
  <c r="L15" i="10"/>
  <c r="L21" i="10"/>
  <c r="L185" i="3"/>
  <c r="M185" i="3"/>
  <c r="K185" i="3"/>
  <c r="J185" i="3"/>
  <c r="I196" i="3"/>
  <c r="N185" i="3"/>
  <c r="L169" i="3"/>
  <c r="K169" i="3"/>
  <c r="J169" i="3"/>
  <c r="M169" i="3"/>
  <c r="N169" i="3"/>
  <c r="L153" i="3"/>
  <c r="K153" i="3"/>
  <c r="J153" i="3"/>
  <c r="M153" i="3"/>
  <c r="N153" i="3"/>
  <c r="N163" i="3"/>
  <c r="N159" i="3"/>
  <c r="N155" i="3"/>
  <c r="I186" i="3"/>
  <c r="M137" i="3"/>
  <c r="L137" i="3"/>
  <c r="E67" i="2"/>
  <c r="M64" i="2"/>
  <c r="L64" i="2"/>
  <c r="L61" i="8"/>
  <c r="H192" i="3"/>
  <c r="F42" i="2"/>
  <c r="F18" i="2"/>
  <c r="W9" i="5"/>
  <c r="V9" i="5"/>
  <c r="U9" i="5"/>
  <c r="T9" i="5"/>
  <c r="S9" i="5"/>
  <c r="V25" i="5"/>
  <c r="U25" i="5"/>
  <c r="T25" i="5"/>
  <c r="S25" i="5"/>
  <c r="W25" i="5"/>
  <c r="U38" i="5"/>
  <c r="T38" i="5"/>
  <c r="S38" i="5"/>
  <c r="W38" i="5"/>
  <c r="V38" i="5"/>
  <c r="T43" i="5"/>
  <c r="S43" i="5"/>
  <c r="W43" i="5"/>
  <c r="V43" i="5"/>
  <c r="U43" i="5"/>
  <c r="M38" i="5"/>
  <c r="L38" i="5"/>
  <c r="K38" i="5"/>
  <c r="J38" i="5"/>
  <c r="I38" i="5"/>
  <c r="J21" i="5"/>
  <c r="I21" i="5"/>
  <c r="M21" i="5"/>
  <c r="L21" i="5"/>
  <c r="K21" i="5"/>
  <c r="I26" i="5"/>
  <c r="M26" i="5"/>
  <c r="L26" i="5"/>
  <c r="K26" i="5"/>
  <c r="J26" i="5"/>
  <c r="M47" i="5"/>
  <c r="L47" i="5"/>
  <c r="K47" i="5"/>
  <c r="J47" i="5"/>
  <c r="I47" i="5"/>
  <c r="N180" i="3"/>
  <c r="M180" i="3"/>
  <c r="L180" i="3"/>
  <c r="K180" i="3"/>
  <c r="I191" i="3"/>
  <c r="J180" i="3"/>
  <c r="N164" i="3"/>
  <c r="M164" i="3"/>
  <c r="L164" i="3"/>
  <c r="K164" i="3"/>
  <c r="J164" i="3"/>
  <c r="N167" i="3"/>
  <c r="N171" i="3"/>
  <c r="K218" i="3"/>
  <c r="J218" i="3"/>
  <c r="N218" i="3"/>
  <c r="M218" i="3"/>
  <c r="L218" i="3"/>
  <c r="N138" i="3"/>
  <c r="M138" i="3"/>
  <c r="L138" i="3"/>
  <c r="K138" i="3"/>
  <c r="J138" i="3"/>
  <c r="J130" i="3"/>
  <c r="M130" i="3"/>
  <c r="K130" i="3"/>
  <c r="L130" i="3"/>
  <c r="L201" i="3"/>
  <c r="M201" i="3"/>
  <c r="S90" i="18"/>
  <c r="T90" i="18"/>
  <c r="R90" i="18"/>
  <c r="M20" i="27"/>
  <c r="L20" i="27"/>
  <c r="K20" i="27"/>
  <c r="J20" i="27"/>
  <c r="I20" i="27"/>
  <c r="S148" i="18"/>
  <c r="R148" i="18"/>
  <c r="T148" i="18"/>
  <c r="M65" i="16"/>
  <c r="L65" i="16"/>
  <c r="K65" i="16"/>
  <c r="I65" i="16"/>
  <c r="J65" i="16"/>
  <c r="J133" i="22"/>
  <c r="K133" i="22"/>
  <c r="N133" i="22"/>
  <c r="M133" i="22"/>
  <c r="L133" i="22"/>
  <c r="H64" i="21"/>
  <c r="J64" i="21"/>
  <c r="I64" i="21"/>
  <c r="AA146" i="18"/>
  <c r="Z146" i="18"/>
  <c r="AB146" i="18"/>
  <c r="K90" i="18"/>
  <c r="J90" i="18"/>
  <c r="I90" i="18"/>
  <c r="AB106" i="18"/>
  <c r="AA106" i="18"/>
  <c r="Z106" i="18"/>
  <c r="T48" i="18"/>
  <c r="S48" i="18"/>
  <c r="R48" i="18"/>
  <c r="M21" i="16"/>
  <c r="L21" i="16"/>
  <c r="K21" i="16"/>
  <c r="J21" i="16"/>
  <c r="I21" i="16"/>
  <c r="J62" i="26"/>
  <c r="I62" i="26"/>
  <c r="M62" i="26"/>
  <c r="L62" i="26"/>
  <c r="K62" i="26"/>
  <c r="J104" i="27"/>
  <c r="I104" i="27"/>
  <c r="M104" i="27"/>
  <c r="L104" i="27"/>
  <c r="K104" i="27"/>
  <c r="K118" i="27"/>
  <c r="J118" i="27"/>
  <c r="I118" i="27"/>
  <c r="M118" i="27"/>
  <c r="L118" i="27"/>
  <c r="J51" i="17"/>
  <c r="I51" i="17"/>
  <c r="M51" i="17"/>
  <c r="L51" i="17"/>
  <c r="K51" i="17"/>
  <c r="I160" i="26"/>
  <c r="M160" i="26"/>
  <c r="L160" i="26"/>
  <c r="K160" i="26"/>
  <c r="J160" i="26"/>
  <c r="I79" i="16"/>
  <c r="M79" i="16"/>
  <c r="L79" i="16"/>
  <c r="K79" i="16"/>
  <c r="J79" i="16"/>
  <c r="I161" i="15"/>
  <c r="M161" i="15"/>
  <c r="L161" i="15"/>
  <c r="K161" i="15"/>
  <c r="J161" i="15"/>
  <c r="S78" i="18"/>
  <c r="T78" i="18"/>
  <c r="R78" i="18"/>
  <c r="K107" i="16"/>
  <c r="J107" i="16"/>
  <c r="I107" i="16"/>
  <c r="M107" i="16"/>
  <c r="L107" i="16"/>
  <c r="J123" i="3"/>
  <c r="M123" i="3"/>
  <c r="L123" i="3"/>
  <c r="K123" i="3"/>
  <c r="AA92" i="18"/>
  <c r="Z92" i="18"/>
  <c r="AB92" i="18"/>
  <c r="R22" i="18"/>
  <c r="S22" i="18"/>
  <c r="T22" i="18"/>
  <c r="M91" i="16"/>
  <c r="L91" i="16"/>
  <c r="K91" i="16"/>
  <c r="J91" i="16"/>
  <c r="I91" i="16"/>
  <c r="P16" i="42"/>
  <c r="T16" i="42"/>
  <c r="S16" i="42"/>
  <c r="R16" i="42"/>
  <c r="Q16" i="42"/>
  <c r="K132" i="18"/>
  <c r="J132" i="18"/>
  <c r="I132" i="18"/>
  <c r="K78" i="18"/>
  <c r="I78" i="18"/>
  <c r="J78" i="18"/>
  <c r="M34" i="26"/>
  <c r="L34" i="26"/>
  <c r="K34" i="26"/>
  <c r="J34" i="26"/>
  <c r="I34" i="26"/>
  <c r="H106" i="21"/>
  <c r="J106" i="21"/>
  <c r="I106" i="21"/>
  <c r="K35" i="22"/>
  <c r="J35" i="22"/>
  <c r="N35" i="22"/>
  <c r="M35" i="22"/>
  <c r="L35" i="22"/>
  <c r="S76" i="18"/>
  <c r="R76" i="18"/>
  <c r="T76" i="18"/>
  <c r="K110" i="18"/>
  <c r="K71" i="18"/>
  <c r="K109" i="18"/>
  <c r="K44" i="18"/>
  <c r="K18" i="18"/>
  <c r="K10" i="18"/>
  <c r="AB116" i="18"/>
  <c r="K66" i="18"/>
  <c r="T43" i="18"/>
  <c r="T39" i="18"/>
  <c r="K64" i="18"/>
  <c r="J64" i="18"/>
  <c r="I64" i="18"/>
  <c r="K39" i="18"/>
  <c r="T116" i="18"/>
  <c r="T55" i="18"/>
  <c r="AB29" i="18"/>
  <c r="K107" i="18"/>
  <c r="K59" i="18"/>
  <c r="K25" i="18"/>
  <c r="AB125" i="18"/>
  <c r="K96" i="18"/>
  <c r="K73" i="18"/>
  <c r="Z62" i="18"/>
  <c r="AB62" i="18"/>
  <c r="AA62" i="18"/>
  <c r="AB41" i="18"/>
  <c r="AB37" i="18"/>
  <c r="T28" i="18"/>
  <c r="T19" i="18"/>
  <c r="AB40" i="18"/>
  <c r="Z22" i="18"/>
  <c r="AB22" i="18"/>
  <c r="AA22" i="18"/>
  <c r="K68" i="18"/>
  <c r="K85" i="18"/>
  <c r="M33" i="17"/>
  <c r="M15" i="17"/>
  <c r="M47" i="17"/>
  <c r="K63" i="16"/>
  <c r="J63" i="16"/>
  <c r="I63" i="16"/>
  <c r="M63" i="16"/>
  <c r="L63" i="16"/>
  <c r="T53" i="18"/>
  <c r="T18" i="18"/>
  <c r="AB121" i="18"/>
  <c r="AB86" i="18"/>
  <c r="AB44" i="18"/>
  <c r="AB10" i="18"/>
  <c r="M52" i="17"/>
  <c r="M29" i="17"/>
  <c r="K37" i="18"/>
  <c r="M128" i="17"/>
  <c r="K79" i="14"/>
  <c r="J79" i="14"/>
  <c r="I79" i="14"/>
  <c r="M118" i="3"/>
  <c r="L118" i="3"/>
  <c r="K118" i="3"/>
  <c r="J118" i="3"/>
  <c r="J114" i="3"/>
  <c r="M114" i="3"/>
  <c r="K114" i="3"/>
  <c r="L114" i="3"/>
  <c r="K140" i="41"/>
  <c r="H11" i="37"/>
  <c r="G11" i="37"/>
  <c r="I11" i="37"/>
  <c r="I48" i="26"/>
  <c r="M48" i="26"/>
  <c r="L48" i="26"/>
  <c r="K48" i="26"/>
  <c r="J48" i="26"/>
  <c r="L90" i="26"/>
  <c r="K90" i="26"/>
  <c r="J90" i="26"/>
  <c r="I90" i="26"/>
  <c r="M90" i="26"/>
  <c r="H148" i="21"/>
  <c r="J148" i="21"/>
  <c r="I148" i="21"/>
  <c r="H22" i="21"/>
  <c r="J22" i="21"/>
  <c r="I22" i="21"/>
  <c r="AA160" i="18"/>
  <c r="Z160" i="18"/>
  <c r="AB160" i="18"/>
  <c r="AA134" i="18"/>
  <c r="Z134" i="18"/>
  <c r="AB134" i="18"/>
  <c r="S104" i="18"/>
  <c r="R104" i="18"/>
  <c r="T104" i="18"/>
  <c r="T118" i="18"/>
  <c r="S118" i="18"/>
  <c r="R118" i="18"/>
  <c r="T73" i="18"/>
  <c r="AB60" i="18"/>
  <c r="AB95" i="18"/>
  <c r="T82" i="18"/>
  <c r="T56" i="18"/>
  <c r="T26" i="18"/>
  <c r="T13" i="18"/>
  <c r="T9" i="18"/>
  <c r="K17" i="18"/>
  <c r="K9" i="18"/>
  <c r="K79" i="18"/>
  <c r="T51" i="18"/>
  <c r="AB25" i="18"/>
  <c r="AB12" i="18"/>
  <c r="K115" i="18"/>
  <c r="K106" i="18"/>
  <c r="I106" i="18"/>
  <c r="J106" i="18"/>
  <c r="T64" i="18"/>
  <c r="S64" i="18"/>
  <c r="R64" i="18"/>
  <c r="K51" i="18"/>
  <c r="T36" i="18"/>
  <c r="S36" i="18"/>
  <c r="R36" i="18"/>
  <c r="K15" i="18"/>
  <c r="I147" i="16"/>
  <c r="M147" i="16"/>
  <c r="L147" i="16"/>
  <c r="K147" i="16"/>
  <c r="J147" i="16"/>
  <c r="M42" i="17"/>
  <c r="M135" i="16"/>
  <c r="L135" i="16"/>
  <c r="K135" i="16"/>
  <c r="J135" i="16"/>
  <c r="I135" i="16"/>
  <c r="K28" i="18"/>
  <c r="M149" i="16"/>
  <c r="L149" i="16"/>
  <c r="K149" i="16"/>
  <c r="J149" i="16"/>
  <c r="I149" i="16"/>
  <c r="M20" i="17"/>
  <c r="AB120" i="18"/>
  <c r="Z120" i="18"/>
  <c r="AA120" i="18"/>
  <c r="I49" i="15"/>
  <c r="M49" i="15"/>
  <c r="L49" i="15"/>
  <c r="K49" i="15"/>
  <c r="J49" i="15"/>
  <c r="M85" i="17"/>
  <c r="M88" i="17"/>
  <c r="K36" i="18"/>
  <c r="J36" i="18"/>
  <c r="I36" i="18"/>
  <c r="M37" i="16"/>
  <c r="L37" i="16"/>
  <c r="K37" i="16"/>
  <c r="J37" i="16"/>
  <c r="I37" i="16"/>
  <c r="M87" i="17"/>
  <c r="K51" i="14"/>
  <c r="J51" i="14"/>
  <c r="I51" i="14"/>
  <c r="M13" i="17"/>
  <c r="K135" i="14"/>
  <c r="J135" i="14"/>
  <c r="I135" i="14"/>
  <c r="M17" i="2"/>
  <c r="L17" i="2"/>
  <c r="J17" i="2"/>
  <c r="K17" i="2"/>
  <c r="J16" i="43"/>
  <c r="I16" i="43"/>
  <c r="H16" i="43"/>
  <c r="K139" i="41"/>
  <c r="N16" i="42"/>
  <c r="L16" i="42"/>
  <c r="M16" i="42"/>
  <c r="M76" i="27"/>
  <c r="L76" i="27"/>
  <c r="K76" i="27"/>
  <c r="J76" i="27"/>
  <c r="I76" i="27"/>
  <c r="M48" i="27"/>
  <c r="I48" i="27"/>
  <c r="L48" i="27"/>
  <c r="K48" i="27"/>
  <c r="J48" i="27"/>
  <c r="M118" i="26"/>
  <c r="L118" i="26"/>
  <c r="K118" i="26"/>
  <c r="J118" i="26"/>
  <c r="I118" i="26"/>
  <c r="J161" i="22"/>
  <c r="N161" i="22"/>
  <c r="M161" i="22"/>
  <c r="L161" i="22"/>
  <c r="K161" i="22"/>
  <c r="M34" i="27"/>
  <c r="L34" i="27"/>
  <c r="K34" i="27"/>
  <c r="J34" i="27"/>
  <c r="I34" i="27"/>
  <c r="H78" i="21"/>
  <c r="J78" i="21"/>
  <c r="I78" i="21"/>
  <c r="K63" i="22"/>
  <c r="J63" i="22"/>
  <c r="N63" i="22"/>
  <c r="M63" i="22"/>
  <c r="L63" i="22"/>
  <c r="J105" i="22"/>
  <c r="N105" i="22"/>
  <c r="M105" i="22"/>
  <c r="L105" i="22"/>
  <c r="K105" i="22"/>
  <c r="N49" i="22"/>
  <c r="M49" i="22"/>
  <c r="L49" i="22"/>
  <c r="K49" i="22"/>
  <c r="J49" i="22"/>
  <c r="H36" i="21"/>
  <c r="J36" i="21"/>
  <c r="I36" i="21"/>
  <c r="T132" i="18"/>
  <c r="S132" i="18"/>
  <c r="R132" i="18"/>
  <c r="R34" i="18"/>
  <c r="T34" i="18"/>
  <c r="S34" i="18"/>
  <c r="T8" i="18"/>
  <c r="S8" i="18"/>
  <c r="R8" i="18"/>
  <c r="K8" i="18"/>
  <c r="J8" i="18"/>
  <c r="I8" i="18"/>
  <c r="K60" i="18"/>
  <c r="AB50" i="18"/>
  <c r="AA50" i="18"/>
  <c r="Z50" i="18"/>
  <c r="AB42" i="18"/>
  <c r="AB33" i="18"/>
  <c r="AB16" i="18"/>
  <c r="T20" i="18"/>
  <c r="S20" i="18"/>
  <c r="R20" i="18"/>
  <c r="K29" i="18"/>
  <c r="AB45" i="18"/>
  <c r="T32" i="18"/>
  <c r="K20" i="18"/>
  <c r="J20" i="18"/>
  <c r="I20" i="18"/>
  <c r="T57" i="18"/>
  <c r="T40" i="18"/>
  <c r="AB18" i="18"/>
  <c r="K128" i="18"/>
  <c r="M49" i="17"/>
  <c r="L49" i="17"/>
  <c r="K49" i="17"/>
  <c r="J49" i="17"/>
  <c r="I49" i="17"/>
  <c r="M23" i="17"/>
  <c r="L23" i="17"/>
  <c r="K23" i="17"/>
  <c r="J23" i="17"/>
  <c r="I23" i="17"/>
  <c r="I62" i="18"/>
  <c r="K62" i="18"/>
  <c r="J62" i="18"/>
  <c r="M131" i="17"/>
  <c r="M86" i="17"/>
  <c r="M46" i="17"/>
  <c r="J21" i="15"/>
  <c r="I21" i="15"/>
  <c r="M21" i="15"/>
  <c r="L21" i="15"/>
  <c r="K21" i="15"/>
  <c r="AA90" i="18"/>
  <c r="AB90" i="18"/>
  <c r="Z90" i="18"/>
  <c r="K163" i="14"/>
  <c r="J163" i="14"/>
  <c r="I163" i="14"/>
  <c r="M105" i="16"/>
  <c r="L105" i="16"/>
  <c r="K105" i="16"/>
  <c r="J105" i="16"/>
  <c r="I105" i="16"/>
  <c r="J93" i="16"/>
  <c r="I93" i="16"/>
  <c r="M93" i="16"/>
  <c r="K93" i="16"/>
  <c r="L93" i="16"/>
  <c r="J37" i="14"/>
  <c r="I37" i="14"/>
  <c r="K37" i="14"/>
  <c r="K67" i="2"/>
  <c r="J67" i="2"/>
  <c r="M67" i="2"/>
  <c r="L67" i="2"/>
  <c r="L119" i="3"/>
  <c r="K119" i="3"/>
  <c r="M119" i="3"/>
  <c r="J119" i="3"/>
  <c r="M117" i="3"/>
  <c r="L117" i="3"/>
  <c r="K117" i="3"/>
  <c r="J117" i="3"/>
  <c r="J122" i="3"/>
  <c r="K122" i="3"/>
  <c r="M122" i="3"/>
  <c r="L122" i="3"/>
  <c r="Y7" i="19"/>
  <c r="H16" i="42"/>
  <c r="J16" i="42"/>
  <c r="I16" i="42"/>
  <c r="M11" i="37"/>
  <c r="L11" i="37"/>
  <c r="K11" i="37"/>
  <c r="K76" i="26"/>
  <c r="J76" i="26"/>
  <c r="I76" i="26"/>
  <c r="M76" i="26"/>
  <c r="L76" i="26"/>
  <c r="M62" i="27"/>
  <c r="L62" i="27"/>
  <c r="K62" i="27"/>
  <c r="J62" i="27"/>
  <c r="I62" i="27"/>
  <c r="N147" i="22"/>
  <c r="M147" i="22"/>
  <c r="L147" i="22"/>
  <c r="J147" i="22"/>
  <c r="K147" i="22"/>
  <c r="J21" i="22"/>
  <c r="N21" i="22"/>
  <c r="M21" i="22"/>
  <c r="L21" i="22"/>
  <c r="K21" i="22"/>
  <c r="H120" i="21"/>
  <c r="J120" i="21"/>
  <c r="I120" i="21"/>
  <c r="AA78" i="18"/>
  <c r="AB78" i="18"/>
  <c r="Z78" i="18"/>
  <c r="S146" i="18"/>
  <c r="R146" i="18"/>
  <c r="T146" i="18"/>
  <c r="T106" i="18"/>
  <c r="S106" i="18"/>
  <c r="R106" i="18"/>
  <c r="AA148" i="18"/>
  <c r="Z148" i="18"/>
  <c r="AB148" i="18"/>
  <c r="S92" i="18"/>
  <c r="R92" i="18"/>
  <c r="T92" i="18"/>
  <c r="K53" i="18"/>
  <c r="K14" i="18"/>
  <c r="K94" i="18"/>
  <c r="T52" i="18"/>
  <c r="T17" i="18"/>
  <c r="K65" i="18"/>
  <c r="J34" i="18"/>
  <c r="I34" i="18"/>
  <c r="K34" i="18"/>
  <c r="K158" i="18"/>
  <c r="AB38" i="18"/>
  <c r="T29" i="18"/>
  <c r="T65" i="18"/>
  <c r="K55" i="18"/>
  <c r="T60" i="18"/>
  <c r="T54" i="18"/>
  <c r="T41" i="18"/>
  <c r="AB15" i="18"/>
  <c r="M9" i="17"/>
  <c r="L9" i="17"/>
  <c r="K9" i="17"/>
  <c r="J9" i="17"/>
  <c r="I9" i="17"/>
  <c r="M45" i="17"/>
  <c r="M19" i="17"/>
  <c r="M30" i="17"/>
  <c r="AB14" i="18"/>
  <c r="M27" i="17"/>
  <c r="M12" i="17"/>
  <c r="L77" i="16"/>
  <c r="K77" i="16"/>
  <c r="J77" i="16"/>
  <c r="I77" i="16"/>
  <c r="M77" i="16"/>
  <c r="K41" i="18"/>
  <c r="M24" i="17"/>
  <c r="K74" i="18"/>
  <c r="M147" i="15"/>
  <c r="L147" i="15"/>
  <c r="K147" i="15"/>
  <c r="J147" i="15"/>
  <c r="I147" i="15"/>
  <c r="AB82" i="18"/>
  <c r="M34" i="17"/>
  <c r="M9" i="16"/>
  <c r="L9" i="16"/>
  <c r="K9" i="16"/>
  <c r="J9" i="16"/>
  <c r="I9" i="16"/>
  <c r="K121" i="14"/>
  <c r="J121" i="14"/>
  <c r="I121" i="14"/>
  <c r="K93" i="14"/>
  <c r="J93" i="14"/>
  <c r="I93" i="14"/>
  <c r="M83" i="17"/>
  <c r="L43" i="2"/>
  <c r="K43" i="2"/>
  <c r="J43" i="2"/>
  <c r="M43" i="2"/>
  <c r="Q7" i="19"/>
  <c r="K140" i="42"/>
  <c r="K144" i="41"/>
  <c r="M104" i="26"/>
  <c r="L104" i="26"/>
  <c r="K104" i="26"/>
  <c r="J104" i="26"/>
  <c r="I104" i="26"/>
  <c r="M20" i="26"/>
  <c r="L20" i="26"/>
  <c r="K20" i="26"/>
  <c r="J20" i="26"/>
  <c r="I20" i="26"/>
  <c r="H162" i="21"/>
  <c r="J162" i="21"/>
  <c r="I162" i="21"/>
  <c r="H50" i="21"/>
  <c r="J50" i="21"/>
  <c r="I50" i="21"/>
  <c r="N77" i="22"/>
  <c r="M77" i="22"/>
  <c r="L77" i="22"/>
  <c r="K77" i="22"/>
  <c r="J77" i="22"/>
  <c r="K134" i="18"/>
  <c r="J134" i="18"/>
  <c r="I134" i="18"/>
  <c r="K146" i="18"/>
  <c r="J146" i="18"/>
  <c r="I146" i="18"/>
  <c r="J120" i="18"/>
  <c r="I120" i="18"/>
  <c r="K120" i="18"/>
  <c r="AB76" i="18"/>
  <c r="AA76" i="18"/>
  <c r="Z76" i="18"/>
  <c r="T71" i="18"/>
  <c r="K131" i="18"/>
  <c r="I92" i="18"/>
  <c r="K92" i="18"/>
  <c r="J92" i="18"/>
  <c r="K154" i="18"/>
  <c r="T112" i="18"/>
  <c r="K89" i="18"/>
  <c r="AB69" i="18"/>
  <c r="K31" i="18"/>
  <c r="K23" i="18"/>
  <c r="T121" i="18"/>
  <c r="K113" i="18"/>
  <c r="AB59" i="18"/>
  <c r="AB9" i="18"/>
  <c r="T86" i="18"/>
  <c r="K72" i="18"/>
  <c r="K52" i="18"/>
  <c r="K13" i="18"/>
  <c r="AB103" i="18"/>
  <c r="K87" i="18"/>
  <c r="K70" i="18"/>
  <c r="AB46" i="18"/>
  <c r="T25" i="18"/>
  <c r="AB73" i="18"/>
  <c r="K46" i="18"/>
  <c r="K38" i="18"/>
  <c r="K150" i="18"/>
  <c r="AB112" i="18"/>
  <c r="T99" i="18"/>
  <c r="T62" i="18"/>
  <c r="S62" i="18"/>
  <c r="R62" i="18"/>
  <c r="T37" i="18"/>
  <c r="AB11" i="18"/>
  <c r="T44" i="18"/>
  <c r="T27" i="18"/>
  <c r="M133" i="16"/>
  <c r="L133" i="16"/>
  <c r="K133" i="16"/>
  <c r="I133" i="16"/>
  <c r="J133" i="16"/>
  <c r="L121" i="16"/>
  <c r="K121" i="16"/>
  <c r="J121" i="16"/>
  <c r="I121" i="16"/>
  <c r="M121" i="16"/>
  <c r="L35" i="17"/>
  <c r="K35" i="17"/>
  <c r="J35" i="17"/>
  <c r="I35" i="17"/>
  <c r="M35" i="17"/>
  <c r="M32" i="17"/>
  <c r="T31" i="18"/>
  <c r="T59" i="18"/>
  <c r="J49" i="16"/>
  <c r="L49" i="16"/>
  <c r="K49" i="16"/>
  <c r="I49" i="16"/>
  <c r="M49" i="16"/>
  <c r="M23" i="16"/>
  <c r="L23" i="16"/>
  <c r="K23" i="16"/>
  <c r="J23" i="16"/>
  <c r="I23" i="16"/>
  <c r="T103" i="18"/>
  <c r="I37" i="17"/>
  <c r="M37" i="17"/>
  <c r="L37" i="17"/>
  <c r="K37" i="17"/>
  <c r="J37" i="17"/>
  <c r="I107" i="14"/>
  <c r="K107" i="14"/>
  <c r="J107" i="14"/>
  <c r="K100" i="18"/>
  <c r="M14" i="16"/>
  <c r="M21" i="17"/>
  <c r="L21" i="17"/>
  <c r="K21" i="17"/>
  <c r="J21" i="17"/>
  <c r="I21" i="17"/>
  <c r="M119" i="15"/>
  <c r="L119" i="15"/>
  <c r="K119" i="15"/>
  <c r="J119" i="15"/>
  <c r="I119" i="15"/>
  <c r="I7" i="19"/>
  <c r="T16" i="43"/>
  <c r="S16" i="43"/>
  <c r="R16" i="43"/>
  <c r="Q16" i="43"/>
  <c r="P16" i="43"/>
  <c r="L16" i="43"/>
  <c r="N16" i="43"/>
  <c r="M16" i="43"/>
  <c r="T11" i="37"/>
  <c r="S11" i="37"/>
  <c r="R11" i="37"/>
  <c r="P11" i="37"/>
  <c r="O11" i="37"/>
  <c r="Q11" i="37"/>
  <c r="I90" i="27"/>
  <c r="M90" i="27"/>
  <c r="L90" i="27"/>
  <c r="K90" i="27"/>
  <c r="J90" i="27"/>
  <c r="L132" i="27"/>
  <c r="K132" i="27"/>
  <c r="J132" i="27"/>
  <c r="I132" i="27"/>
  <c r="M132" i="27"/>
  <c r="M132" i="26"/>
  <c r="L132" i="26"/>
  <c r="K132" i="26"/>
  <c r="J132" i="26"/>
  <c r="I132" i="26"/>
  <c r="H92" i="21"/>
  <c r="J92" i="21"/>
  <c r="I92" i="21"/>
  <c r="N119" i="22"/>
  <c r="M119" i="22"/>
  <c r="L119" i="22"/>
  <c r="K119" i="22"/>
  <c r="J119" i="22"/>
  <c r="N91" i="22"/>
  <c r="M91" i="22"/>
  <c r="L91" i="22"/>
  <c r="K91" i="22"/>
  <c r="J91" i="22"/>
  <c r="S160" i="18"/>
  <c r="R160" i="18"/>
  <c r="T160" i="18"/>
  <c r="S134" i="18"/>
  <c r="R134" i="18"/>
  <c r="T134" i="18"/>
  <c r="AA104" i="18"/>
  <c r="Z104" i="18"/>
  <c r="AB104" i="18"/>
  <c r="I160" i="18"/>
  <c r="K160" i="18"/>
  <c r="J160" i="18"/>
  <c r="AB118" i="18"/>
  <c r="AA118" i="18"/>
  <c r="Z118" i="18"/>
  <c r="T67" i="18"/>
  <c r="K123" i="18"/>
  <c r="K84" i="18"/>
  <c r="K75" i="18"/>
  <c r="K57" i="18"/>
  <c r="K40" i="18"/>
  <c r="J22" i="18"/>
  <c r="I22" i="18"/>
  <c r="K22" i="18"/>
  <c r="T120" i="18"/>
  <c r="R120" i="18"/>
  <c r="S120" i="18"/>
  <c r="AB43" i="18"/>
  <c r="AB26" i="18"/>
  <c r="AB99" i="18"/>
  <c r="K61" i="18"/>
  <c r="K30" i="18"/>
  <c r="AB129" i="18"/>
  <c r="AB55" i="18"/>
  <c r="AB51" i="18"/>
  <c r="T42" i="18"/>
  <c r="T33" i="18"/>
  <c r="T16" i="18"/>
  <c r="T12" i="18"/>
  <c r="K16" i="18"/>
  <c r="T129" i="18"/>
  <c r="T45" i="18"/>
  <c r="AB36" i="18"/>
  <c r="AA36" i="18"/>
  <c r="Z36" i="18"/>
  <c r="AB28" i="18"/>
  <c r="AB19" i="18"/>
  <c r="K32" i="18"/>
  <c r="K12" i="18"/>
  <c r="AB64" i="18"/>
  <c r="AA64" i="18"/>
  <c r="Z64" i="18"/>
  <c r="AB53" i="18"/>
  <c r="T10" i="18"/>
  <c r="M25" i="17"/>
  <c r="K81" i="18"/>
  <c r="K45" i="18"/>
  <c r="M39" i="17"/>
  <c r="T108" i="18"/>
  <c r="T14" i="18"/>
  <c r="M35" i="15"/>
  <c r="L35" i="15"/>
  <c r="K35" i="15"/>
  <c r="I35" i="15"/>
  <c r="J35" i="15"/>
  <c r="K149" i="14"/>
  <c r="J149" i="14"/>
  <c r="I149" i="14"/>
  <c r="M55" i="17"/>
  <c r="K77" i="15"/>
  <c r="J77" i="15"/>
  <c r="I77" i="15"/>
  <c r="M77" i="15"/>
  <c r="L77" i="15"/>
  <c r="M60" i="17"/>
  <c r="M105" i="15"/>
  <c r="L105" i="15"/>
  <c r="K105" i="15"/>
  <c r="J105" i="15"/>
  <c r="I105" i="15"/>
  <c r="M38" i="17"/>
  <c r="K65" i="14"/>
  <c r="J65" i="14"/>
  <c r="I65" i="14"/>
  <c r="M133" i="15"/>
  <c r="L133" i="15"/>
  <c r="K133" i="15"/>
  <c r="J133" i="15"/>
  <c r="I133" i="15"/>
  <c r="K23" i="14"/>
  <c r="J23" i="14"/>
  <c r="I23" i="14"/>
  <c r="M116" i="3"/>
  <c r="L116" i="3"/>
  <c r="K116" i="3"/>
  <c r="J116" i="3"/>
  <c r="J115" i="3"/>
  <c r="M115" i="3"/>
  <c r="L115" i="3"/>
  <c r="K115" i="3"/>
  <c r="J121" i="3"/>
  <c r="L121" i="3"/>
  <c r="K121" i="3"/>
  <c r="M121" i="3"/>
  <c r="J113" i="3"/>
  <c r="K113" i="3"/>
  <c r="M113" i="3"/>
  <c r="L113" i="3"/>
  <c r="M146" i="27"/>
  <c r="L146" i="27"/>
  <c r="K146" i="27"/>
  <c r="J146" i="27"/>
  <c r="I146" i="27"/>
  <c r="M160" i="27"/>
  <c r="L160" i="27"/>
  <c r="K160" i="27"/>
  <c r="J160" i="27"/>
  <c r="I160" i="27"/>
  <c r="M146" i="26"/>
  <c r="L146" i="26"/>
  <c r="K146" i="26"/>
  <c r="J146" i="26"/>
  <c r="I146" i="26"/>
  <c r="H134" i="21"/>
  <c r="J134" i="21"/>
  <c r="I134" i="21"/>
  <c r="AB132" i="18"/>
  <c r="AA132" i="18"/>
  <c r="Z132" i="18"/>
  <c r="I148" i="18"/>
  <c r="K148" i="18"/>
  <c r="J148" i="18"/>
  <c r="K118" i="18"/>
  <c r="I118" i="18"/>
  <c r="J118" i="18"/>
  <c r="K48" i="18"/>
  <c r="I48" i="18"/>
  <c r="J48" i="18"/>
  <c r="Z34" i="18"/>
  <c r="AA34" i="18"/>
  <c r="AB34" i="18"/>
  <c r="AB8" i="18"/>
  <c r="AA8" i="18"/>
  <c r="Z8" i="18"/>
  <c r="K102" i="18"/>
  <c r="T50" i="18"/>
  <c r="S50" i="18"/>
  <c r="R50" i="18"/>
  <c r="T38" i="18"/>
  <c r="AB20" i="18"/>
  <c r="AA20" i="18"/>
  <c r="Z20" i="18"/>
  <c r="K137" i="18"/>
  <c r="AB108" i="18"/>
  <c r="T95" i="18"/>
  <c r="K50" i="18"/>
  <c r="J50" i="18"/>
  <c r="I50" i="18"/>
  <c r="K111" i="18"/>
  <c r="I104" i="18"/>
  <c r="K104" i="18"/>
  <c r="J104" i="18"/>
  <c r="AB24" i="18"/>
  <c r="T15" i="18"/>
  <c r="K141" i="18"/>
  <c r="AB48" i="18"/>
  <c r="AA48" i="18"/>
  <c r="Z48" i="18"/>
  <c r="I76" i="18"/>
  <c r="K76" i="18"/>
  <c r="J76" i="18"/>
  <c r="AB65" i="18"/>
  <c r="T23" i="18"/>
  <c r="J161" i="16"/>
  <c r="I161" i="16"/>
  <c r="M161" i="16"/>
  <c r="K161" i="16"/>
  <c r="L161" i="16"/>
  <c r="K11" i="18"/>
  <c r="M44" i="17"/>
  <c r="M16" i="17"/>
  <c r="M51" i="16"/>
  <c r="L51" i="16"/>
  <c r="K51" i="16"/>
  <c r="J51" i="16"/>
  <c r="I51" i="16"/>
  <c r="K19" i="18"/>
  <c r="M119" i="16"/>
  <c r="L119" i="16"/>
  <c r="K119" i="16"/>
  <c r="J119" i="16"/>
  <c r="I119" i="16"/>
  <c r="J63" i="15"/>
  <c r="I63" i="15"/>
  <c r="M63" i="15"/>
  <c r="K63" i="15"/>
  <c r="L63" i="15"/>
  <c r="K35" i="16"/>
  <c r="J35" i="16"/>
  <c r="I35" i="16"/>
  <c r="M35" i="16"/>
  <c r="L35" i="16"/>
  <c r="M97" i="17"/>
  <c r="L91" i="15"/>
  <c r="K91" i="15"/>
  <c r="J91" i="15"/>
  <c r="I91" i="15"/>
  <c r="M91" i="15"/>
  <c r="M71" i="16"/>
  <c r="K120" i="3"/>
  <c r="L120" i="3"/>
  <c r="J120" i="3"/>
  <c r="M120" i="3"/>
  <c r="I57" i="19" l="1"/>
  <c r="I53" i="19"/>
  <c r="I103" i="19"/>
  <c r="C133" i="19"/>
  <c r="I125" i="19"/>
  <c r="C135" i="19"/>
  <c r="I136" i="19"/>
  <c r="K119" i="19"/>
  <c r="Q119" i="19" s="1"/>
  <c r="Q111" i="19"/>
  <c r="C9" i="19"/>
  <c r="I10" i="19"/>
  <c r="I18" i="19"/>
  <c r="C23" i="19"/>
  <c r="I24" i="19"/>
  <c r="I33" i="19"/>
  <c r="I44" i="19"/>
  <c r="C63" i="19"/>
  <c r="I55" i="19"/>
  <c r="I75" i="19"/>
  <c r="I86" i="19"/>
  <c r="C105" i="19"/>
  <c r="I97" i="19"/>
  <c r="C107" i="19"/>
  <c r="I108" i="19"/>
  <c r="I116" i="19"/>
  <c r="I127" i="19"/>
  <c r="I138" i="19"/>
  <c r="I146" i="19"/>
  <c r="I157" i="19"/>
  <c r="Q25" i="19"/>
  <c r="Q17" i="19"/>
  <c r="Q29" i="19"/>
  <c r="Q33" i="19"/>
  <c r="Q44" i="19"/>
  <c r="K63" i="19"/>
  <c r="Q55" i="19"/>
  <c r="Q72" i="19"/>
  <c r="K91" i="19"/>
  <c r="Q83" i="19"/>
  <c r="K93" i="19"/>
  <c r="Q93" i="19" s="1"/>
  <c r="Q94" i="19"/>
  <c r="Q102" i="19"/>
  <c r="Q113" i="19"/>
  <c r="Q124" i="19"/>
  <c r="Q132" i="19"/>
  <c r="Q143" i="19"/>
  <c r="Q154" i="19"/>
  <c r="Y14" i="19"/>
  <c r="S23" i="19"/>
  <c r="Y24" i="19"/>
  <c r="Y31" i="19"/>
  <c r="Y42" i="19"/>
  <c r="Y53" i="19"/>
  <c r="Y70" i="19"/>
  <c r="Y81" i="19"/>
  <c r="Y89" i="19"/>
  <c r="Y100" i="19"/>
  <c r="S119" i="19"/>
  <c r="Y111" i="19"/>
  <c r="S121" i="19"/>
  <c r="Y122" i="19"/>
  <c r="Y130" i="19"/>
  <c r="Y141" i="19"/>
  <c r="Y152" i="19"/>
  <c r="Y160" i="19"/>
  <c r="J46" i="2"/>
  <c r="K46" i="2"/>
  <c r="J45" i="2"/>
  <c r="K45" i="2"/>
  <c r="L45" i="2"/>
  <c r="M45" i="2"/>
  <c r="I16" i="19"/>
  <c r="I73" i="19"/>
  <c r="I95" i="19"/>
  <c r="I144" i="19"/>
  <c r="Q28" i="19"/>
  <c r="Q100" i="19"/>
  <c r="I11" i="19"/>
  <c r="I19" i="19"/>
  <c r="I62" i="19"/>
  <c r="I34" i="19"/>
  <c r="I45" i="19"/>
  <c r="I56" i="19"/>
  <c r="I76" i="19"/>
  <c r="I87" i="19"/>
  <c r="I98" i="19"/>
  <c r="I109" i="19"/>
  <c r="I117" i="19"/>
  <c r="I128" i="19"/>
  <c r="C147" i="19"/>
  <c r="I139" i="19"/>
  <c r="C149" i="19"/>
  <c r="I150" i="19"/>
  <c r="I158" i="19"/>
  <c r="K9" i="19"/>
  <c r="Q10" i="19"/>
  <c r="Q18" i="19"/>
  <c r="Q59" i="19"/>
  <c r="Q34" i="19"/>
  <c r="Q45" i="19"/>
  <c r="Q62" i="19"/>
  <c r="Q73" i="19"/>
  <c r="Q84" i="19"/>
  <c r="Q95" i="19"/>
  <c r="Q103" i="19"/>
  <c r="Q114" i="19"/>
  <c r="K133" i="19"/>
  <c r="Q125" i="19"/>
  <c r="K135" i="19"/>
  <c r="Q136" i="19"/>
  <c r="Q144" i="19"/>
  <c r="Q155" i="19"/>
  <c r="Y28" i="19"/>
  <c r="Y15" i="19"/>
  <c r="Y29" i="19"/>
  <c r="Y32" i="19"/>
  <c r="Y43" i="19"/>
  <c r="Y54" i="19"/>
  <c r="Y71" i="19"/>
  <c r="Y82" i="19"/>
  <c r="Y90" i="19"/>
  <c r="Y101" i="19"/>
  <c r="Y112" i="19"/>
  <c r="Y123" i="19"/>
  <c r="Y131" i="19"/>
  <c r="Y142" i="19"/>
  <c r="S161" i="19"/>
  <c r="Y153" i="19"/>
  <c r="K205" i="3"/>
  <c r="J205" i="3"/>
  <c r="M204" i="3"/>
  <c r="L204" i="3"/>
  <c r="K204" i="3"/>
  <c r="J204" i="3"/>
  <c r="M199" i="3"/>
  <c r="L199" i="3"/>
  <c r="K199" i="3"/>
  <c r="J199" i="3"/>
  <c r="M69" i="2"/>
  <c r="L69" i="2"/>
  <c r="J69" i="2"/>
  <c r="K69" i="2"/>
  <c r="N71" i="2"/>
  <c r="L200" i="3"/>
  <c r="K200" i="3"/>
  <c r="J200" i="3"/>
  <c r="M200" i="3"/>
  <c r="K70" i="2"/>
  <c r="J70" i="2"/>
  <c r="I12" i="19"/>
  <c r="I20" i="19"/>
  <c r="I70" i="19"/>
  <c r="C37" i="19"/>
  <c r="I38" i="19"/>
  <c r="I46" i="19"/>
  <c r="C65" i="19"/>
  <c r="I66" i="19"/>
  <c r="C79" i="19"/>
  <c r="I80" i="19"/>
  <c r="I88" i="19"/>
  <c r="I99" i="19"/>
  <c r="I110" i="19"/>
  <c r="I118" i="19"/>
  <c r="I129" i="19"/>
  <c r="I140" i="19"/>
  <c r="I151" i="19"/>
  <c r="I159" i="19"/>
  <c r="Q11" i="19"/>
  <c r="Q19" i="19"/>
  <c r="Q68" i="19"/>
  <c r="K37" i="19"/>
  <c r="Q38" i="19"/>
  <c r="Q46" i="19"/>
  <c r="Q58" i="19"/>
  <c r="Q74" i="19"/>
  <c r="Q85" i="19"/>
  <c r="Q96" i="19"/>
  <c r="Q104" i="19"/>
  <c r="Q115" i="19"/>
  <c r="Q126" i="19"/>
  <c r="Q137" i="19"/>
  <c r="Q145" i="19"/>
  <c r="Q156" i="19"/>
  <c r="Y62" i="19"/>
  <c r="Y16" i="19"/>
  <c r="Y26" i="19"/>
  <c r="Y33" i="19"/>
  <c r="Y44" i="19"/>
  <c r="S63" i="19"/>
  <c r="Y55" i="19"/>
  <c r="Y72" i="19"/>
  <c r="S91" i="19"/>
  <c r="Y83" i="19"/>
  <c r="S93" i="19"/>
  <c r="Y94" i="19"/>
  <c r="Y102" i="19"/>
  <c r="Y113" i="19"/>
  <c r="Y124" i="19"/>
  <c r="Y132" i="19"/>
  <c r="Y143" i="19"/>
  <c r="Y154" i="19"/>
  <c r="M70" i="2"/>
  <c r="L70" i="2"/>
  <c r="M197" i="3"/>
  <c r="L197" i="3"/>
  <c r="I31" i="19"/>
  <c r="C21" i="19"/>
  <c r="I13" i="19"/>
  <c r="I25" i="19"/>
  <c r="I61" i="19"/>
  <c r="I39" i="19"/>
  <c r="I47" i="19"/>
  <c r="I58" i="19"/>
  <c r="I81" i="19"/>
  <c r="I89" i="19"/>
  <c r="I100" i="19"/>
  <c r="C119" i="19"/>
  <c r="I111" i="19"/>
  <c r="C121" i="19"/>
  <c r="I122" i="19"/>
  <c r="I130" i="19"/>
  <c r="I141" i="19"/>
  <c r="I152" i="19"/>
  <c r="I160" i="19"/>
  <c r="Q12" i="19"/>
  <c r="Q20" i="19"/>
  <c r="Q57" i="19"/>
  <c r="Q39" i="19"/>
  <c r="Q47" i="19"/>
  <c r="Q61" i="19"/>
  <c r="Q75" i="19"/>
  <c r="Q86" i="19"/>
  <c r="K105" i="19"/>
  <c r="Q97" i="19"/>
  <c r="K107" i="19"/>
  <c r="Q108" i="19"/>
  <c r="Q116" i="19"/>
  <c r="Q127" i="19"/>
  <c r="Q138" i="19"/>
  <c r="Q146" i="19"/>
  <c r="Q157" i="19"/>
  <c r="Y30" i="19"/>
  <c r="Y17" i="19"/>
  <c r="Y57" i="19"/>
  <c r="Y34" i="19"/>
  <c r="Y45" i="19"/>
  <c r="Y58" i="19"/>
  <c r="Y73" i="19"/>
  <c r="Y84" i="19"/>
  <c r="Y95" i="19"/>
  <c r="Y103" i="19"/>
  <c r="Y114" i="19"/>
  <c r="S133" i="19"/>
  <c r="Y125" i="19"/>
  <c r="S135" i="19"/>
  <c r="Y136" i="19"/>
  <c r="Y144" i="19"/>
  <c r="Y155" i="19"/>
  <c r="I29" i="19"/>
  <c r="I14" i="19"/>
  <c r="I59" i="19"/>
  <c r="I40" i="19"/>
  <c r="I48" i="19"/>
  <c r="I71" i="19"/>
  <c r="I82" i="19"/>
  <c r="I101" i="19"/>
  <c r="I112" i="19"/>
  <c r="I123" i="19"/>
  <c r="I131" i="19"/>
  <c r="I142" i="19"/>
  <c r="C161" i="19"/>
  <c r="I153" i="19"/>
  <c r="K21" i="19"/>
  <c r="Q13" i="19"/>
  <c r="Q30" i="19"/>
  <c r="Q67" i="19"/>
  <c r="Q40" i="19"/>
  <c r="Q48" i="19"/>
  <c r="Q60" i="19"/>
  <c r="Q76" i="19"/>
  <c r="Q87" i="19"/>
  <c r="Q98" i="19"/>
  <c r="Q109" i="19"/>
  <c r="Q117" i="19"/>
  <c r="Q128" i="19"/>
  <c r="K147" i="19"/>
  <c r="Q139" i="19"/>
  <c r="K149" i="19"/>
  <c r="Q150" i="19"/>
  <c r="Q158" i="19"/>
  <c r="S9" i="19"/>
  <c r="Y10" i="19"/>
  <c r="Y18" i="19"/>
  <c r="Y56" i="19"/>
  <c r="S37" i="19"/>
  <c r="Y38" i="19"/>
  <c r="Y46" i="19"/>
  <c r="Y59" i="19"/>
  <c r="Y74" i="19"/>
  <c r="Y85" i="19"/>
  <c r="Y96" i="19"/>
  <c r="Y104" i="19"/>
  <c r="Y115" i="19"/>
  <c r="Y126" i="19"/>
  <c r="Y137" i="19"/>
  <c r="Y145" i="19"/>
  <c r="Y156" i="19"/>
  <c r="K207" i="3"/>
  <c r="M207" i="3"/>
  <c r="L207" i="3"/>
  <c r="J207" i="3"/>
  <c r="K201" i="3"/>
  <c r="J201" i="3"/>
  <c r="I60" i="19"/>
  <c r="I90" i="19"/>
  <c r="I26" i="19"/>
  <c r="I15" i="19"/>
  <c r="I30" i="19"/>
  <c r="I68" i="19"/>
  <c r="C49" i="19"/>
  <c r="I49" i="19" s="1"/>
  <c r="I41" i="19"/>
  <c r="C51" i="19"/>
  <c r="I52" i="19"/>
  <c r="I72" i="19"/>
  <c r="C91" i="19"/>
  <c r="I83" i="19"/>
  <c r="C93" i="19"/>
  <c r="I94" i="19"/>
  <c r="I102" i="19"/>
  <c r="I113" i="19"/>
  <c r="I124" i="19"/>
  <c r="I132" i="19"/>
  <c r="I143" i="19"/>
  <c r="I154" i="19"/>
  <c r="Q14" i="19"/>
  <c r="K35" i="19"/>
  <c r="Q35" i="19" s="1"/>
  <c r="Q27" i="19"/>
  <c r="Q56" i="19"/>
  <c r="K49" i="19"/>
  <c r="Q41" i="19"/>
  <c r="K51" i="19"/>
  <c r="Q52" i="19"/>
  <c r="K77" i="19"/>
  <c r="Q69" i="19"/>
  <c r="K79" i="19"/>
  <c r="Q80" i="19"/>
  <c r="Q88" i="19"/>
  <c r="Q99" i="19"/>
  <c r="Q110" i="19"/>
  <c r="Q118" i="19"/>
  <c r="Q129" i="19"/>
  <c r="Q140" i="19"/>
  <c r="Q151" i="19"/>
  <c r="Q159" i="19"/>
  <c r="Y11" i="19"/>
  <c r="Y19" i="19"/>
  <c r="Y61" i="19"/>
  <c r="Y39" i="19"/>
  <c r="Y47" i="19"/>
  <c r="Y68" i="19"/>
  <c r="Y75" i="19"/>
  <c r="Y86" i="19"/>
  <c r="S105" i="19"/>
  <c r="Y97" i="19"/>
  <c r="S107" i="19"/>
  <c r="Y108" i="19"/>
  <c r="Y116" i="19"/>
  <c r="Y127" i="19"/>
  <c r="Y138" i="19"/>
  <c r="Y146" i="19"/>
  <c r="Y157" i="19"/>
  <c r="J202" i="3"/>
  <c r="K202" i="3"/>
  <c r="M202" i="3"/>
  <c r="L202" i="3"/>
  <c r="M206" i="3"/>
  <c r="L206" i="3"/>
  <c r="K206" i="3"/>
  <c r="J206" i="3"/>
  <c r="K197" i="3"/>
  <c r="J197" i="3"/>
  <c r="I28" i="19"/>
  <c r="I42" i="19"/>
  <c r="I84" i="19"/>
  <c r="I114" i="19"/>
  <c r="I155" i="19"/>
  <c r="Q15" i="19"/>
  <c r="Q31" i="19"/>
  <c r="Q42" i="19"/>
  <c r="Q53" i="19"/>
  <c r="Q70" i="19"/>
  <c r="Q81" i="19"/>
  <c r="Q89" i="19"/>
  <c r="Q130" i="19"/>
  <c r="Q141" i="19"/>
  <c r="Q152" i="19"/>
  <c r="Q160" i="19"/>
  <c r="Y12" i="19"/>
  <c r="Y20" i="19"/>
  <c r="Y60" i="19"/>
  <c r="Y40" i="19"/>
  <c r="Y48" i="19"/>
  <c r="Y67" i="19"/>
  <c r="Y76" i="19"/>
  <c r="Y87" i="19"/>
  <c r="Y98" i="19"/>
  <c r="Y109" i="19"/>
  <c r="Y117" i="19"/>
  <c r="Y128" i="19"/>
  <c r="S147" i="19"/>
  <c r="Y139" i="19"/>
  <c r="S149" i="19"/>
  <c r="Y150" i="19"/>
  <c r="Y158" i="19"/>
  <c r="I67" i="19"/>
  <c r="K23" i="19"/>
  <c r="Q23" i="19" s="1"/>
  <c r="Q24" i="19"/>
  <c r="K121" i="19"/>
  <c r="Q122" i="19"/>
  <c r="C77" i="19"/>
  <c r="I69" i="19"/>
  <c r="I17" i="19"/>
  <c r="C35" i="19"/>
  <c r="I27" i="19"/>
  <c r="I32" i="19"/>
  <c r="I43" i="19"/>
  <c r="I54" i="19"/>
  <c r="I74" i="19"/>
  <c r="I85" i="19"/>
  <c r="I96" i="19"/>
  <c r="I104" i="19"/>
  <c r="I115" i="19"/>
  <c r="I126" i="19"/>
  <c r="I137" i="19"/>
  <c r="I145" i="19"/>
  <c r="I156" i="19"/>
  <c r="Q26" i="19"/>
  <c r="Q16" i="19"/>
  <c r="K65" i="19"/>
  <c r="Q66" i="19"/>
  <c r="Q32" i="19"/>
  <c r="Q43" i="19"/>
  <c r="Q54" i="19"/>
  <c r="Q71" i="19"/>
  <c r="Q82" i="19"/>
  <c r="Q90" i="19"/>
  <c r="Q101" i="19"/>
  <c r="Q112" i="19"/>
  <c r="Q123" i="19"/>
  <c r="Q131" i="19"/>
  <c r="Q142" i="19"/>
  <c r="K161" i="19"/>
  <c r="Q153" i="19"/>
  <c r="Y25" i="19"/>
  <c r="S21" i="19"/>
  <c r="Y13" i="19"/>
  <c r="S35" i="19"/>
  <c r="Y27" i="19"/>
  <c r="S77" i="19"/>
  <c r="Y69" i="19"/>
  <c r="S49" i="19"/>
  <c r="Y41" i="19"/>
  <c r="S51" i="19"/>
  <c r="Y52" i="19"/>
  <c r="S65" i="19"/>
  <c r="Y66" i="19"/>
  <c r="S79" i="19"/>
  <c r="Y80" i="19"/>
  <c r="Y88" i="19"/>
  <c r="Y99" i="19"/>
  <c r="Y110" i="19"/>
  <c r="Y118" i="19"/>
  <c r="Y129" i="19"/>
  <c r="Y140" i="19"/>
  <c r="Y151" i="19"/>
  <c r="Y159" i="19"/>
  <c r="M46" i="2"/>
  <c r="L46" i="2"/>
  <c r="M198" i="3"/>
  <c r="L198" i="3"/>
  <c r="K198" i="3"/>
  <c r="J198" i="3"/>
  <c r="K203" i="3"/>
  <c r="M203" i="3"/>
  <c r="L203" i="3"/>
  <c r="J203" i="3"/>
  <c r="K44" i="2"/>
  <c r="J44" i="2"/>
  <c r="J91" i="19"/>
  <c r="I91" i="19"/>
  <c r="H91" i="19"/>
  <c r="M188" i="3"/>
  <c r="L188" i="3"/>
  <c r="K188" i="3"/>
  <c r="J188" i="3"/>
  <c r="X21" i="16"/>
  <c r="W21" i="16"/>
  <c r="AA21" i="16"/>
  <c r="Z21" i="16"/>
  <c r="Y21" i="16"/>
  <c r="AA14" i="17"/>
  <c r="M65" i="17"/>
  <c r="L65" i="17"/>
  <c r="K65" i="17"/>
  <c r="J65" i="17"/>
  <c r="I65" i="17"/>
  <c r="Y37" i="19"/>
  <c r="X37" i="19"/>
  <c r="J34" i="19"/>
  <c r="J20" i="19"/>
  <c r="Z85" i="19"/>
  <c r="AB21" i="22"/>
  <c r="AA21" i="22"/>
  <c r="Z21" i="22"/>
  <c r="Y21" i="22"/>
  <c r="X21" i="22"/>
  <c r="I146" i="43"/>
  <c r="H146" i="43"/>
  <c r="K146" i="43" s="1"/>
  <c r="G146" i="43"/>
  <c r="N16" i="41"/>
  <c r="M16" i="41"/>
  <c r="L16" i="41"/>
  <c r="Z150" i="19"/>
  <c r="R111" i="19"/>
  <c r="J135" i="19"/>
  <c r="I135" i="19"/>
  <c r="H135" i="19"/>
  <c r="R58" i="19"/>
  <c r="I90" i="28"/>
  <c r="M90" i="28"/>
  <c r="L90" i="28"/>
  <c r="K90" i="28"/>
  <c r="J90" i="28"/>
  <c r="X91" i="19"/>
  <c r="Y91" i="19"/>
  <c r="M191" i="3"/>
  <c r="L191" i="3"/>
  <c r="K191" i="3"/>
  <c r="J191" i="3"/>
  <c r="L54" i="12"/>
  <c r="K54" i="12"/>
  <c r="J54" i="12"/>
  <c r="I54" i="12"/>
  <c r="N54" i="12"/>
  <c r="M54" i="12"/>
  <c r="I147" i="17"/>
  <c r="M147" i="17"/>
  <c r="L147" i="17"/>
  <c r="K147" i="17"/>
  <c r="J147" i="17"/>
  <c r="J105" i="19"/>
  <c r="I105" i="19"/>
  <c r="H105" i="19"/>
  <c r="R51" i="19"/>
  <c r="Q51" i="19"/>
  <c r="P51" i="19"/>
  <c r="M190" i="3"/>
  <c r="L190" i="3"/>
  <c r="K190" i="3"/>
  <c r="J190" i="3"/>
  <c r="J160" i="13"/>
  <c r="I160" i="13"/>
  <c r="M160" i="13"/>
  <c r="L160" i="13"/>
  <c r="K160" i="13"/>
  <c r="AA20" i="13"/>
  <c r="Z20" i="13"/>
  <c r="Y20" i="13"/>
  <c r="X20" i="13"/>
  <c r="W20" i="13"/>
  <c r="I146" i="13"/>
  <c r="M146" i="13"/>
  <c r="L146" i="13"/>
  <c r="K146" i="13"/>
  <c r="J146" i="13"/>
  <c r="N56" i="12"/>
  <c r="M56" i="12"/>
  <c r="L56" i="12"/>
  <c r="K56" i="12"/>
  <c r="J56" i="12"/>
  <c r="I56" i="12"/>
  <c r="M118" i="13"/>
  <c r="L118" i="13"/>
  <c r="K118" i="13"/>
  <c r="J118" i="13"/>
  <c r="I118" i="13"/>
  <c r="AA12" i="16"/>
  <c r="J107" i="17"/>
  <c r="I107" i="17"/>
  <c r="M107" i="17"/>
  <c r="L107" i="17"/>
  <c r="K107" i="17"/>
  <c r="L192" i="3"/>
  <c r="K192" i="3"/>
  <c r="J192" i="3"/>
  <c r="M192" i="3"/>
  <c r="J119" i="19"/>
  <c r="I119" i="19"/>
  <c r="H119" i="19"/>
  <c r="Y105" i="19"/>
  <c r="X105" i="19"/>
  <c r="X135" i="19"/>
  <c r="Y135" i="19"/>
  <c r="Y35" i="19"/>
  <c r="X35" i="19"/>
  <c r="J35" i="19"/>
  <c r="I35" i="19"/>
  <c r="H35" i="19"/>
  <c r="M34" i="28"/>
  <c r="L34" i="28"/>
  <c r="K34" i="28"/>
  <c r="J34" i="28"/>
  <c r="I34" i="28"/>
  <c r="L129" i="37"/>
  <c r="K129" i="37"/>
  <c r="M129" i="37"/>
  <c r="N129" i="37"/>
  <c r="O129" i="37"/>
  <c r="J152" i="19"/>
  <c r="J12" i="19"/>
  <c r="Z103" i="19"/>
  <c r="Z130" i="19"/>
  <c r="R25" i="19"/>
  <c r="M48" i="28"/>
  <c r="L48" i="28"/>
  <c r="K48" i="28"/>
  <c r="J48" i="28"/>
  <c r="I48" i="28"/>
  <c r="H16" i="41"/>
  <c r="J16" i="41"/>
  <c r="I16" i="41"/>
  <c r="H107" i="19"/>
  <c r="I107" i="19"/>
  <c r="J107" i="19"/>
  <c r="X9" i="19"/>
  <c r="Y9" i="19"/>
  <c r="N55" i="12"/>
  <c r="M55" i="12"/>
  <c r="L55" i="12"/>
  <c r="K55" i="12"/>
  <c r="J55" i="12"/>
  <c r="I55" i="12"/>
  <c r="M90" i="13"/>
  <c r="L90" i="13"/>
  <c r="K90" i="13"/>
  <c r="J90" i="13"/>
  <c r="I90" i="13"/>
  <c r="R65" i="19"/>
  <c r="Q65" i="19"/>
  <c r="P65" i="19"/>
  <c r="Y21" i="19"/>
  <c r="X21" i="19"/>
  <c r="D57" i="12"/>
  <c r="Y133" i="19"/>
  <c r="X133" i="19"/>
  <c r="Y9" i="17"/>
  <c r="X9" i="17"/>
  <c r="W9" i="17"/>
  <c r="AA9" i="17"/>
  <c r="Z9" i="17"/>
  <c r="AA11" i="17"/>
  <c r="AA15" i="17"/>
  <c r="AA19" i="17"/>
  <c r="Y65" i="19"/>
  <c r="X65" i="19"/>
  <c r="J194" i="3"/>
  <c r="L194" i="3"/>
  <c r="K194" i="3"/>
  <c r="M194" i="3"/>
  <c r="Y21" i="17"/>
  <c r="X21" i="17"/>
  <c r="W21" i="17"/>
  <c r="AA21" i="17"/>
  <c r="Z21" i="17"/>
  <c r="L76" i="13"/>
  <c r="K76" i="13"/>
  <c r="J76" i="13"/>
  <c r="I76" i="13"/>
  <c r="M76" i="13"/>
  <c r="J147" i="19"/>
  <c r="I147" i="19"/>
  <c r="H147" i="19"/>
  <c r="R135" i="19"/>
  <c r="P135" i="19"/>
  <c r="Q135" i="19"/>
  <c r="M133" i="17"/>
  <c r="L133" i="17"/>
  <c r="K133" i="17"/>
  <c r="J133" i="17"/>
  <c r="I133" i="17"/>
  <c r="Q107" i="19"/>
  <c r="P107" i="19"/>
  <c r="R107" i="19"/>
  <c r="J9" i="19"/>
  <c r="H9" i="19"/>
  <c r="I9" i="19"/>
  <c r="J89" i="19"/>
  <c r="J27" i="19"/>
  <c r="J31" i="19"/>
  <c r="J85" i="19"/>
  <c r="J26" i="19"/>
  <c r="G146" i="42"/>
  <c r="I146" i="42"/>
  <c r="H146" i="42"/>
  <c r="K146" i="42" s="1"/>
  <c r="O146" i="43"/>
  <c r="N146" i="43"/>
  <c r="M146" i="43"/>
  <c r="L146" i="43"/>
  <c r="R9" i="19"/>
  <c r="P9" i="19"/>
  <c r="Q9" i="19"/>
  <c r="R74" i="19"/>
  <c r="R28" i="19"/>
  <c r="R24" i="19"/>
  <c r="R32" i="19"/>
  <c r="R128" i="19"/>
  <c r="Z90" i="19"/>
  <c r="Y147" i="19"/>
  <c r="X147" i="19"/>
  <c r="R31" i="19"/>
  <c r="Z32" i="19"/>
  <c r="J150" i="19"/>
  <c r="J160" i="28"/>
  <c r="I160" i="28"/>
  <c r="M160" i="28"/>
  <c r="L160" i="28"/>
  <c r="K160" i="28"/>
  <c r="R99" i="19"/>
  <c r="I129" i="37"/>
  <c r="H129" i="37"/>
  <c r="G129" i="37"/>
  <c r="J116" i="19"/>
  <c r="J77" i="17"/>
  <c r="I77" i="17"/>
  <c r="M77" i="17"/>
  <c r="L77" i="17"/>
  <c r="K77" i="17"/>
  <c r="J195" i="3"/>
  <c r="M195" i="3"/>
  <c r="K195" i="3"/>
  <c r="L195" i="3"/>
  <c r="M18" i="2"/>
  <c r="L18" i="2"/>
  <c r="K18" i="2"/>
  <c r="J18" i="2"/>
  <c r="K193" i="3"/>
  <c r="J193" i="3"/>
  <c r="M193" i="3"/>
  <c r="L193" i="3"/>
  <c r="K121" i="17"/>
  <c r="J121" i="17"/>
  <c r="I121" i="17"/>
  <c r="M121" i="17"/>
  <c r="L121" i="17"/>
  <c r="R105" i="19"/>
  <c r="Q105" i="19"/>
  <c r="P105" i="19"/>
  <c r="J51" i="19"/>
  <c r="I51" i="19"/>
  <c r="H51" i="19"/>
  <c r="R161" i="19"/>
  <c r="Q161" i="19"/>
  <c r="P161" i="19"/>
  <c r="I79" i="17"/>
  <c r="M79" i="17"/>
  <c r="L79" i="17"/>
  <c r="K79" i="17"/>
  <c r="J79" i="17"/>
  <c r="Y79" i="19"/>
  <c r="X79" i="19"/>
  <c r="J72" i="19"/>
  <c r="Z155" i="19"/>
  <c r="R23" i="19"/>
  <c r="P23" i="19"/>
  <c r="R152" i="19"/>
  <c r="R104" i="19"/>
  <c r="L20" i="28"/>
  <c r="J20" i="28"/>
  <c r="I20" i="28"/>
  <c r="M20" i="28"/>
  <c r="K20" i="28"/>
  <c r="I146" i="28"/>
  <c r="M146" i="28"/>
  <c r="L146" i="28"/>
  <c r="K146" i="28"/>
  <c r="J146" i="28"/>
  <c r="R17" i="19"/>
  <c r="Y51" i="19"/>
  <c r="X51" i="19"/>
  <c r="M62" i="28"/>
  <c r="L62" i="28"/>
  <c r="K62" i="28"/>
  <c r="J62" i="28"/>
  <c r="I62" i="28"/>
  <c r="P16" i="41"/>
  <c r="R16" i="41"/>
  <c r="Q16" i="41"/>
  <c r="T16" i="41"/>
  <c r="S16" i="41"/>
  <c r="J121" i="19"/>
  <c r="I121" i="19"/>
  <c r="H121" i="19"/>
  <c r="J63" i="19"/>
  <c r="I63" i="19"/>
  <c r="H63" i="19"/>
  <c r="Y23" i="19"/>
  <c r="X23" i="19"/>
  <c r="Y93" i="19"/>
  <c r="X93" i="19"/>
  <c r="Y107" i="19"/>
  <c r="X107" i="19"/>
  <c r="R93" i="19"/>
  <c r="P93" i="19"/>
  <c r="Y119" i="19"/>
  <c r="X119" i="19"/>
  <c r="M132" i="13"/>
  <c r="L132" i="13"/>
  <c r="K132" i="13"/>
  <c r="J132" i="13"/>
  <c r="I132" i="13"/>
  <c r="AA16" i="17"/>
  <c r="Y121" i="19"/>
  <c r="X121" i="19"/>
  <c r="R79" i="19"/>
  <c r="Q79" i="19"/>
  <c r="P79" i="19"/>
  <c r="J149" i="19"/>
  <c r="I149" i="19"/>
  <c r="H149" i="19"/>
  <c r="R77" i="19"/>
  <c r="Q77" i="19"/>
  <c r="P77" i="19"/>
  <c r="L118" i="28"/>
  <c r="K118" i="28"/>
  <c r="J118" i="28"/>
  <c r="I118" i="28"/>
  <c r="M118" i="28"/>
  <c r="Z18" i="19"/>
  <c r="M189" i="3"/>
  <c r="L189" i="3"/>
  <c r="K189" i="3"/>
  <c r="J189" i="3"/>
  <c r="R62" i="19"/>
  <c r="Z145" i="19"/>
  <c r="J122" i="19"/>
  <c r="Z111" i="19"/>
  <c r="Z144" i="19"/>
  <c r="K104" i="28"/>
  <c r="J104" i="28"/>
  <c r="I104" i="28"/>
  <c r="M104" i="28"/>
  <c r="L104" i="28"/>
  <c r="Y49" i="19"/>
  <c r="X49" i="19"/>
  <c r="J186" i="3"/>
  <c r="L186" i="3"/>
  <c r="K186" i="3"/>
  <c r="M186" i="3"/>
  <c r="J196" i="3"/>
  <c r="M196" i="3"/>
  <c r="L196" i="3"/>
  <c r="K196" i="3"/>
  <c r="M135" i="17"/>
  <c r="L135" i="17"/>
  <c r="K135" i="17"/>
  <c r="J135" i="17"/>
  <c r="I135" i="17"/>
  <c r="R49" i="19"/>
  <c r="Q49" i="19"/>
  <c r="P49" i="19"/>
  <c r="R21" i="19"/>
  <c r="P21" i="19"/>
  <c r="Q21" i="19"/>
  <c r="J53" i="12"/>
  <c r="I53" i="12"/>
  <c r="H57" i="12"/>
  <c r="N53" i="12"/>
  <c r="M53" i="12"/>
  <c r="L53" i="12"/>
  <c r="K53" i="12"/>
  <c r="AA12" i="17"/>
  <c r="AA21" i="15"/>
  <c r="Z21" i="15"/>
  <c r="Y21" i="15"/>
  <c r="X21" i="15"/>
  <c r="W21" i="15"/>
  <c r="M119" i="17"/>
  <c r="L119" i="17"/>
  <c r="K119" i="17"/>
  <c r="J119" i="17"/>
  <c r="I119" i="17"/>
  <c r="R149" i="19"/>
  <c r="Q149" i="19"/>
  <c r="P149" i="19"/>
  <c r="R63" i="19"/>
  <c r="Q63" i="19"/>
  <c r="P63" i="19"/>
  <c r="K187" i="3"/>
  <c r="J187" i="3"/>
  <c r="M187" i="3"/>
  <c r="L187" i="3"/>
  <c r="J158" i="19"/>
  <c r="J133" i="19"/>
  <c r="I133" i="19"/>
  <c r="H133" i="19"/>
  <c r="J62" i="19"/>
  <c r="Z11" i="19"/>
  <c r="Z24" i="19"/>
  <c r="Z54" i="19"/>
  <c r="AA17" i="17"/>
  <c r="K144" i="42"/>
  <c r="K62" i="13"/>
  <c r="J62" i="13"/>
  <c r="I62" i="13"/>
  <c r="M62" i="13"/>
  <c r="L62" i="13"/>
  <c r="K139" i="42"/>
  <c r="R119" i="19"/>
  <c r="P119" i="19"/>
  <c r="J45" i="19"/>
  <c r="V23" i="14"/>
  <c r="U23" i="14"/>
  <c r="T23" i="14"/>
  <c r="J48" i="13"/>
  <c r="I48" i="13"/>
  <c r="M48" i="13"/>
  <c r="L48" i="13"/>
  <c r="K48" i="13"/>
  <c r="R53" i="19"/>
  <c r="Z119" i="19"/>
  <c r="I34" i="13"/>
  <c r="M34" i="13"/>
  <c r="L34" i="13"/>
  <c r="K34" i="13"/>
  <c r="J34" i="13"/>
  <c r="I93" i="19"/>
  <c r="H93" i="19"/>
  <c r="J93" i="19"/>
  <c r="M104" i="13"/>
  <c r="L104" i="13"/>
  <c r="K104" i="13"/>
  <c r="J104" i="13"/>
  <c r="I104" i="13"/>
  <c r="X9" i="16"/>
  <c r="W9" i="16"/>
  <c r="AA9" i="16"/>
  <c r="Z9" i="16"/>
  <c r="Y9" i="16"/>
  <c r="AA19" i="16"/>
  <c r="AA20" i="16"/>
  <c r="AA11" i="16"/>
  <c r="AA15" i="16"/>
  <c r="K20" i="13"/>
  <c r="J20" i="13"/>
  <c r="I20" i="13"/>
  <c r="M20" i="13"/>
  <c r="L20" i="13"/>
  <c r="AA10" i="17"/>
  <c r="R37" i="19"/>
  <c r="Q37" i="19"/>
  <c r="P37" i="19"/>
  <c r="M63" i="17"/>
  <c r="L63" i="17"/>
  <c r="K63" i="17"/>
  <c r="J63" i="17"/>
  <c r="I63" i="17"/>
  <c r="J79" i="19"/>
  <c r="I79" i="19"/>
  <c r="H79" i="19"/>
  <c r="M42" i="2"/>
  <c r="L42" i="2"/>
  <c r="K42" i="2"/>
  <c r="J42" i="2"/>
  <c r="P121" i="19"/>
  <c r="R121" i="19"/>
  <c r="Q121" i="19"/>
  <c r="J23" i="19"/>
  <c r="H23" i="19"/>
  <c r="I23" i="19"/>
  <c r="J161" i="17"/>
  <c r="I161" i="17"/>
  <c r="M161" i="17"/>
  <c r="L161" i="17"/>
  <c r="K161" i="17"/>
  <c r="M105" i="17"/>
  <c r="L105" i="17"/>
  <c r="K105" i="17"/>
  <c r="J105" i="17"/>
  <c r="I105" i="17"/>
  <c r="J65" i="19"/>
  <c r="I65" i="19"/>
  <c r="H65" i="19"/>
  <c r="J37" i="19"/>
  <c r="I37" i="19"/>
  <c r="H37" i="19"/>
  <c r="R91" i="19"/>
  <c r="P91" i="19"/>
  <c r="Q91" i="19"/>
  <c r="X149" i="19"/>
  <c r="Y149" i="19"/>
  <c r="Y161" i="19"/>
  <c r="X161" i="19"/>
  <c r="Z9" i="19"/>
  <c r="Z30" i="19"/>
  <c r="Z110" i="19"/>
  <c r="Z25" i="19"/>
  <c r="R118" i="19"/>
  <c r="M132" i="28"/>
  <c r="L132" i="28"/>
  <c r="K132" i="28"/>
  <c r="J132" i="28"/>
  <c r="I132" i="28"/>
  <c r="J155" i="19"/>
  <c r="R35" i="19"/>
  <c r="P35" i="19"/>
  <c r="Z131" i="19"/>
  <c r="Z82" i="19"/>
  <c r="J81" i="19"/>
  <c r="K145" i="42"/>
  <c r="R133" i="19"/>
  <c r="Q133" i="19"/>
  <c r="P133" i="19"/>
  <c r="Z161" i="19"/>
  <c r="Z70" i="19"/>
  <c r="R22" i="21"/>
  <c r="T22" i="21"/>
  <c r="S22" i="21"/>
  <c r="K141" i="42"/>
  <c r="Z72" i="19"/>
  <c r="M93" i="17"/>
  <c r="L93" i="17"/>
  <c r="K93" i="17"/>
  <c r="J93" i="17"/>
  <c r="I93" i="17"/>
  <c r="M149" i="17"/>
  <c r="L149" i="17"/>
  <c r="K149" i="17"/>
  <c r="J149" i="17"/>
  <c r="I149" i="17"/>
  <c r="Y63" i="19"/>
  <c r="X63" i="19"/>
  <c r="J68" i="2"/>
  <c r="K68" i="2"/>
  <c r="L68" i="2"/>
  <c r="N68" i="2"/>
  <c r="M68" i="2"/>
  <c r="J77" i="19"/>
  <c r="I77" i="19"/>
  <c r="H77" i="19"/>
  <c r="J49" i="19"/>
  <c r="H49" i="19"/>
  <c r="R147" i="19"/>
  <c r="Q147" i="19"/>
  <c r="P147" i="19"/>
  <c r="AA13" i="16"/>
  <c r="K91" i="17"/>
  <c r="J91" i="17"/>
  <c r="M91" i="17"/>
  <c r="L91" i="17"/>
  <c r="I91" i="17"/>
  <c r="I161" i="19"/>
  <c r="H161" i="19"/>
  <c r="J161" i="19"/>
  <c r="M76" i="28"/>
  <c r="L76" i="28"/>
  <c r="K76" i="28"/>
  <c r="J76" i="28"/>
  <c r="I76" i="28"/>
  <c r="G146" i="41"/>
  <c r="I146" i="41"/>
  <c r="H146" i="41"/>
  <c r="K146" i="41" s="1"/>
  <c r="O146" i="41"/>
  <c r="N146" i="41"/>
  <c r="M146" i="41"/>
  <c r="L146" i="41"/>
  <c r="R59" i="19"/>
  <c r="R27" i="19"/>
  <c r="J56" i="19"/>
  <c r="R69" i="19"/>
  <c r="J21" i="19"/>
  <c r="H21" i="19"/>
  <c r="I21" i="19"/>
  <c r="Z149" i="19"/>
  <c r="K142" i="42"/>
  <c r="O146" i="42"/>
  <c r="N146" i="42"/>
  <c r="M146" i="42"/>
  <c r="L146" i="42"/>
  <c r="J136" i="19"/>
  <c r="Y77" i="19"/>
  <c r="X77" i="19"/>
  <c r="Z153" i="19"/>
  <c r="J131" i="19"/>
  <c r="Z62" i="19"/>
  <c r="J57" i="12" l="1"/>
  <c r="I57" i="12"/>
  <c r="N57" i="12"/>
  <c r="M57" i="12"/>
  <c r="L57" i="12"/>
  <c r="K57" i="12"/>
</calcChain>
</file>

<file path=xl/sharedStrings.xml><?xml version="1.0" encoding="utf-8"?>
<sst xmlns="http://schemas.openxmlformats.org/spreadsheetml/2006/main" count="5655" uniqueCount="317">
  <si>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</si>
  <si>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</si>
  <si>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</si>
  <si>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</si>
  <si>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</si>
  <si>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</si>
  <si>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</si>
  <si>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</si>
  <si>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</si>
  <si>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</si>
  <si>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</si>
  <si>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</si>
  <si>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</si>
  <si>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</si>
  <si>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</si>
  <si>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</si>
  <si>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</si>
  <si>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</si>
  <si>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</si>
  <si>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</si>
  <si>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</si>
  <si>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</si>
  <si>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</si>
  <si>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</si>
  <si>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</si>
  <si>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</si>
  <si>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</si>
  <si>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</si>
  <si>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</si>
  <si>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</si>
  <si>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</si>
  <si>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</si>
  <si>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</si>
  <si>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</si>
  <si>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</si>
  <si>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</si>
  <si>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</si>
  <si>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</si>
  <si>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</si>
  <si>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</si>
  <si>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</si>
  <si>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</si>
  <si>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</si>
  <si>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</si>
  <si>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</si>
  <si>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</si>
  <si>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</si>
  <si>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</si>
  <si>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</si>
  <si>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</si>
  <si>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</si>
  <si>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</si>
  <si>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</si>
  <si>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</si>
  <si>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</si>
  <si>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</si>
  <si>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</si>
  <si>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</si>
  <si>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</si>
  <si>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</si>
  <si>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</si>
  <si>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</si>
  <si>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</si>
  <si>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</si>
  <si>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</si>
  <si>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</si>
  <si>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</si>
  <si>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</si>
  <si>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</si>
  <si>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</si>
  <si>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</si>
  <si>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</si>
  <si>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</si>
  <si>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</si>
  <si>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</si>
  <si>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</si>
  <si>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</si>
  <si>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</si>
  <si>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</si>
  <si>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</si>
  <si>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</si>
  <si>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</si>
  <si>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</si>
  <si>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</si>
  <si>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</si>
  <si>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</si>
  <si>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</si>
  <si>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</si>
  <si>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</si>
  <si>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</si>
  <si>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</si>
  <si>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</si>
  <si>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</si>
  <si>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</si>
  <si>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</si>
  <si>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</si>
  <si>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</si>
  <si>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</si>
  <si>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</si>
  <si>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</si>
  <si>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</si>
  <si>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</si>
  <si>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</si>
  <si>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</si>
  <si>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</si>
  <si>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</si>
  <si>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</si>
  <si>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</si>
  <si>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</si>
  <si>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</si>
  <si>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</si>
  <si>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</si>
  <si>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</si>
  <si>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</si>
  <si>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</si>
  <si>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</si>
  <si>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</si>
  <si>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</si>
  <si>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</si>
  <si>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</si>
  <si>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</si>
  <si>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</si>
  <si>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</si>
  <si>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</si>
  <si>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</si>
  <si>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</si>
  <si>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</si>
  <si>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</si>
  <si>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</si>
  <si>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</si>
  <si>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</si>
  <si>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</si>
  <si>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</si>
  <si>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</si>
  <si>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</si>
  <si>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</si>
  <si>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</si>
  <si>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</si>
  <si>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</si>
  <si>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</si>
  <si>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</si>
  <si>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</si>
  <si>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</si>
  <si>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</si>
  <si>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</si>
  <si>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</si>
  <si>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</si>
  <si>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</si>
  <si>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</si>
  <si>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</si>
  <si>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</si>
  <si>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</si>
  <si>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</si>
  <si>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</si>
  <si>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</si>
  <si>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</si>
  <si>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</si>
  <si>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</si>
  <si>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</si>
  <si>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</si>
  <si>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</si>
  <si>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</si>
  <si>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</si>
  <si>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</si>
  <si>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</si>
  <si>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</si>
  <si>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</si>
  <si>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</si>
  <si>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</si>
  <si>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</si>
  <si>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</si>
  <si>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</si>
  <si>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</si>
  <si>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</si>
  <si>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</si>
  <si>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</si>
  <si>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</si>
  <si>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</si>
  <si>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</si>
  <si>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</si>
  <si>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</si>
  <si>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</si>
  <si>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</si>
  <si>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</si>
  <si>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</si>
  <si>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</si>
  <si>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</si>
  <si>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</si>
  <si>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</si>
  <si>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</si>
  <si>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</si>
  <si>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</si>
  <si>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</si>
  <si>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</si>
  <si>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</si>
  <si>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</si>
  <si>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</si>
  <si>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</si>
  <si>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</si>
  <si>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</si>
  <si>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</si>
  <si>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</si>
  <si>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</si>
  <si>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</si>
  <si>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</si>
  <si>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</si>
  <si>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</si>
  <si>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2024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</si>
  <si>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</si>
  <si>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</si>
  <si>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</si>
  <si>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</si>
  <si>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</si>
  <si>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</si>
  <si>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</si>
  <si>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</si>
  <si>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</si>
  <si>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</si>
  <si>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</si>
  <si>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</si>
  <si>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</si>
  <si>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</si>
  <si>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agosto 2019</t>
  </si>
  <si>
    <t>agosto 2021</t>
  </si>
  <si>
    <t>agosto 2022</t>
  </si>
  <si>
    <t>agosto 2023</t>
  </si>
  <si>
    <t>agosto 2024</t>
  </si>
  <si>
    <t>-</t>
  </si>
  <si>
    <t>acumulado a agosto 2019</t>
  </si>
  <si>
    <t>acumulado a agosto 2021</t>
  </si>
  <si>
    <t>acumulado a agosto 2022</t>
  </si>
  <si>
    <t>acumulado a agosto 2023</t>
  </si>
  <si>
    <t>acumulado a agosto 2024</t>
  </si>
  <si>
    <t>agosto 2020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</si>
  <si>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</si>
  <si>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</si>
  <si>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</si>
  <si>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</si>
  <si>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</si>
  <si>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</si>
  <si>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</si>
  <si>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</si>
  <si>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</si>
  <si>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</si>
  <si>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</si>
  <si>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</si>
  <si>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21/20</t>
  </si>
  <si>
    <t>var 23/22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</si>
  <si>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</si>
  <si>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</si>
  <si>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</si>
  <si>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</si>
  <si>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</si>
  <si>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</si>
  <si>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</si>
  <si>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</si>
  <si>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agosto 2020</t>
  </si>
  <si>
    <t>Viajeros entrados en los establecimientos alojativos de San Cristóbal de La Laguna según lugar de residencia (hotel + apartamento)</t>
  </si>
  <si>
    <t>acumulado agosto 2018</t>
  </si>
  <si>
    <t>acumulado agosto 2019</t>
  </si>
  <si>
    <t>acumulado agosto 2020</t>
  </si>
  <si>
    <t>acumulado agosto 2022</t>
  </si>
  <si>
    <t>acumulado agosto 2023</t>
  </si>
  <si>
    <t>acumulado agosto 2024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</si>
  <si>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</si>
  <si>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</si>
  <si>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acumulado agosto 2021</t>
  </si>
  <si>
    <t>Viajeros alojados en los establecimientos alojativos de San Cristóbal de La Laguna según lugar de residencia (hotel + apartamento)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</si>
  <si>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</si>
  <si>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</si>
  <si>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24/23</t>
  </si>
  <si>
    <t>var 24/19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</si>
  <si>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</si>
  <si>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</si>
  <si>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</si>
  <si>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</si>
  <si>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</si>
  <si>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</si>
  <si>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</si>
  <si>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</si>
  <si>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</si>
  <si>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</si>
  <si>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2020</t>
  </si>
  <si>
    <t>2021</t>
  </si>
  <si>
    <t>2022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</si>
  <si>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</si>
  <si>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</si>
  <si>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</si>
  <si>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agosto 2018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</si>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</sst>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D6AD0C81-A7D6-492F-983B-C653663E4E38}"/>
    <cellStyle name="Normal 2 6" xfId="3" xr:uid="{D69FD5DA-5541-4977-8F07-9E3A75095E1C}"/>
    <cellStyle name="Porcentaje" xfId="1" builtinId="5"/>
  </cellStyles>
  <dxfs count="0"/>
  <tableStyles count="1" defaultTableStyle="TableStyleMedium2" defaultPivotStyle="PivotStyleLight16">
    <tableStyle name="Invisible" pivot="0" table="0" count="0" xr9:uid="{6BCA1EA5-31FD-43BB-BEBA-4B14066C30B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6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8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59-4450-8AF9-57627A690C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59-4450-8AF9-57627A690CE2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59-4450-8AF9-57627A690CE2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59-4450-8AF9-57627A690CE2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59-4450-8AF9-57627A690C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9-4450-8AF9-57627A690CE2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59-4450-8AF9-57627A690C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59-4450-8AF9-57627A690C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12">
                  <c:v>36690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59-4450-8AF9-57627A690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59-4450-8AF9-57627A690C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59-4450-8AF9-57627A690C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59-4450-8AF9-57627A690C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59-4450-8AF9-57627A690C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59-4450-8AF9-57627A690C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59-4450-8AF9-57627A690C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59-4450-8AF9-57627A690C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59-4450-8AF9-57627A690C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59-4450-8AF9-57627A690C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59-4450-8AF9-57627A690C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59-4450-8AF9-57627A690C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59-4450-8AF9-57627A690C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59-4450-8AF9-57627A690CE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12">
                  <c:v>-7.5073106786326504E-2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59-4450-8AF9-57627A690CE2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12">
                  <c:v>3.0965493986737203E-2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59-4450-8AF9-57627A690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77-46AD-B8B2-C8B7235234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80</c:v>
                </c:pt>
                <c:pt idx="1">
                  <c:v>48</c:v>
                </c:pt>
                <c:pt idx="2">
                  <c:v>102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50</c:v>
                </c:pt>
                <c:pt idx="7">
                  <c:v>38</c:v>
                </c:pt>
                <c:pt idx="8">
                  <c:v>29</c:v>
                </c:pt>
                <c:pt idx="9">
                  <c:v>71</c:v>
                </c:pt>
                <c:pt idx="10">
                  <c:v>106</c:v>
                </c:pt>
                <c:pt idx="11">
                  <c:v>80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7-46AD-B8B2-C8B7235234CB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77-46AD-B8B2-C8B7235234CB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129</c:v>
                </c:pt>
                <c:pt idx="1">
                  <c:v>117</c:v>
                </c:pt>
                <c:pt idx="2">
                  <c:v>156</c:v>
                </c:pt>
                <c:pt idx="3">
                  <c:v>104</c:v>
                </c:pt>
                <c:pt idx="4">
                  <c:v>81</c:v>
                </c:pt>
                <c:pt idx="5">
                  <c:v>85</c:v>
                </c:pt>
                <c:pt idx="6">
                  <c:v>42</c:v>
                </c:pt>
                <c:pt idx="7">
                  <c:v>106</c:v>
                </c:pt>
                <c:pt idx="8">
                  <c:v>66</c:v>
                </c:pt>
                <c:pt idx="9">
                  <c:v>72</c:v>
                </c:pt>
                <c:pt idx="10">
                  <c:v>93</c:v>
                </c:pt>
                <c:pt idx="11">
                  <c:v>121</c:v>
                </c:pt>
                <c:pt idx="12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77-46AD-B8B2-C8B7235234CB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77-46AD-B8B2-C8B7235234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77-46AD-B8B2-C8B7235234CB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77-46AD-B8B2-C8B7235234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77-46AD-B8B2-C8B7235234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77-46AD-B8B2-C8B72352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77-46AD-B8B2-C8B7235234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77-46AD-B8B2-C8B7235234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77-46AD-B8B2-C8B7235234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77-46AD-B8B2-C8B7235234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77-46AD-B8B2-C8B7235234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77-46AD-B8B2-C8B7235234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77-46AD-B8B2-C8B7235234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77-46AD-B8B2-C8B7235234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77-46AD-B8B2-C8B7235234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77-46AD-B8B2-C8B7235234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77-46AD-B8B2-C8B7235234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77-46AD-B8B2-C8B7235234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77-46AD-B8B2-C8B7235234CB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0.12408759124087587</c:v>
                </c:pt>
                <c:pt idx="1">
                  <c:v>0.65909090909090917</c:v>
                </c:pt>
                <c:pt idx="2">
                  <c:v>1.9354838709677358E-2</c:v>
                </c:pt>
                <c:pt idx="3">
                  <c:v>-0.22499999999999998</c:v>
                </c:pt>
                <c:pt idx="4">
                  <c:v>2.4390243902439046E-2</c:v>
                </c:pt>
                <c:pt idx="5">
                  <c:v>0.19999999999999996</c:v>
                </c:pt>
                <c:pt idx="6">
                  <c:v>-0.23684210526315785</c:v>
                </c:pt>
                <c:pt idx="7">
                  <c:v>-6.5217391304347783E-2</c:v>
                </c:pt>
                <c:pt idx="12">
                  <c:v>8.9430894308943021E-2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77-46AD-B8B2-C8B7235234CB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0.92500000000000004</c:v>
                </c:pt>
                <c:pt idx="1">
                  <c:v>2.0416666666666665</c:v>
                </c:pt>
                <c:pt idx="2">
                  <c:v>0.5490196078431373</c:v>
                </c:pt>
                <c:pt idx="3">
                  <c:v>0.9375</c:v>
                </c:pt>
                <c:pt idx="4">
                  <c:v>0.35483870967741926</c:v>
                </c:pt>
                <c:pt idx="5">
                  <c:v>0.125</c:v>
                </c:pt>
                <c:pt idx="6">
                  <c:v>-0.42000000000000004</c:v>
                </c:pt>
                <c:pt idx="7">
                  <c:v>0.13157894736842102</c:v>
                </c:pt>
                <c:pt idx="12">
                  <c:v>0.62227602905569013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77-46AD-B8B2-C8B72352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EA-4485-B3A2-2F58A28ABC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A-4485-B3A2-2F58A28ABCA2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EA-4485-B3A2-2F58A28ABCA2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EA-4485-B3A2-2F58A28ABCA2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EA-4485-B3A2-2F58A28ABC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EA-4485-B3A2-2F58A28ABCA2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EA-4485-B3A2-2F58A28ABC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EA-4485-B3A2-2F58A28ABC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12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EA-4485-B3A2-2F58A28AB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EA-4485-B3A2-2F58A28ABC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EA-4485-B3A2-2F58A28ABC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EA-4485-B3A2-2F58A28ABC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EA-4485-B3A2-2F58A28ABC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EA-4485-B3A2-2F58A28ABC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EA-4485-B3A2-2F58A28ABC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EA-4485-B3A2-2F58A28ABC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EA-4485-B3A2-2F58A28ABC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EA-4485-B3A2-2F58A28ABC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EA-4485-B3A2-2F58A28ABC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EA-4485-B3A2-2F58A28ABC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EA-4485-B3A2-2F58A28ABC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EA-4485-B3A2-2F58A28ABCA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7">
                  <c:v>0.20408163265306123</c:v>
                </c:pt>
                <c:pt idx="12">
                  <c:v>0.55324675324675332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EA-4485-B3A2-2F58A28ABCA2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7">
                  <c:v>1.6818181818181817</c:v>
                </c:pt>
                <c:pt idx="12">
                  <c:v>0.67507002801120453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EA-4485-B3A2-2F58A28AB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78-4718-8CF6-06BE8C9348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36</c:v>
                </c:pt>
                <c:pt idx="1">
                  <c:v>34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12</c:v>
                </c:pt>
                <c:pt idx="10">
                  <c:v>16</c:v>
                </c:pt>
                <c:pt idx="11">
                  <c:v>20</c:v>
                </c:pt>
                <c:pt idx="1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8-4718-8CF6-06BE8C93485A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78-4718-8CF6-06BE8C93485A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50</c:v>
                </c:pt>
                <c:pt idx="1">
                  <c:v>65</c:v>
                </c:pt>
                <c:pt idx="2">
                  <c:v>44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14</c:v>
                </c:pt>
                <c:pt idx="10">
                  <c:v>12</c:v>
                </c:pt>
                <c:pt idx="11">
                  <c:v>22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78-4718-8CF6-06BE8C93485A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78-4718-8CF6-06BE8C9348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78-4718-8CF6-06BE8C93485A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78-4718-8CF6-06BE8C9348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78-4718-8CF6-06BE8C9348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12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78-4718-8CF6-06BE8C934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78-4718-8CF6-06BE8C9348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78-4718-8CF6-06BE8C9348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78-4718-8CF6-06BE8C9348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78-4718-8CF6-06BE8C9348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78-4718-8CF6-06BE8C9348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78-4718-8CF6-06BE8C9348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78-4718-8CF6-06BE8C9348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78-4718-8CF6-06BE8C9348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78-4718-8CF6-06BE8C9348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78-4718-8CF6-06BE8C9348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78-4718-8CF6-06BE8C9348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78-4718-8CF6-06BE8C9348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78-4718-8CF6-06BE8C93485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0.94117647058823528</c:v>
                </c:pt>
                <c:pt idx="2">
                  <c:v>-7.1428571428571397E-2</c:v>
                </c:pt>
                <c:pt idx="3">
                  <c:v>-1</c:v>
                </c:pt>
                <c:pt idx="4">
                  <c:v>-1</c:v>
                </c:pt>
                <c:pt idx="5">
                  <c:v>22.5</c:v>
                </c:pt>
                <c:pt idx="6">
                  <c:v>0.11111111111111116</c:v>
                </c:pt>
                <c:pt idx="7">
                  <c:v>-0.33333333333333337</c:v>
                </c:pt>
                <c:pt idx="12">
                  <c:v>0.61764705882352944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78-4718-8CF6-06BE8C93485A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-2.9411764705882359E-2</c:v>
                </c:pt>
                <c:pt idx="2">
                  <c:v>-0.1333333333333333</c:v>
                </c:pt>
                <c:pt idx="3">
                  <c:v>-1</c:v>
                </c:pt>
                <c:pt idx="4">
                  <c:v>-1</c:v>
                </c:pt>
                <c:pt idx="5">
                  <c:v>6.833333333333333</c:v>
                </c:pt>
                <c:pt idx="6">
                  <c:v>2.3333333333333335</c:v>
                </c:pt>
                <c:pt idx="7">
                  <c:v>3</c:v>
                </c:pt>
                <c:pt idx="12">
                  <c:v>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78-4718-8CF6-06BE8C934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74-4CF0-B5CF-D95488C726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16</c:v>
                </c:pt>
                <c:pt idx="1">
                  <c:v>33</c:v>
                </c:pt>
                <c:pt idx="2">
                  <c:v>38</c:v>
                </c:pt>
                <c:pt idx="3">
                  <c:v>15</c:v>
                </c:pt>
                <c:pt idx="4">
                  <c:v>3</c:v>
                </c:pt>
                <c:pt idx="5">
                  <c:v>21</c:v>
                </c:pt>
                <c:pt idx="6">
                  <c:v>13</c:v>
                </c:pt>
                <c:pt idx="7">
                  <c:v>7</c:v>
                </c:pt>
                <c:pt idx="8">
                  <c:v>0</c:v>
                </c:pt>
                <c:pt idx="9">
                  <c:v>22</c:v>
                </c:pt>
                <c:pt idx="10">
                  <c:v>62</c:v>
                </c:pt>
                <c:pt idx="11">
                  <c:v>41</c:v>
                </c:pt>
                <c:pt idx="12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4-4CF0-B5CF-D95488C7267A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74-4CF0-B5CF-D95488C7267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37</c:v>
                </c:pt>
                <c:pt idx="1">
                  <c:v>10</c:v>
                </c:pt>
                <c:pt idx="2">
                  <c:v>22</c:v>
                </c:pt>
                <c:pt idx="3">
                  <c:v>2</c:v>
                </c:pt>
                <c:pt idx="4">
                  <c:v>6</c:v>
                </c:pt>
                <c:pt idx="5">
                  <c:v>22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8</c:v>
                </c:pt>
                <c:pt idx="11">
                  <c:v>35</c:v>
                </c:pt>
                <c:pt idx="12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74-4CF0-B5CF-D95488C7267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74-4CF0-B5CF-D95488C726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74-4CF0-B5CF-D95488C7267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74-4CF0-B5CF-D95488C726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74-4CF0-B5CF-D95488C726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12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74-4CF0-B5CF-D95488C72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74-4CF0-B5CF-D95488C726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74-4CF0-B5CF-D95488C726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74-4CF0-B5CF-D95488C726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74-4CF0-B5CF-D95488C726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4-4CF0-B5CF-D95488C726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4-4CF0-B5CF-D95488C726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4-4CF0-B5CF-D95488C726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74-4CF0-B5CF-D95488C726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74-4CF0-B5CF-D95488C726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74-4CF0-B5CF-D95488C726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74-4CF0-B5CF-D95488C726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74-4CF0-B5CF-D95488C726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74-4CF0-B5CF-D95488C7267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1.515625</c:v>
                </c:pt>
                <c:pt idx="1">
                  <c:v>1.8125</c:v>
                </c:pt>
                <c:pt idx="2">
                  <c:v>-7.8947368421052655E-2</c:v>
                </c:pt>
                <c:pt idx="3">
                  <c:v>-9.0909090909090939E-2</c:v>
                </c:pt>
                <c:pt idx="4">
                  <c:v>-0.33333333333333337</c:v>
                </c:pt>
                <c:pt idx="5">
                  <c:v>-1</c:v>
                </c:pt>
                <c:pt idx="6">
                  <c:v>-0.77777777777777779</c:v>
                </c:pt>
                <c:pt idx="7">
                  <c:v>-0.64285714285714279</c:v>
                </c:pt>
                <c:pt idx="12">
                  <c:v>0.5280898876404494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74-4CF0-B5CF-D95488C7267A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9.0625</c:v>
                </c:pt>
                <c:pt idx="1">
                  <c:v>0.36363636363636354</c:v>
                </c:pt>
                <c:pt idx="2">
                  <c:v>-7.8947368421052655E-2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-1</c:v>
                </c:pt>
                <c:pt idx="6">
                  <c:v>-0.84615384615384615</c:v>
                </c:pt>
                <c:pt idx="7">
                  <c:v>-0.2857142857142857</c:v>
                </c:pt>
                <c:pt idx="12">
                  <c:v>0.86301369863013688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74-4CF0-B5CF-D95488C72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25-403D-BCD9-0B6FB38551A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25-403D-BCD9-0B6FB38551A0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25-403D-BCD9-0B6FB38551A0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25-403D-BCD9-0B6FB38551A0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25-403D-BCD9-0B6FB38551A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25-403D-BCD9-0B6FB38551A0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25-403D-BCD9-0B6FB38551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25-403D-BCD9-0B6FB38551A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12">
                  <c:v>36690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25-403D-BCD9-0B6FB3855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25-403D-BCD9-0B6FB38551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25-403D-BCD9-0B6FB38551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25-403D-BCD9-0B6FB38551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25-403D-BCD9-0B6FB38551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25-403D-BCD9-0B6FB38551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25-403D-BCD9-0B6FB38551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25-403D-BCD9-0B6FB38551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25-403D-BCD9-0B6FB38551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25-403D-BCD9-0B6FB38551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25-403D-BCD9-0B6FB38551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25-403D-BCD9-0B6FB38551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25-403D-BCD9-0B6FB38551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25-403D-BCD9-0B6FB38551A0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12">
                  <c:v>-7.5073106786326504E-2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25-403D-BCD9-0B6FB38551A0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12">
                  <c:v>3.0965493986737203E-2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25-403D-BCD9-0B6FB3855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B4-45E3-9925-76A10492FC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4-45E3-9925-76A10492FCBC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B4-45E3-9925-76A10492FCBC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B4-45E3-9925-76A10492FCBC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B4-45E3-9925-76A10492FC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B4-45E3-9925-76A10492FCBC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B4-45E3-9925-76A10492FC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B4-45E3-9925-76A10492FC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12">
                  <c:v>36690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B4-45E3-9925-76A10492F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B4-45E3-9925-76A10492FC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B4-45E3-9925-76A10492FC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B4-45E3-9925-76A10492FC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B4-45E3-9925-76A10492FC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B4-45E3-9925-76A10492FC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B4-45E3-9925-76A10492FC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B4-45E3-9925-76A10492FC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B4-45E3-9925-76A10492FC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B4-45E3-9925-76A10492FC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B4-45E3-9925-76A10492FC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B4-45E3-9925-76A10492FC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B4-45E3-9925-76A10492FC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B4-45E3-9925-76A10492FCB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12">
                  <c:v>-7.5073106786326504E-2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B4-45E3-9925-76A10492FCBC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12">
                  <c:v>3.0965493986737203E-2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B4-45E3-9925-76A10492F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51-493D-BEAD-B242EDF481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3665</c:v>
                </c:pt>
                <c:pt idx="1">
                  <c:v>3809</c:v>
                </c:pt>
                <c:pt idx="2">
                  <c:v>3736</c:v>
                </c:pt>
                <c:pt idx="3">
                  <c:v>3146</c:v>
                </c:pt>
                <c:pt idx="4">
                  <c:v>3108</c:v>
                </c:pt>
                <c:pt idx="5">
                  <c:v>3051</c:v>
                </c:pt>
                <c:pt idx="6">
                  <c:v>3441</c:v>
                </c:pt>
                <c:pt idx="7">
                  <c:v>3268</c:v>
                </c:pt>
                <c:pt idx="8">
                  <c:v>2711</c:v>
                </c:pt>
                <c:pt idx="9">
                  <c:v>3774</c:v>
                </c:pt>
                <c:pt idx="10">
                  <c:v>4578</c:v>
                </c:pt>
                <c:pt idx="11">
                  <c:v>4201</c:v>
                </c:pt>
                <c:pt idx="12">
                  <c:v>42488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1-493D-BEAD-B242EDF48158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51-493D-BEAD-B242EDF48158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3637</c:v>
                </c:pt>
                <c:pt idx="4">
                  <c:v>3101</c:v>
                </c:pt>
                <c:pt idx="5">
                  <c:v>4107</c:v>
                </c:pt>
                <c:pt idx="6">
                  <c:v>3890</c:v>
                </c:pt>
                <c:pt idx="7">
                  <c:v>3368</c:v>
                </c:pt>
                <c:pt idx="8">
                  <c:v>4017</c:v>
                </c:pt>
                <c:pt idx="9">
                  <c:v>3524</c:v>
                </c:pt>
                <c:pt idx="10">
                  <c:v>4148</c:v>
                </c:pt>
                <c:pt idx="11">
                  <c:v>4483</c:v>
                </c:pt>
                <c:pt idx="12">
                  <c:v>46354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51-493D-BEAD-B242EDF48158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51-493D-BEAD-B242EDF481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51-493D-BEAD-B242EDF48158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51-493D-BEAD-B242EDF481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51-493D-BEAD-B242EDF481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12">
                  <c:v>31881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51-493D-BEAD-B242EDF48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51-493D-BEAD-B242EDF481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51-493D-BEAD-B242EDF481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51-493D-BEAD-B242EDF481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51-493D-BEAD-B242EDF481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51-493D-BEAD-B242EDF481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51-493D-BEAD-B242EDF481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51-493D-BEAD-B242EDF481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51-493D-BEAD-B242EDF481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51-493D-BEAD-B242EDF481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51-493D-BEAD-B242EDF481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51-493D-BEAD-B242EDF481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51-493D-BEAD-B242EDF481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51-493D-BEAD-B242EDF48158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-3.3397974574445155E-2</c:v>
                </c:pt>
                <c:pt idx="1">
                  <c:v>-0.10460716670376136</c:v>
                </c:pt>
                <c:pt idx="2">
                  <c:v>-9.1511387163561109E-2</c:v>
                </c:pt>
                <c:pt idx="3">
                  <c:v>-1.3431833445265329E-2</c:v>
                </c:pt>
                <c:pt idx="4">
                  <c:v>-6.1892130857648109E-3</c:v>
                </c:pt>
                <c:pt idx="5">
                  <c:v>-6.426458725463835E-2</c:v>
                </c:pt>
                <c:pt idx="6">
                  <c:v>0</c:v>
                </c:pt>
                <c:pt idx="7">
                  <c:v>0</c:v>
                </c:pt>
                <c:pt idx="12">
                  <c:v>0.19520881757516673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51-493D-BEAD-B242EDF48158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0.22401091405184181</c:v>
                </c:pt>
                <c:pt idx="1">
                  <c:v>5.618272512470468E-2</c:v>
                </c:pt>
                <c:pt idx="2">
                  <c:v>0.17451820128479656</c:v>
                </c:pt>
                <c:pt idx="3">
                  <c:v>0.40082644628099184</c:v>
                </c:pt>
                <c:pt idx="4">
                  <c:v>0.44658944658944666</c:v>
                </c:pt>
                <c:pt idx="5">
                  <c:v>0.14060963618485744</c:v>
                </c:pt>
                <c:pt idx="6">
                  <c:v>0.14269107817494908</c:v>
                </c:pt>
                <c:pt idx="7">
                  <c:v>-0.18329253365973075</c:v>
                </c:pt>
                <c:pt idx="12">
                  <c:v>0.17106229797237726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51-493D-BEAD-B242EDF48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B5-47F0-9797-AE881F68FFA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1051</c:v>
                </c:pt>
                <c:pt idx="1">
                  <c:v>1126</c:v>
                </c:pt>
                <c:pt idx="2">
                  <c:v>1412</c:v>
                </c:pt>
                <c:pt idx="3">
                  <c:v>1048</c:v>
                </c:pt>
                <c:pt idx="4">
                  <c:v>957</c:v>
                </c:pt>
                <c:pt idx="5">
                  <c:v>869</c:v>
                </c:pt>
                <c:pt idx="6">
                  <c:v>946</c:v>
                </c:pt>
                <c:pt idx="7">
                  <c:v>955</c:v>
                </c:pt>
                <c:pt idx="8">
                  <c:v>1124</c:v>
                </c:pt>
                <c:pt idx="9">
                  <c:v>903</c:v>
                </c:pt>
                <c:pt idx="10">
                  <c:v>1442</c:v>
                </c:pt>
                <c:pt idx="11">
                  <c:v>1566</c:v>
                </c:pt>
                <c:pt idx="12">
                  <c:v>13399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5-47F0-9797-AE881F68FFAD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B5-47F0-9797-AE881F68FFA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438</c:v>
                </c:pt>
                <c:pt idx="4">
                  <c:v>531</c:v>
                </c:pt>
                <c:pt idx="5">
                  <c:v>413</c:v>
                </c:pt>
                <c:pt idx="6">
                  <c:v>385</c:v>
                </c:pt>
                <c:pt idx="7">
                  <c:v>564</c:v>
                </c:pt>
                <c:pt idx="8">
                  <c:v>561</c:v>
                </c:pt>
                <c:pt idx="9">
                  <c:v>501</c:v>
                </c:pt>
                <c:pt idx="10">
                  <c:v>690</c:v>
                </c:pt>
                <c:pt idx="11">
                  <c:v>683</c:v>
                </c:pt>
                <c:pt idx="12">
                  <c:v>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B5-47F0-9797-AE881F68FFA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B5-47F0-9797-AE881F68FFA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B5-47F0-9797-AE881F68FFA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B5-47F0-9797-AE881F68FF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B5-47F0-9797-AE881F68FFA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12">
                  <c:v>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B5-47F0-9797-AE881F68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B5-47F0-9797-AE881F68FF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B5-47F0-9797-AE881F68FF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B5-47F0-9797-AE881F68FF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B5-47F0-9797-AE881F68FF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B5-47F0-9797-AE881F68FF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B5-47F0-9797-AE881F68FF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B5-47F0-9797-AE881F68FF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B5-47F0-9797-AE881F68FF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B5-47F0-9797-AE881F68FF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B5-47F0-9797-AE881F68FF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B5-47F0-9797-AE881F68FF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B5-47F0-9797-AE881F68FF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B5-47F0-9797-AE881F68FFA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-2.4032042723631464E-2</c:v>
                </c:pt>
                <c:pt idx="1">
                  <c:v>3.8610038610038533E-3</c:v>
                </c:pt>
                <c:pt idx="2">
                  <c:v>-5.9107358262967424E-2</c:v>
                </c:pt>
                <c:pt idx="3">
                  <c:v>-7.9658605974395447E-2</c:v>
                </c:pt>
                <c:pt idx="4">
                  <c:v>1.4314928425357865E-2</c:v>
                </c:pt>
                <c:pt idx="5">
                  <c:v>4.7619047619047672E-2</c:v>
                </c:pt>
                <c:pt idx="6">
                  <c:v>0</c:v>
                </c:pt>
                <c:pt idx="7">
                  <c:v>0</c:v>
                </c:pt>
                <c:pt idx="12">
                  <c:v>0.19955101022698929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B5-47F0-9797-AE881F68FFAD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-0.30447193149381546</c:v>
                </c:pt>
                <c:pt idx="1">
                  <c:v>-0.30728241563055059</c:v>
                </c:pt>
                <c:pt idx="2">
                  <c:v>-0.44759206798866857</c:v>
                </c:pt>
                <c:pt idx="3">
                  <c:v>-0.38263358778625955</c:v>
                </c:pt>
                <c:pt idx="4">
                  <c:v>-0.48171368861024033</c:v>
                </c:pt>
                <c:pt idx="5">
                  <c:v>-0.44303797468354433</c:v>
                </c:pt>
                <c:pt idx="6">
                  <c:v>-0.30126849894291752</c:v>
                </c:pt>
                <c:pt idx="7">
                  <c:v>-0.75916230366492143</c:v>
                </c:pt>
                <c:pt idx="12">
                  <c:v>-0.42503586800573889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B5-47F0-9797-AE881F68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57715</c:v>
                </c:pt>
                <c:pt idx="7">
                  <c:v>53747</c:v>
                </c:pt>
                <c:pt idx="8">
                  <c:v>41224</c:v>
                </c:pt>
                <c:pt idx="9">
                  <c:v>33774</c:v>
                </c:pt>
                <c:pt idx="10">
                  <c:v>30178</c:v>
                </c:pt>
                <c:pt idx="11">
                  <c:v>31795</c:v>
                </c:pt>
                <c:pt idx="12">
                  <c:v>32263</c:v>
                </c:pt>
                <c:pt idx="13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C-4BB4-B774-43E58F2E1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-6.4610586502642287E-2</c:v>
                </c:pt>
                <c:pt idx="6">
                  <c:v>7.382737641170678E-2</c:v>
                </c:pt>
                <c:pt idx="7">
                  <c:v>0.30377935183388316</c:v>
                </c:pt>
                <c:pt idx="8">
                  <c:v>0.22058388109196425</c:v>
                </c:pt>
                <c:pt idx="9">
                  <c:v>0.11915965272715212</c:v>
                </c:pt>
                <c:pt idx="10">
                  <c:v>-5.0857052995754048E-2</c:v>
                </c:pt>
                <c:pt idx="11">
                  <c:v>-1.4505780615565844E-2</c:v>
                </c:pt>
                <c:pt idx="12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BC-4BB4-B774-43E58F2E1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57664</c:v>
                </c:pt>
                <c:pt idx="7">
                  <c:v>53591</c:v>
                </c:pt>
                <c:pt idx="8">
                  <c:v>40936</c:v>
                </c:pt>
                <c:pt idx="9">
                  <c:v>33476</c:v>
                </c:pt>
                <c:pt idx="10">
                  <c:v>29983</c:v>
                </c:pt>
                <c:pt idx="11">
                  <c:v>31642</c:v>
                </c:pt>
                <c:pt idx="12">
                  <c:v>30281</c:v>
                </c:pt>
                <c:pt idx="13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E-4C8D-9032-85EE45490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-6.3783296337402873E-2</c:v>
                </c:pt>
                <c:pt idx="6">
                  <c:v>7.6001567427366634E-2</c:v>
                </c:pt>
                <c:pt idx="7">
                  <c:v>0.30914109829978509</c:v>
                </c:pt>
                <c:pt idx="8">
                  <c:v>0.22284621818616324</c:v>
                </c:pt>
                <c:pt idx="9">
                  <c:v>0.11649934963145792</c:v>
                </c:pt>
                <c:pt idx="10">
                  <c:v>-5.2430314139434886E-2</c:v>
                </c:pt>
                <c:pt idx="11">
                  <c:v>4.4945675506092853E-2</c:v>
                </c:pt>
                <c:pt idx="12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E-4C8D-9032-85EE45490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AE-4892-9747-89B60D55D1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2705</c:v>
                </c:pt>
                <c:pt idx="1">
                  <c:v>2901</c:v>
                </c:pt>
                <c:pt idx="2">
                  <c:v>2975</c:v>
                </c:pt>
                <c:pt idx="3">
                  <c:v>2550</c:v>
                </c:pt>
                <c:pt idx="4">
                  <c:v>2924</c:v>
                </c:pt>
                <c:pt idx="5">
                  <c:v>2935</c:v>
                </c:pt>
                <c:pt idx="6">
                  <c:v>3386</c:v>
                </c:pt>
                <c:pt idx="7">
                  <c:v>3075</c:v>
                </c:pt>
                <c:pt idx="8">
                  <c:v>2807</c:v>
                </c:pt>
                <c:pt idx="9">
                  <c:v>3140</c:v>
                </c:pt>
                <c:pt idx="10">
                  <c:v>3743</c:v>
                </c:pt>
                <c:pt idx="11">
                  <c:v>3978</c:v>
                </c:pt>
                <c:pt idx="12">
                  <c:v>37119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E-4892-9747-89B60D55D1EB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AE-4892-9747-89B60D55D1E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1773</c:v>
                </c:pt>
                <c:pt idx="1">
                  <c:v>2253</c:v>
                </c:pt>
                <c:pt idx="2">
                  <c:v>2677</c:v>
                </c:pt>
                <c:pt idx="3">
                  <c:v>2629</c:v>
                </c:pt>
                <c:pt idx="4">
                  <c:v>2471</c:v>
                </c:pt>
                <c:pt idx="5">
                  <c:v>3580</c:v>
                </c:pt>
                <c:pt idx="6">
                  <c:v>3300</c:v>
                </c:pt>
                <c:pt idx="7">
                  <c:v>2594</c:v>
                </c:pt>
                <c:pt idx="8">
                  <c:v>3509</c:v>
                </c:pt>
                <c:pt idx="9">
                  <c:v>2508</c:v>
                </c:pt>
                <c:pt idx="10">
                  <c:v>3156</c:v>
                </c:pt>
                <c:pt idx="11">
                  <c:v>3359</c:v>
                </c:pt>
                <c:pt idx="12">
                  <c:v>33809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E-4892-9747-89B60D55D1E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AE-4892-9747-89B60D55D1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AE-4892-9747-89B60D55D1E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AE-4892-9747-89B60D55D1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AE-4892-9747-89B60D55D1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12">
                  <c:v>22061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AE-4892-9747-89B60D55D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AE-4892-9747-89B60D55D1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AE-4892-9747-89B60D55D1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AE-4892-9747-89B60D55D1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E-4892-9747-89B60D55D1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AE-4892-9747-89B60D55D1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AE-4892-9747-89B60D55D1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AE-4892-9747-89B60D55D1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AE-4892-9747-89B60D55D1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AE-4892-9747-89B60D55D1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AE-4892-9747-89B60D55D1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AE-4892-9747-89B60D55D1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AE-4892-9747-89B60D55D1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AE-4892-9747-89B60D55D1E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-0.28435239973701509</c:v>
                </c:pt>
                <c:pt idx="1">
                  <c:v>-0.30119316349564662</c:v>
                </c:pt>
                <c:pt idx="2">
                  <c:v>-0.23063431745103768</c:v>
                </c:pt>
                <c:pt idx="3">
                  <c:v>-6.9582504970178927E-2</c:v>
                </c:pt>
                <c:pt idx="4">
                  <c:v>2.3936919177696359E-2</c:v>
                </c:pt>
                <c:pt idx="5">
                  <c:v>-8.4043848964677204E-2</c:v>
                </c:pt>
                <c:pt idx="6">
                  <c:v>8.1920903954802338E-2</c:v>
                </c:pt>
                <c:pt idx="7">
                  <c:v>-0.49051008303677346</c:v>
                </c:pt>
                <c:pt idx="12">
                  <c:v>-0.16681773547851042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AE-4892-9747-89B60D55D1EB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-0.19519408502772639</c:v>
                </c:pt>
                <c:pt idx="1">
                  <c:v>-0.25301620130989311</c:v>
                </c:pt>
                <c:pt idx="2">
                  <c:v>-0.11529411764705877</c:v>
                </c:pt>
                <c:pt idx="3">
                  <c:v>0.28470588235294114</c:v>
                </c:pt>
                <c:pt idx="4">
                  <c:v>0.24350205198358421</c:v>
                </c:pt>
                <c:pt idx="5">
                  <c:v>2.4872231686541735E-2</c:v>
                </c:pt>
                <c:pt idx="6">
                  <c:v>1.8015357353809769E-2</c:v>
                </c:pt>
                <c:pt idx="7">
                  <c:v>-0.44130081300813007</c:v>
                </c:pt>
                <c:pt idx="12">
                  <c:v>-5.9272525691868139E-2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AE-4892-9747-89B60D55D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50550</c:v>
                </c:pt>
                <c:pt idx="1">
                  <c:v>46354</c:v>
                </c:pt>
                <c:pt idx="2">
                  <c:v>0</c:v>
                </c:pt>
                <c:pt idx="3">
                  <c:v>0</c:v>
                </c:pt>
                <c:pt idx="4">
                  <c:v>42488</c:v>
                </c:pt>
                <c:pt idx="5">
                  <c:v>39356</c:v>
                </c:pt>
                <c:pt idx="6">
                  <c:v>25778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D-4BDB-9325-2B44F5FA3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9.0520774906156953E-2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7.9581258257953147E-2</c:v>
                </c:pt>
                <c:pt idx="5">
                  <c:v>0.52672821786019086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D-4BDB-9325-2B44F5FA3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EB-49E0-9ABE-B206F787390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EB-49E0-9ABE-B206F78739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5EB-49E0-9ABE-B206F78739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EB-49E0-9ABE-B206F78739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5EB-49E0-9ABE-B206F78739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5EB-49E0-9ABE-B206F78739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5EB-49E0-9ABE-B206F787390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5EB-49E0-9ABE-B206F78739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58157</c:v>
                </c:pt>
                <c:pt idx="1">
                  <c:v>37722</c:v>
                </c:pt>
                <c:pt idx="2">
                  <c:v>20435</c:v>
                </c:pt>
                <c:pt idx="3">
                  <c:v>2795</c:v>
                </c:pt>
                <c:pt idx="4">
                  <c:v>3814</c:v>
                </c:pt>
                <c:pt idx="5">
                  <c:v>3885</c:v>
                </c:pt>
                <c:pt idx="6">
                  <c:v>938</c:v>
                </c:pt>
                <c:pt idx="7">
                  <c:v>650</c:v>
                </c:pt>
                <c:pt idx="8">
                  <c:v>153</c:v>
                </c:pt>
                <c:pt idx="9">
                  <c:v>270</c:v>
                </c:pt>
                <c:pt idx="10">
                  <c:v>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EB-49E0-9ABE-B206F7873907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EB-49E0-9ABE-B206F7873907}"/>
                </c:ext>
              </c:extLst>
            </c:dLbl>
            <c:dLbl>
              <c:idx val="1"/>
              <c:layout>
                <c:manualLayout>
                  <c:x val="-1.3834504575642309E-2"/>
                  <c:y val="-0.39651371783655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EB-49E0-9ABE-B206F7873907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EB-49E0-9ABE-B206F7873907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EB-49E0-9ABE-B206F7873907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EB-49E0-9ABE-B206F7873907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EB-49E0-9ABE-B206F7873907}"/>
                </c:ext>
              </c:extLst>
            </c:dLbl>
            <c:dLbl>
              <c:idx val="6"/>
              <c:layout>
                <c:manualLayout>
                  <c:x val="-7.5471735476636626E-3"/>
                  <c:y val="0.21464755367117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EB-49E0-9ABE-B206F7873907}"/>
                </c:ext>
              </c:extLst>
            </c:dLbl>
            <c:dLbl>
              <c:idx val="7"/>
              <c:layout>
                <c:manualLayout>
                  <c:x val="-8.8718696393696762E-3"/>
                  <c:y val="0.18971254234246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EB-49E0-9ABE-B206F7873907}"/>
                </c:ext>
              </c:extLst>
            </c:dLbl>
            <c:dLbl>
              <c:idx val="8"/>
              <c:layout>
                <c:manualLayout>
                  <c:x val="-3.7759630879211459E-3"/>
                  <c:y val="0.156661955717073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EB-49E0-9ABE-B206F7873907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EB-49E0-9ABE-B206F7873907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EB-49E0-9ABE-B206F787390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0.12959114305137409</c:v>
                </c:pt>
                <c:pt idx="1">
                  <c:v>0.11573841284864983</c:v>
                </c:pt>
                <c:pt idx="2">
                  <c:v>0.15608735007920349</c:v>
                </c:pt>
                <c:pt idx="3">
                  <c:v>0.16312942155638788</c:v>
                </c:pt>
                <c:pt idx="4">
                  <c:v>9.5347501435956383E-2</c:v>
                </c:pt>
                <c:pt idx="5">
                  <c:v>0.13862837045720977</c:v>
                </c:pt>
                <c:pt idx="6">
                  <c:v>-0.19965870307167233</c:v>
                </c:pt>
                <c:pt idx="7">
                  <c:v>-4.692082111436946E-2</c:v>
                </c:pt>
                <c:pt idx="8">
                  <c:v>-0.43333333333333335</c:v>
                </c:pt>
                <c:pt idx="9">
                  <c:v>0.60714285714285721</c:v>
                </c:pt>
                <c:pt idx="10">
                  <c:v>0.30277640873993761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EB-49E0-9ABE-B206F787390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5EB-49E0-9ABE-B206F78739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5EB-49E0-9ABE-B206F78739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5EB-49E0-9ABE-B206F78739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5EB-49E0-9ABE-B206F78739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5EB-49E0-9ABE-B206F78739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5EB-49E0-9ABE-B206F78739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5EB-49E0-9ABE-B206F787390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EB-49E0-9ABE-B206F787390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EB-49E0-9ABE-B206F787390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EB-49E0-9ABE-B206F787390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EB-49E0-9ABE-B206F787390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EB-49E0-9ABE-B206F787390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EB-49E0-9ABE-B206F787390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EB-49E0-9ABE-B206F787390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EB-49E0-9ABE-B206F787390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EB-49E0-9ABE-B206F787390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EB-49E0-9ABE-B206F787390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EB-49E0-9ABE-B206F787390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0.64862355348453327</c:v>
                </c:pt>
                <c:pt idx="2">
                  <c:v>0.35137644651546673</c:v>
                </c:pt>
                <c:pt idx="3">
                  <c:v>4.8059562907302643E-2</c:v>
                </c:pt>
                <c:pt idx="4">
                  <c:v>6.5581099437728912E-2</c:v>
                </c:pt>
                <c:pt idx="5">
                  <c:v>6.6801932699417102E-2</c:v>
                </c:pt>
                <c:pt idx="6">
                  <c:v>1.6128754922021423E-2</c:v>
                </c:pt>
                <c:pt idx="7">
                  <c:v>1.117664253658201E-2</c:v>
                </c:pt>
                <c:pt idx="8">
                  <c:v>2.6308097047646889E-3</c:v>
                </c:pt>
                <c:pt idx="9">
                  <c:v>4.6426053613494505E-3</c:v>
                </c:pt>
                <c:pt idx="10">
                  <c:v>0.13635503894630052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5EB-49E0-9ABE-B206F7873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9-44EE-9105-71A41004170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B9-44EE-9105-71A41004170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B9-44EE-9105-71A41004170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B9-44EE-9105-71A4100417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B9-44EE-9105-71A4100417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B9-44EE-9105-71A4100417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6B9-44EE-9105-71A41004170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6B9-44EE-9105-71A4100417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3075</c:v>
                </c:pt>
                <c:pt idx="1">
                  <c:v>1793</c:v>
                </c:pt>
                <c:pt idx="2">
                  <c:v>1282</c:v>
                </c:pt>
                <c:pt idx="3">
                  <c:v>130</c:v>
                </c:pt>
                <c:pt idx="4">
                  <c:v>212</c:v>
                </c:pt>
                <c:pt idx="5">
                  <c:v>345</c:v>
                </c:pt>
                <c:pt idx="6">
                  <c:v>52</c:v>
                </c:pt>
                <c:pt idx="7">
                  <c:v>59</c:v>
                </c:pt>
                <c:pt idx="8">
                  <c:v>4</c:v>
                </c:pt>
                <c:pt idx="9">
                  <c:v>5</c:v>
                </c:pt>
                <c:pt idx="10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B9-44EE-9105-71A410041706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65E-3"/>
                  <c:y val="0.633929969280155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B9-44EE-9105-71A410041706}"/>
                </c:ext>
              </c:extLst>
            </c:dLbl>
            <c:dLbl>
              <c:idx val="1"/>
              <c:layout>
                <c:manualLayout>
                  <c:x val="-9.1468876652948464E-3"/>
                  <c:y val="0.46864687026903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B9-44EE-9105-71A410041706}"/>
                </c:ext>
              </c:extLst>
            </c:dLbl>
            <c:dLbl>
              <c:idx val="2"/>
              <c:layout>
                <c:manualLayout>
                  <c:x val="-5.1018234892476148E-3"/>
                  <c:y val="0.384310043951272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B9-44EE-9105-71A410041706}"/>
                </c:ext>
              </c:extLst>
            </c:dLbl>
            <c:dLbl>
              <c:idx val="3"/>
              <c:layout>
                <c:manualLayout>
                  <c:x val="-7.7536399835462094E-3"/>
                  <c:y val="0.204262813013035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B9-44EE-9105-71A410041706}"/>
                </c:ext>
              </c:extLst>
            </c:dLbl>
            <c:dLbl>
              <c:idx val="4"/>
              <c:layout>
                <c:manualLayout>
                  <c:x val="-3.8432546766975838E-3"/>
                  <c:y val="0.220962981131118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B9-44EE-9105-71A410041706}"/>
                </c:ext>
              </c:extLst>
            </c:dLbl>
            <c:dLbl>
              <c:idx val="5"/>
              <c:layout>
                <c:manualLayout>
                  <c:x val="-6.6295412357464866E-3"/>
                  <c:y val="-0.132409200729608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B9-44EE-9105-71A410041706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B9-44EE-9105-71A410041706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B9-44EE-9105-71A410041706}"/>
                </c:ext>
              </c:extLst>
            </c:dLbl>
            <c:dLbl>
              <c:idx val="8"/>
              <c:layout>
                <c:manualLayout>
                  <c:x val="-7.7536399835461123E-3"/>
                  <c:y val="0.16449090480231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B9-44EE-9105-71A410041706}"/>
                </c:ext>
              </c:extLst>
            </c:dLbl>
            <c:dLbl>
              <c:idx val="9"/>
              <c:layout>
                <c:manualLayout>
                  <c:x val="-7.6864049511709822E-3"/>
                  <c:y val="0.157153100223374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B9-44EE-9105-71A410041706}"/>
                </c:ext>
              </c:extLst>
            </c:dLbl>
            <c:dLbl>
              <c:idx val="10"/>
              <c:layout>
                <c:manualLayout>
                  <c:x val="-3.977724741447892E-3"/>
                  <c:y val="0.238701741229714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B9-44EE-9105-71A41004170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-0.36150332225913617</c:v>
                </c:pt>
                <c:pt idx="1">
                  <c:v>-0.48253968253968249</c:v>
                </c:pt>
                <c:pt idx="2">
                  <c:v>-5.1073279052553655E-2</c:v>
                </c:pt>
                <c:pt idx="3">
                  <c:v>-0.20731707317073167</c:v>
                </c:pt>
                <c:pt idx="4">
                  <c:v>-0.14859437751004012</c:v>
                </c:pt>
                <c:pt idx="5">
                  <c:v>2.0710059171597628E-2</c:v>
                </c:pt>
                <c:pt idx="6">
                  <c:v>1.9607843137254832E-2</c:v>
                </c:pt>
                <c:pt idx="7">
                  <c:v>0.15686274509803932</c:v>
                </c:pt>
                <c:pt idx="8">
                  <c:v>-0.33333333333333337</c:v>
                </c:pt>
                <c:pt idx="9">
                  <c:v>-0.64285714285714279</c:v>
                </c:pt>
                <c:pt idx="10">
                  <c:v>-6.2761506276151069E-3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B9-44EE-9105-71A41004170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6B9-44EE-9105-71A41004170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6B9-44EE-9105-71A41004170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6B9-44EE-9105-71A4100417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6B9-44EE-9105-71A4100417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6B9-44EE-9105-71A4100417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6B9-44EE-9105-71A41004170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6B9-44EE-9105-71A410041706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B9-44EE-9105-71A410041706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B9-44EE-9105-71A410041706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B9-44EE-9105-71A410041706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B9-44EE-9105-71A410041706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B9-44EE-9105-71A410041706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B9-44EE-9105-71A410041706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B9-44EE-9105-71A410041706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B9-44EE-9105-71A410041706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6B9-44EE-9105-71A410041706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6B9-44EE-9105-71A410041706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B9-44EE-9105-71A41004170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0.58308943089430898</c:v>
                </c:pt>
                <c:pt idx="2">
                  <c:v>0.41691056910569108</c:v>
                </c:pt>
                <c:pt idx="3">
                  <c:v>4.2276422764227641E-2</c:v>
                </c:pt>
                <c:pt idx="4">
                  <c:v>6.8943089430894305E-2</c:v>
                </c:pt>
                <c:pt idx="5">
                  <c:v>0.11219512195121951</c:v>
                </c:pt>
                <c:pt idx="6">
                  <c:v>1.6910569105691057E-2</c:v>
                </c:pt>
                <c:pt idx="7">
                  <c:v>1.91869918699187E-2</c:v>
                </c:pt>
                <c:pt idx="8">
                  <c:v>1.3008130081300813E-3</c:v>
                </c:pt>
                <c:pt idx="9">
                  <c:v>1.6260162601626016E-3</c:v>
                </c:pt>
                <c:pt idx="10">
                  <c:v>0.15447154471544716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6B9-44EE-9105-71A410041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5-4B3E-AF25-D6BDE68B22B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5-4B3E-AF25-D6BDE68B22B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55-4B3E-AF25-D6BDE68B22B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55-4B3E-AF25-D6BDE68B22B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55-4B3E-AF25-D6BDE68B22B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55-4B3E-AF25-D6BDE68B22B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55-4B3E-AF25-D6BDE68B22B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55-4B3E-AF25-D6BDE68B22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36690</c:v>
                </c:pt>
                <c:pt idx="1">
                  <c:v>22061</c:v>
                </c:pt>
                <c:pt idx="2">
                  <c:v>14629</c:v>
                </c:pt>
                <c:pt idx="3">
                  <c:v>2123</c:v>
                </c:pt>
                <c:pt idx="4">
                  <c:v>2786</c:v>
                </c:pt>
                <c:pt idx="5">
                  <c:v>2600</c:v>
                </c:pt>
                <c:pt idx="6">
                  <c:v>670</c:v>
                </c:pt>
                <c:pt idx="7">
                  <c:v>598</c:v>
                </c:pt>
                <c:pt idx="8">
                  <c:v>165</c:v>
                </c:pt>
                <c:pt idx="9">
                  <c:v>272</c:v>
                </c:pt>
                <c:pt idx="10">
                  <c:v>5415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55-4B3E-AF25-D6BDE68B22B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0.611652302860638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5-4B3E-AF25-D6BDE68B22B2}"/>
                </c:ext>
              </c:extLst>
            </c:dLbl>
            <c:dLbl>
              <c:idx val="1"/>
              <c:layout>
                <c:manualLayout>
                  <c:x val="-6.4950711709962266E-3"/>
                  <c:y val="0.453066111097015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55-4B3E-AF25-D6BDE68B22B2}"/>
                </c:ext>
              </c:extLst>
            </c:dLbl>
            <c:dLbl>
              <c:idx val="2"/>
              <c:layout>
                <c:manualLayout>
                  <c:x val="-3.7759152420983179E-3"/>
                  <c:y val="-0.274624318576719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5-4B3E-AF25-D6BDE68B22B2}"/>
                </c:ext>
              </c:extLst>
            </c:dLbl>
            <c:dLbl>
              <c:idx val="3"/>
              <c:layout>
                <c:manualLayout>
                  <c:x val="-3.7759152420983179E-3"/>
                  <c:y val="-0.11437442500138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55-4B3E-AF25-D6BDE68B22B2}"/>
                </c:ext>
              </c:extLst>
            </c:dLbl>
            <c:dLbl>
              <c:idx val="4"/>
              <c:layout>
                <c:manualLayout>
                  <c:x val="-3.8432546766976323E-3"/>
                  <c:y val="-0.12369750773634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55-4B3E-AF25-D6BDE68B22B2}"/>
                </c:ext>
              </c:extLst>
            </c:dLbl>
            <c:dLbl>
              <c:idx val="5"/>
              <c:layout>
                <c:manualLayout>
                  <c:x val="-3.977724741447892E-3"/>
                  <c:y val="0.21846818019927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55-4B3E-AF25-D6BDE68B22B2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55-4B3E-AF25-D6BDE68B22B2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55-4B3E-AF25-D6BDE68B22B2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55-4B3E-AF25-D6BDE68B22B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55-4B3E-AF25-D6BDE68B22B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55-4B3E-AF25-D6BDE68B22B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-7.5073106786326504E-2</c:v>
                </c:pt>
                <c:pt idx="1">
                  <c:v>-0.16681773547851042</c:v>
                </c:pt>
                <c:pt idx="2">
                  <c:v>0.10909780136467018</c:v>
                </c:pt>
                <c:pt idx="3">
                  <c:v>0.1328708644610459</c:v>
                </c:pt>
                <c:pt idx="4">
                  <c:v>0.17701732150401361</c:v>
                </c:pt>
                <c:pt idx="5">
                  <c:v>-1.1782592170277439E-2</c:v>
                </c:pt>
                <c:pt idx="6">
                  <c:v>8.9430894308943021E-2</c:v>
                </c:pt>
                <c:pt idx="7">
                  <c:v>0.55324675324675332</c:v>
                </c:pt>
                <c:pt idx="8">
                  <c:v>0.61764705882352944</c:v>
                </c:pt>
                <c:pt idx="9">
                  <c:v>0.5280898876404494</c:v>
                </c:pt>
                <c:pt idx="10">
                  <c:v>7.483128225486313E-2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55-4B3E-AF25-D6BDE68B22B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555-4B3E-AF25-D6BDE68B22B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555-4B3E-AF25-D6BDE68B22B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555-4B3E-AF25-D6BDE68B22B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555-4B3E-AF25-D6BDE68B22B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555-4B3E-AF25-D6BDE68B22B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555-4B3E-AF25-D6BDE68B22B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555-4B3E-AF25-D6BDE68B22B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55-4B3E-AF25-D6BDE68B22B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55-4B3E-AF25-D6BDE68B22B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55-4B3E-AF25-D6BDE68B22B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55-4B3E-AF25-D6BDE68B22B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55-4B3E-AF25-D6BDE68B22B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55-4B3E-AF25-D6BDE68B22B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55-4B3E-AF25-D6BDE68B22B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55-4B3E-AF25-D6BDE68B22B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55-4B3E-AF25-D6BDE68B22B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55-4B3E-AF25-D6BDE68B22B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55-4B3E-AF25-D6BDE68B22B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0.60128100299809217</c:v>
                </c:pt>
                <c:pt idx="2">
                  <c:v>0.39871899700190788</c:v>
                </c:pt>
                <c:pt idx="3">
                  <c:v>5.7863177977650587E-2</c:v>
                </c:pt>
                <c:pt idx="4">
                  <c:v>7.5933496865630959E-2</c:v>
                </c:pt>
                <c:pt idx="5">
                  <c:v>7.0863995639138727E-2</c:v>
                </c:pt>
                <c:pt idx="6">
                  <c:v>1.8261106568547288E-2</c:v>
                </c:pt>
                <c:pt idx="7">
                  <c:v>1.6298718997001908E-2</c:v>
                </c:pt>
                <c:pt idx="8">
                  <c:v>4.4971381847914967E-3</c:v>
                </c:pt>
                <c:pt idx="9">
                  <c:v>7.4134641591714363E-3</c:v>
                </c:pt>
                <c:pt idx="10">
                  <c:v>0.14758789860997548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555-4B3E-AF25-D6BDE68B2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34-4DC4-B82D-B47C924E193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34-4DC4-B82D-B47C924E193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734-4DC4-B82D-B47C924E193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34-4DC4-B82D-B47C924E193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34-4DC4-B82D-B47C924E193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34-4DC4-B82D-B47C924E193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734-4DC4-B82D-B47C924E193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34-4DC4-B82D-B47C924E19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36690</c:v>
                </c:pt>
                <c:pt idx="1">
                  <c:v>22061</c:v>
                </c:pt>
                <c:pt idx="2">
                  <c:v>14629</c:v>
                </c:pt>
                <c:pt idx="3">
                  <c:v>2123</c:v>
                </c:pt>
                <c:pt idx="4">
                  <c:v>2786</c:v>
                </c:pt>
                <c:pt idx="5">
                  <c:v>2600</c:v>
                </c:pt>
                <c:pt idx="6">
                  <c:v>670</c:v>
                </c:pt>
                <c:pt idx="7">
                  <c:v>598</c:v>
                </c:pt>
                <c:pt idx="8">
                  <c:v>165</c:v>
                </c:pt>
                <c:pt idx="9">
                  <c:v>272</c:v>
                </c:pt>
                <c:pt idx="10">
                  <c:v>5415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34-4DC4-B82D-B47C924E1934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630747472355429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34-4DC4-B82D-B47C924E1934}"/>
                </c:ext>
              </c:extLst>
            </c:dLbl>
            <c:dLbl>
              <c:idx val="1"/>
              <c:layout>
                <c:manualLayout>
                  <c:x val="-9.1468876652948464E-3"/>
                  <c:y val="0.47932222757869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34-4DC4-B82D-B47C924E1934}"/>
                </c:ext>
              </c:extLst>
            </c:dLbl>
            <c:dLbl>
              <c:idx val="2"/>
              <c:layout>
                <c:manualLayout>
                  <c:x val="-3.7759152420983179E-3"/>
                  <c:y val="-0.296106595698094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34-4DC4-B82D-B47C924E1934}"/>
                </c:ext>
              </c:extLst>
            </c:dLbl>
            <c:dLbl>
              <c:idx val="3"/>
              <c:layout>
                <c:manualLayout>
                  <c:x val="-2.4500069949490205E-3"/>
                  <c:y val="-0.143017461163219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34-4DC4-B82D-B47C924E1934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34-4DC4-B82D-B47C924E1934}"/>
                </c:ext>
              </c:extLst>
            </c:dLbl>
            <c:dLbl>
              <c:idx val="5"/>
              <c:layout>
                <c:manualLayout>
                  <c:x val="-3.977724741447892E-3"/>
                  <c:y val="0.25427197540157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34-4DC4-B82D-B47C924E1934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34-4DC4-B82D-B47C924E1934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34-4DC4-B82D-B47C924E1934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34-4DC4-B82D-B47C924E1934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34-4DC4-B82D-B47C924E1934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34-4DC4-B82D-B47C924E193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-7.5073106786326504E-2</c:v>
                </c:pt>
                <c:pt idx="1">
                  <c:v>-0.16681773547851042</c:v>
                </c:pt>
                <c:pt idx="2">
                  <c:v>0.10909780136467018</c:v>
                </c:pt>
                <c:pt idx="3">
                  <c:v>0.1328708644610459</c:v>
                </c:pt>
                <c:pt idx="4">
                  <c:v>0.17701732150401361</c:v>
                </c:pt>
                <c:pt idx="5">
                  <c:v>-1.1782592170277439E-2</c:v>
                </c:pt>
                <c:pt idx="6">
                  <c:v>8.9430894308943021E-2</c:v>
                </c:pt>
                <c:pt idx="7">
                  <c:v>0.55324675324675332</c:v>
                </c:pt>
                <c:pt idx="8">
                  <c:v>0.61764705882352944</c:v>
                </c:pt>
                <c:pt idx="9">
                  <c:v>0.5280898876404494</c:v>
                </c:pt>
                <c:pt idx="10">
                  <c:v>7.483128225486313E-2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34-4DC4-B82D-B47C924E193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734-4DC4-B82D-B47C924E193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734-4DC4-B82D-B47C924E193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734-4DC4-B82D-B47C924E19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734-4DC4-B82D-B47C924E19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734-4DC4-B82D-B47C924E19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734-4DC4-B82D-B47C924E193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734-4DC4-B82D-B47C924E193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34-4DC4-B82D-B47C924E193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34-4DC4-B82D-B47C924E193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34-4DC4-B82D-B47C924E193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34-4DC4-B82D-B47C924E193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34-4DC4-B82D-B47C924E193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34-4DC4-B82D-B47C924E193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34-4DC4-B82D-B47C924E193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34-4DC4-B82D-B47C924E193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34-4DC4-B82D-B47C924E193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34-4DC4-B82D-B47C924E193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34-4DC4-B82D-B47C924E193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0.60128100299809217</c:v>
                </c:pt>
                <c:pt idx="2">
                  <c:v>0.39871899700190788</c:v>
                </c:pt>
                <c:pt idx="3">
                  <c:v>5.7863177977650587E-2</c:v>
                </c:pt>
                <c:pt idx="4">
                  <c:v>7.5933496865630959E-2</c:v>
                </c:pt>
                <c:pt idx="5">
                  <c:v>7.0863995639138727E-2</c:v>
                </c:pt>
                <c:pt idx="6">
                  <c:v>1.8261106568547288E-2</c:v>
                </c:pt>
                <c:pt idx="7">
                  <c:v>1.6298718997001908E-2</c:v>
                </c:pt>
                <c:pt idx="8">
                  <c:v>4.4971381847914967E-3</c:v>
                </c:pt>
                <c:pt idx="9">
                  <c:v>7.4134641591714363E-3</c:v>
                </c:pt>
                <c:pt idx="10">
                  <c:v>0.14758789860997548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734-4DC4-B82D-B47C924E1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61-4EA0-A4D4-11BC2894AFB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61-4EA0-A4D4-11BC2894AFB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61-4EA0-A4D4-11BC2894AFB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61-4EA0-A4D4-11BC2894AFB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61-4EA0-A4D4-11BC2894AFB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61-4EA0-A4D4-11BC2894AFB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61-4EA0-A4D4-11BC2894AFB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261-4EA0-A4D4-11BC2894AF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3075</c:v>
                </c:pt>
                <c:pt idx="1">
                  <c:v>1793</c:v>
                </c:pt>
                <c:pt idx="2">
                  <c:v>1282</c:v>
                </c:pt>
                <c:pt idx="3">
                  <c:v>130</c:v>
                </c:pt>
                <c:pt idx="4">
                  <c:v>212</c:v>
                </c:pt>
                <c:pt idx="5">
                  <c:v>345</c:v>
                </c:pt>
                <c:pt idx="6">
                  <c:v>52</c:v>
                </c:pt>
                <c:pt idx="7">
                  <c:v>59</c:v>
                </c:pt>
                <c:pt idx="8">
                  <c:v>4</c:v>
                </c:pt>
                <c:pt idx="9">
                  <c:v>5</c:v>
                </c:pt>
                <c:pt idx="10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61-4EA0-A4D4-11BC2894AFB2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589189697152517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61-4EA0-A4D4-11BC2894AFB2}"/>
                </c:ext>
              </c:extLst>
            </c:dLbl>
            <c:dLbl>
              <c:idx val="1"/>
              <c:layout>
                <c:manualLayout>
                  <c:x val="-9.1468876652948221E-3"/>
                  <c:y val="0.437616914427049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61-4EA0-A4D4-11BC2894AFB2}"/>
                </c:ext>
              </c:extLst>
            </c:dLbl>
            <c:dLbl>
              <c:idx val="2"/>
              <c:layout>
                <c:manualLayout>
                  <c:x val="-3.7759152420983179E-3"/>
                  <c:y val="0.353895048833181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61-4EA0-A4D4-11BC2894AFB2}"/>
                </c:ext>
              </c:extLst>
            </c:dLbl>
            <c:dLbl>
              <c:idx val="3"/>
              <c:layout>
                <c:manualLayout>
                  <c:x val="-3.7759152420983179E-3"/>
                  <c:y val="0.197715135232156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61-4EA0-A4D4-11BC2894AFB2}"/>
                </c:ext>
              </c:extLst>
            </c:dLbl>
            <c:dLbl>
              <c:idx val="4"/>
              <c:layout>
                <c:manualLayout>
                  <c:x val="-6.4950711709962751E-3"/>
                  <c:y val="0.222406221778668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61-4EA0-A4D4-11BC2894AFB2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61-4EA0-A4D4-11BC2894AFB2}"/>
                </c:ext>
              </c:extLst>
            </c:dLbl>
            <c:dLbl>
              <c:idx val="6"/>
              <c:layout>
                <c:manualLayout>
                  <c:x val="-5.1691629238469292E-3"/>
                  <c:y val="-9.15366782159748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61-4EA0-A4D4-11BC2894AFB2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61-4EA0-A4D4-11BC2894AFB2}"/>
                </c:ext>
              </c:extLst>
            </c:dLbl>
            <c:dLbl>
              <c:idx val="8"/>
              <c:layout>
                <c:manualLayout>
                  <c:x val="-5.1018234892475176E-3"/>
                  <c:y val="0.162103985122160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61-4EA0-A4D4-11BC2894AFB2}"/>
                </c:ext>
              </c:extLst>
            </c:dLbl>
            <c:dLbl>
              <c:idx val="9"/>
              <c:layout>
                <c:manualLayout>
                  <c:x val="-9.0123131983203767E-3"/>
                  <c:y val="0.164313859263832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61-4EA0-A4D4-11BC2894AFB2}"/>
                </c:ext>
              </c:extLst>
            </c:dLbl>
            <c:dLbl>
              <c:idx val="10"/>
              <c:layout>
                <c:manualLayout>
                  <c:x val="-3.9777247414480863E-3"/>
                  <c:y val="0.23095571700154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61-4EA0-A4D4-11BC2894AFB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-0.36150332225913617</c:v>
                </c:pt>
                <c:pt idx="1">
                  <c:v>-0.48253968253968249</c:v>
                </c:pt>
                <c:pt idx="2">
                  <c:v>-5.1073279052553655E-2</c:v>
                </c:pt>
                <c:pt idx="3">
                  <c:v>-0.20731707317073167</c:v>
                </c:pt>
                <c:pt idx="4">
                  <c:v>-0.14859437751004012</c:v>
                </c:pt>
                <c:pt idx="5">
                  <c:v>2.0710059171597628E-2</c:v>
                </c:pt>
                <c:pt idx="6">
                  <c:v>1.9607843137254832E-2</c:v>
                </c:pt>
                <c:pt idx="7">
                  <c:v>0.15686274509803932</c:v>
                </c:pt>
                <c:pt idx="8">
                  <c:v>-0.33333333333333337</c:v>
                </c:pt>
                <c:pt idx="9">
                  <c:v>-0.64285714285714279</c:v>
                </c:pt>
                <c:pt idx="10">
                  <c:v>-6.2761506276151069E-3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61-4EA0-A4D4-11BC2894AFB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261-4EA0-A4D4-11BC2894AFB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261-4EA0-A4D4-11BC2894AFB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261-4EA0-A4D4-11BC2894AFB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261-4EA0-A4D4-11BC2894AFB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261-4EA0-A4D4-11BC2894AFB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261-4EA0-A4D4-11BC2894AFB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261-4EA0-A4D4-11BC2894AFB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61-4EA0-A4D4-11BC2894AFB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61-4EA0-A4D4-11BC2894AFB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61-4EA0-A4D4-11BC2894AFB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61-4EA0-A4D4-11BC2894AFB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61-4EA0-A4D4-11BC2894AFB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61-4EA0-A4D4-11BC2894AFB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61-4EA0-A4D4-11BC2894AFB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61-4EA0-A4D4-11BC2894AFB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61-4EA0-A4D4-11BC2894AFB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61-4EA0-A4D4-11BC2894AFB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61-4EA0-A4D4-11BC2894AFB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0.58308943089430898</c:v>
                </c:pt>
                <c:pt idx="2">
                  <c:v>0.41691056910569108</c:v>
                </c:pt>
                <c:pt idx="3">
                  <c:v>4.2276422764227641E-2</c:v>
                </c:pt>
                <c:pt idx="4">
                  <c:v>6.8943089430894305E-2</c:v>
                </c:pt>
                <c:pt idx="5">
                  <c:v>0.11219512195121951</c:v>
                </c:pt>
                <c:pt idx="6">
                  <c:v>1.6910569105691057E-2</c:v>
                </c:pt>
                <c:pt idx="7">
                  <c:v>1.91869918699187E-2</c:v>
                </c:pt>
                <c:pt idx="8">
                  <c:v>1.3008130081300813E-3</c:v>
                </c:pt>
                <c:pt idx="9">
                  <c:v>1.6260162601626016E-3</c:v>
                </c:pt>
                <c:pt idx="10">
                  <c:v>0.15447154471544716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261-4EA0-A4D4-11BC2894A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C0-47E2-83F5-A9EEBD3EFE6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C0-47E2-83F5-A9EEBD3EFE6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C0-47E2-83F5-A9EEBD3EFE6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C0-47E2-83F5-A9EEBD3EFE6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C0-47E2-83F5-A9EEBD3EFE6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C0-47E2-83F5-A9EEBD3EFE6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C0-47E2-83F5-A9EEBD3EFE6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C0-47E2-83F5-A9EEBD3EFE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38605</c:v>
                </c:pt>
                <c:pt idx="1">
                  <c:v>22651</c:v>
                </c:pt>
                <c:pt idx="2">
                  <c:v>6545</c:v>
                </c:pt>
                <c:pt idx="3">
                  <c:v>16106</c:v>
                </c:pt>
                <c:pt idx="4">
                  <c:v>15954</c:v>
                </c:pt>
                <c:pt idx="5">
                  <c:v>2330</c:v>
                </c:pt>
                <c:pt idx="6">
                  <c:v>3232</c:v>
                </c:pt>
                <c:pt idx="7">
                  <c:v>2721</c:v>
                </c:pt>
                <c:pt idx="8">
                  <c:v>748</c:v>
                </c:pt>
                <c:pt idx="9">
                  <c:v>639</c:v>
                </c:pt>
                <c:pt idx="10">
                  <c:v>179</c:v>
                </c:pt>
                <c:pt idx="11">
                  <c:v>313</c:v>
                </c:pt>
                <c:pt idx="12">
                  <c:v>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0-47E2-83F5-A9EEBD3EFE6E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531E-3"/>
                  <c:y val="0.60303928174391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C0-47E2-83F5-A9EEBD3EFE6E}"/>
                </c:ext>
              </c:extLst>
            </c:dLbl>
            <c:dLbl>
              <c:idx val="1"/>
              <c:layout>
                <c:manualLayout>
                  <c:x val="-5.1691629238469535E-3"/>
                  <c:y val="0.451614036967183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C0-47E2-83F5-A9EEBD3EFE6E}"/>
                </c:ext>
              </c:extLst>
            </c:dLbl>
            <c:dLbl>
              <c:idx val="2"/>
              <c:layout>
                <c:manualLayout>
                  <c:x val="-7.955449482895784E-3"/>
                  <c:y val="0.25778732545649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31-4AE8-B7B1-0042F44E0BDB}"/>
                </c:ext>
              </c:extLst>
            </c:dLbl>
            <c:dLbl>
              <c:idx val="3"/>
              <c:layout>
                <c:manualLayout>
                  <c:x val="-3.977724741447892E-3"/>
                  <c:y val="0.417710944026733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31-4AE8-B7B1-0042F44E0BDB}"/>
                </c:ext>
              </c:extLst>
            </c:dLbl>
            <c:dLbl>
              <c:idx val="4"/>
              <c:layout>
                <c:manualLayout>
                  <c:x val="-3.7759152420983179E-3"/>
                  <c:y val="-0.305654274418705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C0-47E2-83F5-A9EEBD3EFE6E}"/>
                </c:ext>
              </c:extLst>
            </c:dLbl>
            <c:dLbl>
              <c:idx val="5"/>
              <c:layout>
                <c:manualLayout>
                  <c:x val="-3.7759152420983664E-3"/>
                  <c:y val="-0.13585670212276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C0-47E2-83F5-A9EEBD3EFE6E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C0-47E2-83F5-A9EEBD3EFE6E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C0-47E2-83F5-A9EEBD3EFE6E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C0-47E2-83F5-A9EEBD3EFE6E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C0-47E2-83F5-A9EEBD3EFE6E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C0-47E2-83F5-A9EEBD3EFE6E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C0-47E2-83F5-A9EEBD3EFE6E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C0-47E2-83F5-A9EEBD3EFE6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-7.2084414960099985E-2</c:v>
                </c:pt>
                <c:pt idx="1">
                  <c:v>-0.16825175338743437</c:v>
                </c:pt>
                <c:pt idx="2">
                  <c:v>-0.25310966563962112</c:v>
                </c:pt>
                <c:pt idx="3">
                  <c:v>-0.1279913373037358</c:v>
                </c:pt>
                <c:pt idx="4">
                  <c:v>0.11015239023032497</c:v>
                </c:pt>
                <c:pt idx="5">
                  <c:v>0.11111111111111116</c:v>
                </c:pt>
                <c:pt idx="6">
                  <c:v>0.15759312320916896</c:v>
                </c:pt>
                <c:pt idx="7">
                  <c:v>8.8987764182424378E-3</c:v>
                </c:pt>
                <c:pt idx="8">
                  <c:v>0.10000000000000009</c:v>
                </c:pt>
                <c:pt idx="9">
                  <c:v>0.57389162561576357</c:v>
                </c:pt>
                <c:pt idx="10">
                  <c:v>0.7047619047619047</c:v>
                </c:pt>
                <c:pt idx="11">
                  <c:v>0.65608465608465605</c:v>
                </c:pt>
                <c:pt idx="12">
                  <c:v>7.1600370027752103E-2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FC0-47E2-83F5-A9EEBD3EFE6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FC0-47E2-83F5-A9EEBD3EFE6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FC0-47E2-83F5-A9EEBD3EFE6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FC0-47E2-83F5-A9EEBD3EFE6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FC0-47E2-83F5-A9EEBD3EFE6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FC0-47E2-83F5-A9EEBD3EFE6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FC0-47E2-83F5-A9EEBD3EFE6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FC0-47E2-83F5-A9EEBD3EFE6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C0-47E2-83F5-A9EEBD3EFE6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C0-47E2-83F5-A9EEBD3EFE6E}"/>
                </c:ext>
              </c:extLst>
            </c:dLbl>
            <c:dLbl>
              <c:idx val="2"/>
              <c:layout>
                <c:manualLayout>
                  <c:x val="0"/>
                  <c:y val="6.20616032018553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31-4AE8-B7B1-0042F44E0BDB}"/>
                </c:ext>
              </c:extLst>
            </c:dLbl>
            <c:dLbl>
              <c:idx val="3"/>
              <c:layout>
                <c:manualLayout>
                  <c:x val="-4.8616074111770853E-17"/>
                  <c:y val="6.44511541320492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31-4AE8-B7B1-0042F44E0BDB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FC0-47E2-83F5-A9EEBD3EFE6E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C0-47E2-83F5-A9EEBD3EFE6E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C0-47E2-83F5-A9EEBD3EFE6E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C0-47E2-83F5-A9EEBD3EFE6E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C0-47E2-83F5-A9EEBD3EFE6E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C0-47E2-83F5-A9EEBD3EFE6E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FC0-47E2-83F5-A9EEBD3EFE6E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FC0-47E2-83F5-A9EEBD3EFE6E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FC0-47E2-83F5-A9EEBD3EFE6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0.5867374692397358</c:v>
                </c:pt>
                <c:pt idx="2">
                  <c:v>0.16953762466001812</c:v>
                </c:pt>
                <c:pt idx="3">
                  <c:v>0.41719984457971765</c:v>
                </c:pt>
                <c:pt idx="4">
                  <c:v>0.4132625307602642</c:v>
                </c:pt>
                <c:pt idx="5">
                  <c:v>6.0354876311358635E-2</c:v>
                </c:pt>
                <c:pt idx="6">
                  <c:v>8.3719725424167848E-2</c:v>
                </c:pt>
                <c:pt idx="7">
                  <c:v>7.0483098044294784E-2</c:v>
                </c:pt>
                <c:pt idx="8">
                  <c:v>1.9375728532573501E-2</c:v>
                </c:pt>
                <c:pt idx="9">
                  <c:v>1.6552260069939127E-2</c:v>
                </c:pt>
                <c:pt idx="10">
                  <c:v>4.6367050900142466E-3</c:v>
                </c:pt>
                <c:pt idx="11">
                  <c:v>8.1077580624271464E-3</c:v>
                </c:pt>
                <c:pt idx="12">
                  <c:v>0.15003237922548893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FC0-47E2-83F5-A9EEBD3EF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3C-4757-ACC0-70453E8A86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C-4757-ACC0-70453E8A862B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3C-4757-ACC0-70453E8A862B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C-4757-ACC0-70453E8A862B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3C-4757-ACC0-70453E8A86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3C-4757-ACC0-70453E8A862B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3C-4757-ACC0-70453E8A86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3C-4757-ACC0-70453E8A86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12">
                  <c:v>100477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3C-4757-ACC0-70453E8A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3C-4757-ACC0-70453E8A86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3C-4757-ACC0-70453E8A86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3C-4757-ACC0-70453E8A86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3C-4757-ACC0-70453E8A86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3C-4757-ACC0-70453E8A86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3C-4757-ACC0-70453E8A86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3C-4757-ACC0-70453E8A86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3C-4757-ACC0-70453E8A86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3C-4757-ACC0-70453E8A86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3C-4757-ACC0-70453E8A86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3C-4757-ACC0-70453E8A86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3C-4757-ACC0-70453E8A86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3C-4757-ACC0-70453E8A862B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12">
                  <c:v>-1.0478525915640025E-2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3C-4757-ACC0-70453E8A862B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12">
                  <c:v>0.11264049609656168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3C-4757-ACC0-70453E8A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05-4EBB-B8BC-01D0342054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5236</c:v>
                </c:pt>
                <c:pt idx="1">
                  <c:v>5498</c:v>
                </c:pt>
                <c:pt idx="2">
                  <c:v>5600</c:v>
                </c:pt>
                <c:pt idx="3">
                  <c:v>6291</c:v>
                </c:pt>
                <c:pt idx="4">
                  <c:v>6968</c:v>
                </c:pt>
                <c:pt idx="5">
                  <c:v>6053</c:v>
                </c:pt>
                <c:pt idx="6">
                  <c:v>6343</c:v>
                </c:pt>
                <c:pt idx="7">
                  <c:v>6302</c:v>
                </c:pt>
                <c:pt idx="8">
                  <c:v>5204</c:v>
                </c:pt>
                <c:pt idx="9">
                  <c:v>5938</c:v>
                </c:pt>
                <c:pt idx="10">
                  <c:v>6593</c:v>
                </c:pt>
                <c:pt idx="11">
                  <c:v>6906</c:v>
                </c:pt>
                <c:pt idx="12">
                  <c:v>72932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5-4EBB-B8BC-01D0342054CA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05-4EBB-B8BC-01D0342054CA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4881</c:v>
                </c:pt>
                <c:pt idx="1">
                  <c:v>4475</c:v>
                </c:pt>
                <c:pt idx="2">
                  <c:v>5439</c:v>
                </c:pt>
                <c:pt idx="3">
                  <c:v>5937</c:v>
                </c:pt>
                <c:pt idx="4">
                  <c:v>5218</c:v>
                </c:pt>
                <c:pt idx="5">
                  <c:v>7954</c:v>
                </c:pt>
                <c:pt idx="6">
                  <c:v>6763</c:v>
                </c:pt>
                <c:pt idx="7">
                  <c:v>6043</c:v>
                </c:pt>
                <c:pt idx="8">
                  <c:v>6733</c:v>
                </c:pt>
                <c:pt idx="9">
                  <c:v>5470</c:v>
                </c:pt>
                <c:pt idx="10">
                  <c:v>5918</c:v>
                </c:pt>
                <c:pt idx="11">
                  <c:v>6120</c:v>
                </c:pt>
                <c:pt idx="12">
                  <c:v>70951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05-4EBB-B8BC-01D0342054CA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05-4EBB-B8BC-01D0342054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05-4EBB-B8BC-01D0342054CA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05-4EBB-B8BC-01D0342054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05-4EBB-B8BC-01D0342054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12">
                  <c:v>44299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05-4EBB-B8BC-01D034205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05-4EBB-B8BC-01D0342054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05-4EBB-B8BC-01D0342054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05-4EBB-B8BC-01D0342054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05-4EBB-B8BC-01D0342054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05-4EBB-B8BC-01D0342054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05-4EBB-B8BC-01D0342054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05-4EBB-B8BC-01D0342054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05-4EBB-B8BC-01D0342054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05-4EBB-B8BC-01D0342054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05-4EBB-B8BC-01D0342054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05-4EBB-B8BC-01D0342054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05-4EBB-B8BC-01D0342054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05-4EBB-B8BC-01D0342054CA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-0.32092198581560283</c:v>
                </c:pt>
                <c:pt idx="1">
                  <c:v>-0.13142757538783334</c:v>
                </c:pt>
                <c:pt idx="2">
                  <c:v>-0.19153225806451613</c:v>
                </c:pt>
                <c:pt idx="3">
                  <c:v>-4.4294655753490564E-2</c:v>
                </c:pt>
                <c:pt idx="4">
                  <c:v>-6.2891331570891884E-2</c:v>
                </c:pt>
                <c:pt idx="5">
                  <c:v>-6.0953253895508652E-2</c:v>
                </c:pt>
                <c:pt idx="6">
                  <c:v>6.8642993024730536E-2</c:v>
                </c:pt>
                <c:pt idx="7">
                  <c:v>-0.3433566433566434</c:v>
                </c:pt>
                <c:pt idx="12">
                  <c:v>-0.1355786680195914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05-4EBB-B8BC-01D0342054CA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-0.26852559205500381</c:v>
                </c:pt>
                <c:pt idx="1">
                  <c:v>-9.3670425609312491E-2</c:v>
                </c:pt>
                <c:pt idx="2">
                  <c:v>-6.9107142857142811E-2</c:v>
                </c:pt>
                <c:pt idx="3">
                  <c:v>-5.3409632808774421E-2</c:v>
                </c:pt>
                <c:pt idx="4">
                  <c:v>-3.3438576349024141E-2</c:v>
                </c:pt>
                <c:pt idx="5">
                  <c:v>1.5529489509334304E-2</c:v>
                </c:pt>
                <c:pt idx="6">
                  <c:v>6.2746334542014726E-2</c:v>
                </c:pt>
                <c:pt idx="7">
                  <c:v>-0.25499841320215799</c:v>
                </c:pt>
                <c:pt idx="12">
                  <c:v>-8.2665507030295515E-2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05-4EBB-B8BC-01D034205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48-4DDF-883D-B98B33A57A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2840</c:v>
                </c:pt>
                <c:pt idx="1">
                  <c:v>3192</c:v>
                </c:pt>
                <c:pt idx="2">
                  <c:v>3298</c:v>
                </c:pt>
                <c:pt idx="3">
                  <c:v>4148</c:v>
                </c:pt>
                <c:pt idx="4">
                  <c:v>4380</c:v>
                </c:pt>
                <c:pt idx="5">
                  <c:v>3283</c:v>
                </c:pt>
                <c:pt idx="6">
                  <c:v>3523</c:v>
                </c:pt>
                <c:pt idx="7">
                  <c:v>3416</c:v>
                </c:pt>
                <c:pt idx="8">
                  <c:v>2893</c:v>
                </c:pt>
                <c:pt idx="9">
                  <c:v>2880</c:v>
                </c:pt>
                <c:pt idx="10">
                  <c:v>3283</c:v>
                </c:pt>
                <c:pt idx="11">
                  <c:v>2793</c:v>
                </c:pt>
                <c:pt idx="12">
                  <c:v>39929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8-4DDF-883D-B98B33A57AE4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48-4DDF-883D-B98B33A57AE4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2810</c:v>
                </c:pt>
                <c:pt idx="1">
                  <c:v>2634</c:v>
                </c:pt>
                <c:pt idx="2">
                  <c:v>2645</c:v>
                </c:pt>
                <c:pt idx="3">
                  <c:v>3480</c:v>
                </c:pt>
                <c:pt idx="4">
                  <c:v>3533</c:v>
                </c:pt>
                <c:pt idx="5">
                  <c:v>3726</c:v>
                </c:pt>
                <c:pt idx="6">
                  <c:v>3912</c:v>
                </c:pt>
                <c:pt idx="7">
                  <c:v>3999</c:v>
                </c:pt>
                <c:pt idx="8">
                  <c:v>3921</c:v>
                </c:pt>
                <c:pt idx="9">
                  <c:v>3593</c:v>
                </c:pt>
                <c:pt idx="10">
                  <c:v>3349</c:v>
                </c:pt>
                <c:pt idx="11">
                  <c:v>3121</c:v>
                </c:pt>
                <c:pt idx="12">
                  <c:v>40723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8-4DDF-883D-B98B33A57AE4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48-4DDF-883D-B98B33A57A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8-4DDF-883D-B98B33A57AE4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48-4DDF-883D-B98B33A57A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48-4DDF-883D-B98B33A57A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12">
                  <c:v>32322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48-4DDF-883D-B98B33A57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48-4DDF-883D-B98B33A57A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48-4DDF-883D-B98B33A57A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48-4DDF-883D-B98B33A57A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48-4DDF-883D-B98B33A57A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48-4DDF-883D-B98B33A57A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48-4DDF-883D-B98B33A57A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48-4DDF-883D-B98B33A57A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48-4DDF-883D-B98B33A57A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48-4DDF-883D-B98B33A57A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48-4DDF-883D-B98B33A57A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48-4DDF-883D-B98B33A57A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48-4DDF-883D-B98B33A57A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48-4DDF-883D-B98B33A57AE4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-0.22884104983780595</c:v>
                </c:pt>
                <c:pt idx="1">
                  <c:v>-0.25155341751854077</c:v>
                </c:pt>
                <c:pt idx="2">
                  <c:v>-0.2532759266192437</c:v>
                </c:pt>
                <c:pt idx="3">
                  <c:v>0.13194768799626333</c:v>
                </c:pt>
                <c:pt idx="4">
                  <c:v>-0.11731072555205047</c:v>
                </c:pt>
                <c:pt idx="5">
                  <c:v>-7.3791821561338344E-2</c:v>
                </c:pt>
                <c:pt idx="6">
                  <c:v>-5.3658536585365901E-2</c:v>
                </c:pt>
                <c:pt idx="7">
                  <c:v>-0.1892439243924392</c:v>
                </c:pt>
                <c:pt idx="12">
                  <c:v>-0.13124580029565913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48-4DDF-883D-B98B33A57AE4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-7.9225352112676006E-2</c:v>
                </c:pt>
                <c:pt idx="1">
                  <c:v>0.16979949874686717</c:v>
                </c:pt>
                <c:pt idx="2">
                  <c:v>0.20952092177077009</c:v>
                </c:pt>
                <c:pt idx="3">
                  <c:v>0.16851494696239144</c:v>
                </c:pt>
                <c:pt idx="4">
                  <c:v>2.2146118721461105E-2</c:v>
                </c:pt>
                <c:pt idx="5">
                  <c:v>0.51781906792567778</c:v>
                </c:pt>
                <c:pt idx="6">
                  <c:v>0.15640079477717861</c:v>
                </c:pt>
                <c:pt idx="7">
                  <c:v>5.4742388758782123E-2</c:v>
                </c:pt>
                <c:pt idx="12">
                  <c:v>0.15106837606837598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48-4DDF-883D-B98B33A57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8C-4080-A647-97241C6B99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1303</c:v>
                </c:pt>
                <c:pt idx="1">
                  <c:v>1468</c:v>
                </c:pt>
                <c:pt idx="2">
                  <c:v>1577</c:v>
                </c:pt>
                <c:pt idx="3">
                  <c:v>1537</c:v>
                </c:pt>
                <c:pt idx="4">
                  <c:v>1595</c:v>
                </c:pt>
                <c:pt idx="5">
                  <c:v>1453</c:v>
                </c:pt>
                <c:pt idx="6">
                  <c:v>1611</c:v>
                </c:pt>
                <c:pt idx="7">
                  <c:v>1412</c:v>
                </c:pt>
                <c:pt idx="8">
                  <c:v>1392</c:v>
                </c:pt>
                <c:pt idx="9">
                  <c:v>1473</c:v>
                </c:pt>
                <c:pt idx="10">
                  <c:v>1743</c:v>
                </c:pt>
                <c:pt idx="11">
                  <c:v>1402</c:v>
                </c:pt>
                <c:pt idx="12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C-4080-A647-97241C6B99AE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8C-4080-A647-97241C6B99A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1039</c:v>
                </c:pt>
                <c:pt idx="1">
                  <c:v>1131</c:v>
                </c:pt>
                <c:pt idx="2">
                  <c:v>1299</c:v>
                </c:pt>
                <c:pt idx="3">
                  <c:v>1248</c:v>
                </c:pt>
                <c:pt idx="4">
                  <c:v>1437</c:v>
                </c:pt>
                <c:pt idx="5">
                  <c:v>1729</c:v>
                </c:pt>
                <c:pt idx="6">
                  <c:v>1593</c:v>
                </c:pt>
                <c:pt idx="7">
                  <c:v>1587</c:v>
                </c:pt>
                <c:pt idx="8">
                  <c:v>1832</c:v>
                </c:pt>
                <c:pt idx="9">
                  <c:v>1484</c:v>
                </c:pt>
                <c:pt idx="10">
                  <c:v>1596</c:v>
                </c:pt>
                <c:pt idx="11">
                  <c:v>1545</c:v>
                </c:pt>
                <c:pt idx="12">
                  <c:v>17520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C-4080-A647-97241C6B99A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8C-4080-A647-97241C6B99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8C-4080-A647-97241C6B99A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8C-4080-A647-97241C6B99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8C-4080-A647-97241C6B99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12">
                  <c:v>15605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8C-4080-A647-97241C6B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8C-4080-A647-97241C6B99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8C-4080-A647-97241C6B99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8C-4080-A647-97241C6B99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8C-4080-A647-97241C6B99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8C-4080-A647-97241C6B99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8C-4080-A647-97241C6B99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8C-4080-A647-97241C6B99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8C-4080-A647-97241C6B99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8C-4080-A647-97241C6B99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8C-4080-A647-97241C6B99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8C-4080-A647-97241C6B99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8C-4080-A647-97241C6B99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8C-4080-A647-97241C6B99A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-7.1933204881181712E-2</c:v>
                </c:pt>
                <c:pt idx="1">
                  <c:v>-0.29096477794793263</c:v>
                </c:pt>
                <c:pt idx="2">
                  <c:v>-0.32605583392984971</c:v>
                </c:pt>
                <c:pt idx="3">
                  <c:v>9.1801878736122999E-2</c:v>
                </c:pt>
                <c:pt idx="4">
                  <c:v>4.1020966271649861E-3</c:v>
                </c:pt>
                <c:pt idx="5">
                  <c:v>-7.0559610705596132E-2</c:v>
                </c:pt>
                <c:pt idx="6">
                  <c:v>-7.384926656550328E-2</c:v>
                </c:pt>
                <c:pt idx="7">
                  <c:v>-0.20227625452664255</c:v>
                </c:pt>
                <c:pt idx="12">
                  <c:v>-0.12699300699300697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8C-4080-A647-97241C6B99AE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0.10897927858787404</c:v>
                </c:pt>
                <c:pt idx="1">
                  <c:v>0.26158038147138973</c:v>
                </c:pt>
                <c:pt idx="2">
                  <c:v>0.19403931515535833</c:v>
                </c:pt>
                <c:pt idx="3">
                  <c:v>0.66363044892648015</c:v>
                </c:pt>
                <c:pt idx="4">
                  <c:v>0.38119122257053295</c:v>
                </c:pt>
                <c:pt idx="5">
                  <c:v>0.57742601514108749</c:v>
                </c:pt>
                <c:pt idx="6">
                  <c:v>0.1365611421477344</c:v>
                </c:pt>
                <c:pt idx="7">
                  <c:v>9.2067988668555145E-2</c:v>
                </c:pt>
                <c:pt idx="12">
                  <c:v>0.30520240883238547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8C-4080-A647-97241C6B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B0-4CEA-9B42-0A5E226C21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2396</c:v>
                </c:pt>
                <c:pt idx="1">
                  <c:v>2306</c:v>
                </c:pt>
                <c:pt idx="2">
                  <c:v>2302</c:v>
                </c:pt>
                <c:pt idx="3">
                  <c:v>2143</c:v>
                </c:pt>
                <c:pt idx="4">
                  <c:v>2588</c:v>
                </c:pt>
                <c:pt idx="5">
                  <c:v>2770</c:v>
                </c:pt>
                <c:pt idx="6">
                  <c:v>2820</c:v>
                </c:pt>
                <c:pt idx="7">
                  <c:v>2886</c:v>
                </c:pt>
                <c:pt idx="8">
                  <c:v>2311</c:v>
                </c:pt>
                <c:pt idx="9">
                  <c:v>3058</c:v>
                </c:pt>
                <c:pt idx="10">
                  <c:v>3310</c:v>
                </c:pt>
                <c:pt idx="11">
                  <c:v>4113</c:v>
                </c:pt>
                <c:pt idx="12">
                  <c:v>33003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0-4CEA-9B42-0A5E226C2143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B0-4CEA-9B42-0A5E226C2143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2071</c:v>
                </c:pt>
                <c:pt idx="1">
                  <c:v>1841</c:v>
                </c:pt>
                <c:pt idx="2">
                  <c:v>2794</c:v>
                </c:pt>
                <c:pt idx="3">
                  <c:v>2457</c:v>
                </c:pt>
                <c:pt idx="4">
                  <c:v>1685</c:v>
                </c:pt>
                <c:pt idx="5">
                  <c:v>4228</c:v>
                </c:pt>
                <c:pt idx="6">
                  <c:v>2851</c:v>
                </c:pt>
                <c:pt idx="7">
                  <c:v>2044</c:v>
                </c:pt>
                <c:pt idx="8">
                  <c:v>2812</c:v>
                </c:pt>
                <c:pt idx="9">
                  <c:v>1877</c:v>
                </c:pt>
                <c:pt idx="10">
                  <c:v>2569</c:v>
                </c:pt>
                <c:pt idx="11">
                  <c:v>2999</c:v>
                </c:pt>
                <c:pt idx="12">
                  <c:v>30228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B0-4CEA-9B42-0A5E226C2143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B0-4CEA-9B42-0A5E226C21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B0-4CEA-9B42-0A5E226C2143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B0-4CEA-9B42-0A5E226C21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B0-4CEA-9B42-0A5E226C21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12">
                  <c:v>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B0-4CEA-9B42-0A5E226C2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B0-4CEA-9B42-0A5E226C21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B0-4CEA-9B42-0A5E226C21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B0-4CEA-9B42-0A5E226C21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B0-4CEA-9B42-0A5E226C21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B0-4CEA-9B42-0A5E226C21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B0-4CEA-9B42-0A5E226C21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B0-4CEA-9B42-0A5E226C21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B0-4CEA-9B42-0A5E226C21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B0-4CEA-9B42-0A5E226C21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B0-4CEA-9B42-0A5E226C21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B0-4CEA-9B42-0A5E226C21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B0-4CEA-9B42-0A5E226C21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B0-4CEA-9B42-0A5E226C2143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-0.45975989328590483</c:v>
                </c:pt>
                <c:pt idx="1">
                  <c:v>0.66978609625668439</c:v>
                </c:pt>
                <c:pt idx="2">
                  <c:v>0.10669077757685352</c:v>
                </c:pt>
                <c:pt idx="3">
                  <c:v>-0.43150333504361216</c:v>
                </c:pt>
                <c:pt idx="4">
                  <c:v>6.7612293144208024E-2</c:v>
                </c:pt>
                <c:pt idx="5">
                  <c:v>-1.7152658662092923E-3</c:v>
                </c:pt>
                <c:pt idx="6">
                  <c:v>0.33150274588117834</c:v>
                </c:pt>
                <c:pt idx="7">
                  <c:v>-0.59645232815964522</c:v>
                </c:pt>
                <c:pt idx="12">
                  <c:v>-0.1470588235294118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B0-4CEA-9B42-0A5E226C2143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-0.49290484140233726</c:v>
                </c:pt>
                <c:pt idx="1">
                  <c:v>-0.45836947094535996</c:v>
                </c:pt>
                <c:pt idx="2">
                  <c:v>-0.46828844483058207</c:v>
                </c:pt>
                <c:pt idx="3">
                  <c:v>-0.48296780214652357</c:v>
                </c:pt>
                <c:pt idx="4">
                  <c:v>-0.12751159196290573</c:v>
                </c:pt>
                <c:pt idx="5">
                  <c:v>-0.57978339350180508</c:v>
                </c:pt>
                <c:pt idx="6">
                  <c:v>-5.4255319148936221E-2</c:v>
                </c:pt>
                <c:pt idx="7">
                  <c:v>-0.6216216216216216</c:v>
                </c:pt>
                <c:pt idx="12">
                  <c:v>-0.40740190985107116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B0-4CEA-9B42-0A5E226C2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3C-41B5-BBD3-01A5BE628C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7193</c:v>
                </c:pt>
                <c:pt idx="1">
                  <c:v>7955</c:v>
                </c:pt>
                <c:pt idx="2">
                  <c:v>8330</c:v>
                </c:pt>
                <c:pt idx="3">
                  <c:v>5974</c:v>
                </c:pt>
                <c:pt idx="4">
                  <c:v>4374</c:v>
                </c:pt>
                <c:pt idx="5">
                  <c:v>2472</c:v>
                </c:pt>
                <c:pt idx="6">
                  <c:v>2842</c:v>
                </c:pt>
                <c:pt idx="7">
                  <c:v>2874</c:v>
                </c:pt>
                <c:pt idx="8">
                  <c:v>2799</c:v>
                </c:pt>
                <c:pt idx="9">
                  <c:v>4698</c:v>
                </c:pt>
                <c:pt idx="10">
                  <c:v>7569</c:v>
                </c:pt>
                <c:pt idx="11">
                  <c:v>6114</c:v>
                </c:pt>
                <c:pt idx="12">
                  <c:v>63194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C-41B5-BBD3-01A5BE628CC5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3C-41B5-BBD3-01A5BE628CC5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6519</c:v>
                </c:pt>
                <c:pt idx="1">
                  <c:v>6908</c:v>
                </c:pt>
                <c:pt idx="2">
                  <c:v>7271</c:v>
                </c:pt>
                <c:pt idx="3">
                  <c:v>6256</c:v>
                </c:pt>
                <c:pt idx="4">
                  <c:v>4867</c:v>
                </c:pt>
                <c:pt idx="5">
                  <c:v>3323</c:v>
                </c:pt>
                <c:pt idx="6">
                  <c:v>3947</c:v>
                </c:pt>
                <c:pt idx="7">
                  <c:v>4227</c:v>
                </c:pt>
                <c:pt idx="8">
                  <c:v>4234</c:v>
                </c:pt>
                <c:pt idx="9">
                  <c:v>6125</c:v>
                </c:pt>
                <c:pt idx="10">
                  <c:v>7135</c:v>
                </c:pt>
                <c:pt idx="11">
                  <c:v>5994</c:v>
                </c:pt>
                <c:pt idx="12">
                  <c:v>66806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3C-41B5-BBD3-01A5BE628CC5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3C-41B5-BBD3-01A5BE628C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3C-41B5-BBD3-01A5BE628CC5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3C-41B5-BBD3-01A5BE628C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3C-41B5-BBD3-01A5BE628C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12">
                  <c:v>56178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3C-41B5-BBD3-01A5BE628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3C-41B5-BBD3-01A5BE628C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3C-41B5-BBD3-01A5BE628C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3C-41B5-BBD3-01A5BE628C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3C-41B5-BBD3-01A5BE628C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3C-41B5-BBD3-01A5BE628C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3C-41B5-BBD3-01A5BE628C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3C-41B5-BBD3-01A5BE628C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3C-41B5-BBD3-01A5BE628C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3C-41B5-BBD3-01A5BE628C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3C-41B5-BBD3-01A5BE628C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3C-41B5-BBD3-01A5BE628C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3C-41B5-BBD3-01A5BE628C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3C-41B5-BBD3-01A5BE628CC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0.23390336279123147</c:v>
                </c:pt>
                <c:pt idx="1">
                  <c:v>0.19274136715997181</c:v>
                </c:pt>
                <c:pt idx="2">
                  <c:v>0.10092845439650455</c:v>
                </c:pt>
                <c:pt idx="3">
                  <c:v>0.15636588380716931</c:v>
                </c:pt>
                <c:pt idx="4">
                  <c:v>3.068141277203007E-2</c:v>
                </c:pt>
                <c:pt idx="5">
                  <c:v>3.684348053305464E-2</c:v>
                </c:pt>
                <c:pt idx="6">
                  <c:v>3.438831405964704E-2</c:v>
                </c:pt>
                <c:pt idx="7">
                  <c:v>-3.325566617242115E-2</c:v>
                </c:pt>
                <c:pt idx="12">
                  <c:v>0.11699208653119664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3C-41B5-BBD3-01A5BE628CC5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0.49464757403030735</c:v>
                </c:pt>
                <c:pt idx="1">
                  <c:v>0.27655562539283474</c:v>
                </c:pt>
                <c:pt idx="2">
                  <c:v>0.20996398559423768</c:v>
                </c:pt>
                <c:pt idx="3">
                  <c:v>0.25276196853029798</c:v>
                </c:pt>
                <c:pt idx="4">
                  <c:v>0.32098765432098775</c:v>
                </c:pt>
                <c:pt idx="5">
                  <c:v>0.60517799352750812</c:v>
                </c:pt>
                <c:pt idx="6">
                  <c:v>0.19598874032371572</c:v>
                </c:pt>
                <c:pt idx="7">
                  <c:v>0.58803061934585954</c:v>
                </c:pt>
                <c:pt idx="12">
                  <c:v>0.33712571999809593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3C-41B5-BBD3-01A5BE628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6C-4ACF-97C0-473370A1C2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1359</c:v>
                </c:pt>
                <c:pt idx="1">
                  <c:v>1613</c:v>
                </c:pt>
                <c:pt idx="2">
                  <c:v>1121</c:v>
                </c:pt>
                <c:pt idx="3">
                  <c:v>616</c:v>
                </c:pt>
                <c:pt idx="4">
                  <c:v>420</c:v>
                </c:pt>
                <c:pt idx="5">
                  <c:v>198</c:v>
                </c:pt>
                <c:pt idx="6">
                  <c:v>319</c:v>
                </c:pt>
                <c:pt idx="7">
                  <c:v>223</c:v>
                </c:pt>
                <c:pt idx="8">
                  <c:v>369</c:v>
                </c:pt>
                <c:pt idx="9">
                  <c:v>312</c:v>
                </c:pt>
                <c:pt idx="10">
                  <c:v>765</c:v>
                </c:pt>
                <c:pt idx="11">
                  <c:v>767</c:v>
                </c:pt>
                <c:pt idx="12">
                  <c:v>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C-4ACF-97C0-473370A1C2B3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6C-4ACF-97C0-473370A1C2B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1082</c:v>
                </c:pt>
                <c:pt idx="1">
                  <c:v>1253</c:v>
                </c:pt>
                <c:pt idx="2">
                  <c:v>1088</c:v>
                </c:pt>
                <c:pt idx="3">
                  <c:v>541</c:v>
                </c:pt>
                <c:pt idx="4">
                  <c:v>524</c:v>
                </c:pt>
                <c:pt idx="5">
                  <c:v>530</c:v>
                </c:pt>
                <c:pt idx="6">
                  <c:v>456</c:v>
                </c:pt>
                <c:pt idx="7">
                  <c:v>482</c:v>
                </c:pt>
                <c:pt idx="8">
                  <c:v>722</c:v>
                </c:pt>
                <c:pt idx="9">
                  <c:v>676</c:v>
                </c:pt>
                <c:pt idx="10">
                  <c:v>947</c:v>
                </c:pt>
                <c:pt idx="11">
                  <c:v>948</c:v>
                </c:pt>
                <c:pt idx="12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C-4ACF-97C0-473370A1C2B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C-4ACF-97C0-473370A1C2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6C-4ACF-97C0-473370A1C2B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6C-4ACF-97C0-473370A1C2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6C-4ACF-97C0-473370A1C2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12">
                  <c:v>8993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6C-4ACF-97C0-473370A1C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C-4ACF-97C0-473370A1C2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C-4ACF-97C0-473370A1C2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C-4ACF-97C0-473370A1C2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C-4ACF-97C0-473370A1C2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C-4ACF-97C0-473370A1C2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6C-4ACF-97C0-473370A1C2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6C-4ACF-97C0-473370A1C2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6C-4ACF-97C0-473370A1C2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6C-4ACF-97C0-473370A1C2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6C-4ACF-97C0-473370A1C2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6C-4ACF-97C0-473370A1C2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6C-4ACF-97C0-473370A1C2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6C-4ACF-97C0-473370A1C2B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-0.13652275379229872</c:v>
                </c:pt>
                <c:pt idx="1">
                  <c:v>0.18577981651376141</c:v>
                </c:pt>
                <c:pt idx="2">
                  <c:v>0.21309370988446719</c:v>
                </c:pt>
                <c:pt idx="3">
                  <c:v>1.0219941348973607</c:v>
                </c:pt>
                <c:pt idx="4">
                  <c:v>0.33090909090909082</c:v>
                </c:pt>
                <c:pt idx="5">
                  <c:v>-7.6470588235294068E-2</c:v>
                </c:pt>
                <c:pt idx="6">
                  <c:v>-9.6846846846846857E-2</c:v>
                </c:pt>
                <c:pt idx="7">
                  <c:v>1.7513134851139256E-3</c:v>
                </c:pt>
                <c:pt idx="12">
                  <c:v>0.15695355718512793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6C-4ACF-97C0-473370A1C2B3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8.9036055923473079E-2</c:v>
                </c:pt>
                <c:pt idx="1">
                  <c:v>0.28208307501549901</c:v>
                </c:pt>
                <c:pt idx="2">
                  <c:v>0.68599464763603923</c:v>
                </c:pt>
                <c:pt idx="3">
                  <c:v>1.2386363636363638</c:v>
                </c:pt>
                <c:pt idx="4">
                  <c:v>0.74285714285714288</c:v>
                </c:pt>
                <c:pt idx="5">
                  <c:v>1.3787878787878789</c:v>
                </c:pt>
                <c:pt idx="6">
                  <c:v>0.25705329153605017</c:v>
                </c:pt>
                <c:pt idx="7">
                  <c:v>1.5650224215246635</c:v>
                </c:pt>
                <c:pt idx="12">
                  <c:v>0.53228829442835246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6C-4ACF-97C0-473370A1C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2D-4EE7-8903-E4BA612B42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2478</c:v>
                </c:pt>
                <c:pt idx="1">
                  <c:v>2866</c:v>
                </c:pt>
                <c:pt idx="2">
                  <c:v>3115</c:v>
                </c:pt>
                <c:pt idx="3">
                  <c:v>2355</c:v>
                </c:pt>
                <c:pt idx="4">
                  <c:v>1669</c:v>
                </c:pt>
                <c:pt idx="5">
                  <c:v>365</c:v>
                </c:pt>
                <c:pt idx="6">
                  <c:v>235</c:v>
                </c:pt>
                <c:pt idx="7">
                  <c:v>549</c:v>
                </c:pt>
                <c:pt idx="8">
                  <c:v>592</c:v>
                </c:pt>
                <c:pt idx="9">
                  <c:v>1681</c:v>
                </c:pt>
                <c:pt idx="10">
                  <c:v>3204</c:v>
                </c:pt>
                <c:pt idx="11">
                  <c:v>2257</c:v>
                </c:pt>
                <c:pt idx="12">
                  <c:v>21366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D-4EE7-8903-E4BA612B42F5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2D-4EE7-8903-E4BA612B42F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1768</c:v>
                </c:pt>
                <c:pt idx="1">
                  <c:v>2351</c:v>
                </c:pt>
                <c:pt idx="2">
                  <c:v>2524</c:v>
                </c:pt>
                <c:pt idx="3">
                  <c:v>2322</c:v>
                </c:pt>
                <c:pt idx="4">
                  <c:v>1417</c:v>
                </c:pt>
                <c:pt idx="5">
                  <c:v>894</c:v>
                </c:pt>
                <c:pt idx="6">
                  <c:v>945</c:v>
                </c:pt>
                <c:pt idx="7">
                  <c:v>1073</c:v>
                </c:pt>
                <c:pt idx="8">
                  <c:v>1386</c:v>
                </c:pt>
                <c:pt idx="9">
                  <c:v>2114</c:v>
                </c:pt>
                <c:pt idx="10">
                  <c:v>2423</c:v>
                </c:pt>
                <c:pt idx="11">
                  <c:v>1833</c:v>
                </c:pt>
                <c:pt idx="12">
                  <c:v>21050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2D-4EE7-8903-E4BA612B42F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2D-4EE7-8903-E4BA612B42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2D-4EE7-8903-E4BA612B42F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2D-4EE7-8903-E4BA612B42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2D-4EE7-8903-E4BA612B42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12">
                  <c:v>16532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2D-4EE7-8903-E4BA612B4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2D-4EE7-8903-E4BA612B42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2D-4EE7-8903-E4BA612B42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2D-4EE7-8903-E4BA612B42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2D-4EE7-8903-E4BA612B42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2D-4EE7-8903-E4BA612B42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2D-4EE7-8903-E4BA612B42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2D-4EE7-8903-E4BA612B42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2D-4EE7-8903-E4BA612B42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2D-4EE7-8903-E4BA612B42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2D-4EE7-8903-E4BA612B42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2D-4EE7-8903-E4BA612B42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2D-4EE7-8903-E4BA612B42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2D-4EE7-8903-E4BA612B42F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0.32154819501302567</c:v>
                </c:pt>
                <c:pt idx="1">
                  <c:v>9.8730606488011352E-2</c:v>
                </c:pt>
                <c:pt idx="2">
                  <c:v>0.12650602409638556</c:v>
                </c:pt>
                <c:pt idx="3">
                  <c:v>-2.8151260504201692E-2</c:v>
                </c:pt>
                <c:pt idx="4">
                  <c:v>0.25058915946582871</c:v>
                </c:pt>
                <c:pt idx="5">
                  <c:v>0.21660649819494582</c:v>
                </c:pt>
                <c:pt idx="6">
                  <c:v>6.3231850117096089E-2</c:v>
                </c:pt>
                <c:pt idx="7">
                  <c:v>-7.9869600651996775E-2</c:v>
                </c:pt>
                <c:pt idx="12">
                  <c:v>0.12854119735135505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2D-4EE7-8903-E4BA612B42F5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0.4330104923325262</c:v>
                </c:pt>
                <c:pt idx="1">
                  <c:v>8.7229588276343417E-2</c:v>
                </c:pt>
                <c:pt idx="2">
                  <c:v>8.0577849117174916E-2</c:v>
                </c:pt>
                <c:pt idx="3">
                  <c:v>-1.7834394904458595E-2</c:v>
                </c:pt>
                <c:pt idx="4">
                  <c:v>-4.6135410425404477E-2</c:v>
                </c:pt>
                <c:pt idx="5">
                  <c:v>1.7698630136986302</c:v>
                </c:pt>
                <c:pt idx="6">
                  <c:v>0.93191489361702118</c:v>
                </c:pt>
                <c:pt idx="7">
                  <c:v>1.0564663023679417</c:v>
                </c:pt>
                <c:pt idx="12">
                  <c:v>0.21273474178403751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2D-4EE7-8903-E4BA612B4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54-4DCA-8D25-1C93E8FF9D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720</c:v>
                </c:pt>
                <c:pt idx="1">
                  <c:v>948</c:v>
                </c:pt>
                <c:pt idx="2">
                  <c:v>1044</c:v>
                </c:pt>
                <c:pt idx="3">
                  <c:v>826</c:v>
                </c:pt>
                <c:pt idx="4">
                  <c:v>715</c:v>
                </c:pt>
                <c:pt idx="5">
                  <c:v>429</c:v>
                </c:pt>
                <c:pt idx="6">
                  <c:v>548</c:v>
                </c:pt>
                <c:pt idx="7">
                  <c:v>723</c:v>
                </c:pt>
                <c:pt idx="8">
                  <c:v>504</c:v>
                </c:pt>
                <c:pt idx="9">
                  <c:v>638</c:v>
                </c:pt>
                <c:pt idx="10">
                  <c:v>727</c:v>
                </c:pt>
                <c:pt idx="11">
                  <c:v>835</c:v>
                </c:pt>
                <c:pt idx="12">
                  <c:v>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4-4DCA-8D25-1C93E8FF9D68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54-4DCA-8D25-1C93E8FF9D68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771</c:v>
                </c:pt>
                <c:pt idx="1">
                  <c:v>863</c:v>
                </c:pt>
                <c:pt idx="2">
                  <c:v>945</c:v>
                </c:pt>
                <c:pt idx="3">
                  <c:v>745</c:v>
                </c:pt>
                <c:pt idx="4">
                  <c:v>572</c:v>
                </c:pt>
                <c:pt idx="5">
                  <c:v>278</c:v>
                </c:pt>
                <c:pt idx="6">
                  <c:v>580</c:v>
                </c:pt>
                <c:pt idx="7">
                  <c:v>860</c:v>
                </c:pt>
                <c:pt idx="8">
                  <c:v>390</c:v>
                </c:pt>
                <c:pt idx="9">
                  <c:v>484</c:v>
                </c:pt>
                <c:pt idx="10">
                  <c:v>676</c:v>
                </c:pt>
                <c:pt idx="11">
                  <c:v>717</c:v>
                </c:pt>
                <c:pt idx="12">
                  <c:v>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54-4DCA-8D25-1C93E8FF9D68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54-4DCA-8D25-1C93E8FF9D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54-4DCA-8D25-1C93E8FF9D68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54-4DCA-8D25-1C93E8FF9D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54-4DCA-8D25-1C93E8FF9D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12">
                  <c:v>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54-4DCA-8D25-1C93E8FF9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54-4DCA-8D25-1C93E8FF9D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54-4DCA-8D25-1C93E8FF9D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54-4DCA-8D25-1C93E8FF9D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54-4DCA-8D25-1C93E8FF9D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54-4DCA-8D25-1C93E8FF9D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54-4DCA-8D25-1C93E8FF9D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54-4DCA-8D25-1C93E8FF9D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54-4DCA-8D25-1C93E8FF9D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54-4DCA-8D25-1C93E8FF9D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54-4DCA-8D25-1C93E8FF9D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54-4DCA-8D25-1C93E8FF9D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54-4DCA-8D25-1C93E8FF9D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54-4DCA-8D25-1C93E8FF9D68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-1.491053677932408E-2</c:v>
                </c:pt>
                <c:pt idx="1">
                  <c:v>0.19725220804710508</c:v>
                </c:pt>
                <c:pt idx="2">
                  <c:v>0.14674868189806678</c:v>
                </c:pt>
                <c:pt idx="3">
                  <c:v>0.28000000000000003</c:v>
                </c:pt>
                <c:pt idx="4">
                  <c:v>0.17759562841530063</c:v>
                </c:pt>
                <c:pt idx="5">
                  <c:v>0.1390374331550801</c:v>
                </c:pt>
                <c:pt idx="6">
                  <c:v>0.57255936675461738</c:v>
                </c:pt>
                <c:pt idx="7">
                  <c:v>0.34741144414168934</c:v>
                </c:pt>
                <c:pt idx="12">
                  <c:v>0.19711538461538458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54-4DCA-8D25-1C93E8FF9D68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0.37638888888888888</c:v>
                </c:pt>
                <c:pt idx="1">
                  <c:v>0.28691983122362874</c:v>
                </c:pt>
                <c:pt idx="2">
                  <c:v>0.25</c:v>
                </c:pt>
                <c:pt idx="3">
                  <c:v>7.2639225181598821E-3</c:v>
                </c:pt>
                <c:pt idx="4">
                  <c:v>0.20559440559440567</c:v>
                </c:pt>
                <c:pt idx="5">
                  <c:v>-6.9930069930069783E-3</c:v>
                </c:pt>
                <c:pt idx="6">
                  <c:v>8.7591240875912302E-2</c:v>
                </c:pt>
                <c:pt idx="7">
                  <c:v>0.36791147994467499</c:v>
                </c:pt>
                <c:pt idx="12">
                  <c:v>0.21300184780782794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54-4DCA-8D25-1C93E8FF9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6C-4D8B-9372-349CABA945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191</c:v>
                </c:pt>
                <c:pt idx="1">
                  <c:v>192</c:v>
                </c:pt>
                <c:pt idx="2">
                  <c:v>234</c:v>
                </c:pt>
                <c:pt idx="3">
                  <c:v>119</c:v>
                </c:pt>
                <c:pt idx="4">
                  <c:v>80</c:v>
                </c:pt>
                <c:pt idx="5">
                  <c:v>84</c:v>
                </c:pt>
                <c:pt idx="6">
                  <c:v>43</c:v>
                </c:pt>
                <c:pt idx="7">
                  <c:v>40</c:v>
                </c:pt>
                <c:pt idx="8">
                  <c:v>24</c:v>
                </c:pt>
                <c:pt idx="9">
                  <c:v>56</c:v>
                </c:pt>
                <c:pt idx="10">
                  <c:v>121</c:v>
                </c:pt>
                <c:pt idx="11">
                  <c:v>114</c:v>
                </c:pt>
                <c:pt idx="12">
                  <c:v>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C-4D8B-9372-349CABA945B3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6C-4D8B-9372-349CABA945B3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235</c:v>
                </c:pt>
                <c:pt idx="1">
                  <c:v>237</c:v>
                </c:pt>
                <c:pt idx="2">
                  <c:v>269</c:v>
                </c:pt>
                <c:pt idx="3">
                  <c:v>157</c:v>
                </c:pt>
                <c:pt idx="4">
                  <c:v>104</c:v>
                </c:pt>
                <c:pt idx="5">
                  <c:v>70</c:v>
                </c:pt>
                <c:pt idx="6">
                  <c:v>209</c:v>
                </c:pt>
                <c:pt idx="7">
                  <c:v>142</c:v>
                </c:pt>
                <c:pt idx="8">
                  <c:v>117</c:v>
                </c:pt>
                <c:pt idx="9">
                  <c:v>83</c:v>
                </c:pt>
                <c:pt idx="10">
                  <c:v>157</c:v>
                </c:pt>
                <c:pt idx="11">
                  <c:v>112</c:v>
                </c:pt>
                <c:pt idx="12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6C-4D8B-9372-349CABA945B3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6C-4D8B-9372-349CABA945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6C-4D8B-9372-349CABA945B3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6C-4D8B-9372-349CABA945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6C-4D8B-9372-349CABA945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12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6C-4D8B-9372-349CABA94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6C-4D8B-9372-349CABA945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6C-4D8B-9372-349CABA945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6C-4D8B-9372-349CABA945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6C-4D8B-9372-349CABA945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6C-4D8B-9372-349CABA945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6C-4D8B-9372-349CABA945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6C-4D8B-9372-349CABA945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6C-4D8B-9372-349CABA945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6C-4D8B-9372-349CABA945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6C-4D8B-9372-349CABA945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6C-4D8B-9372-349CABA945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6C-4D8B-9372-349CABA945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6C-4D8B-9372-349CABA945B3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0.91666666666666674</c:v>
                </c:pt>
                <c:pt idx="1">
                  <c:v>2.1414141414141414</c:v>
                </c:pt>
                <c:pt idx="2">
                  <c:v>-6.29139072847682E-2</c:v>
                </c:pt>
                <c:pt idx="3">
                  <c:v>1.0526315789473686</c:v>
                </c:pt>
                <c:pt idx="4">
                  <c:v>-0.20481927710843373</c:v>
                </c:pt>
                <c:pt idx="5">
                  <c:v>-0.24657534246575341</c:v>
                </c:pt>
                <c:pt idx="6">
                  <c:v>-0.46846846846846846</c:v>
                </c:pt>
                <c:pt idx="7">
                  <c:v>0.16239316239316248</c:v>
                </c:pt>
                <c:pt idx="12">
                  <c:v>0.39165911151405264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6C-4D8B-9372-349CABA945B3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1.0471204188481678</c:v>
                </c:pt>
                <c:pt idx="1">
                  <c:v>0.61979166666666674</c:v>
                </c:pt>
                <c:pt idx="2">
                  <c:v>0.20940170940170932</c:v>
                </c:pt>
                <c:pt idx="3">
                  <c:v>0.96638655462184864</c:v>
                </c:pt>
                <c:pt idx="4">
                  <c:v>-0.17500000000000004</c:v>
                </c:pt>
                <c:pt idx="5">
                  <c:v>-0.34523809523809523</c:v>
                </c:pt>
                <c:pt idx="6">
                  <c:v>0.37209302325581395</c:v>
                </c:pt>
                <c:pt idx="7">
                  <c:v>2.4</c:v>
                </c:pt>
                <c:pt idx="12">
                  <c:v>0.56154628687690744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6C-4D8B-9372-349CABA94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07-40C3-99E8-379FDD22B6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273</c:v>
                </c:pt>
                <c:pt idx="1">
                  <c:v>211</c:v>
                </c:pt>
                <c:pt idx="2">
                  <c:v>272</c:v>
                </c:pt>
                <c:pt idx="3">
                  <c:v>128</c:v>
                </c:pt>
                <c:pt idx="4">
                  <c:v>98</c:v>
                </c:pt>
                <c:pt idx="5">
                  <c:v>161</c:v>
                </c:pt>
                <c:pt idx="6">
                  <c:v>180</c:v>
                </c:pt>
                <c:pt idx="7">
                  <c:v>291</c:v>
                </c:pt>
                <c:pt idx="8">
                  <c:v>116</c:v>
                </c:pt>
                <c:pt idx="9">
                  <c:v>243</c:v>
                </c:pt>
                <c:pt idx="10">
                  <c:v>220</c:v>
                </c:pt>
                <c:pt idx="11">
                  <c:v>197</c:v>
                </c:pt>
                <c:pt idx="12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07-40C3-99E8-379FDD22B687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07-40C3-99E8-379FDD22B687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500</c:v>
                </c:pt>
                <c:pt idx="1">
                  <c:v>376</c:v>
                </c:pt>
                <c:pt idx="2">
                  <c:v>467</c:v>
                </c:pt>
                <c:pt idx="3">
                  <c:v>402</c:v>
                </c:pt>
                <c:pt idx="4">
                  <c:v>372</c:v>
                </c:pt>
                <c:pt idx="5">
                  <c:v>448</c:v>
                </c:pt>
                <c:pt idx="6">
                  <c:v>155</c:v>
                </c:pt>
                <c:pt idx="7">
                  <c:v>383</c:v>
                </c:pt>
                <c:pt idx="8">
                  <c:v>333</c:v>
                </c:pt>
                <c:pt idx="9">
                  <c:v>458</c:v>
                </c:pt>
                <c:pt idx="10">
                  <c:v>713</c:v>
                </c:pt>
                <c:pt idx="11">
                  <c:v>374</c:v>
                </c:pt>
                <c:pt idx="12">
                  <c:v>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07-40C3-99E8-379FDD22B687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07-40C3-99E8-379FDD22B6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07-40C3-99E8-379FDD22B687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07-40C3-99E8-379FDD22B6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07-40C3-99E8-379FDD22B6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12">
                  <c:v>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07-40C3-99E8-379FDD22B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07-40C3-99E8-379FDD22B6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07-40C3-99E8-379FDD22B6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07-40C3-99E8-379FDD22B6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07-40C3-99E8-379FDD22B6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07-40C3-99E8-379FDD22B6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07-40C3-99E8-379FDD22B6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07-40C3-99E8-379FDD22B6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07-40C3-99E8-379FDD22B6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07-40C3-99E8-379FDD22B6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07-40C3-99E8-379FDD22B6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07-40C3-99E8-379FDD22B6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07-40C3-99E8-379FDD22B6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07-40C3-99E8-379FDD22B687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5.2810902896081702E-2</c:v>
                </c:pt>
                <c:pt idx="1">
                  <c:v>0.31658291457286425</c:v>
                </c:pt>
                <c:pt idx="2">
                  <c:v>-0.11912751677852351</c:v>
                </c:pt>
                <c:pt idx="3">
                  <c:v>1</c:v>
                </c:pt>
                <c:pt idx="4">
                  <c:v>0.14500000000000002</c:v>
                </c:pt>
                <c:pt idx="5">
                  <c:v>1.4724409448818898</c:v>
                </c:pt>
                <c:pt idx="6">
                  <c:v>-0.23863636363636365</c:v>
                </c:pt>
                <c:pt idx="7">
                  <c:v>0.43137254901960786</c:v>
                </c:pt>
                <c:pt idx="12">
                  <c:v>0.22819063004846529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07-40C3-99E8-379FDD22B687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1.2637362637362637</c:v>
                </c:pt>
                <c:pt idx="1">
                  <c:v>1.4834123222748814</c:v>
                </c:pt>
                <c:pt idx="2">
                  <c:v>0.93014705882352944</c:v>
                </c:pt>
                <c:pt idx="3">
                  <c:v>2.734375</c:v>
                </c:pt>
                <c:pt idx="4">
                  <c:v>1.3367346938775508</c:v>
                </c:pt>
                <c:pt idx="5">
                  <c:v>0.95031055900621109</c:v>
                </c:pt>
                <c:pt idx="6">
                  <c:v>-0.25555555555555554</c:v>
                </c:pt>
                <c:pt idx="7">
                  <c:v>-0.24742268041237114</c:v>
                </c:pt>
                <c:pt idx="12">
                  <c:v>0.88413878562577453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07-40C3-99E8-379FDD22B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1-40FA-AD4C-BDFCE297B3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118</c:v>
                </c:pt>
                <c:pt idx="1">
                  <c:v>79</c:v>
                </c:pt>
                <c:pt idx="2">
                  <c:v>57</c:v>
                </c:pt>
                <c:pt idx="3">
                  <c:v>16</c:v>
                </c:pt>
                <c:pt idx="4">
                  <c:v>10</c:v>
                </c:pt>
                <c:pt idx="5">
                  <c:v>23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9">
                  <c:v>16</c:v>
                </c:pt>
                <c:pt idx="10">
                  <c:v>39</c:v>
                </c:pt>
                <c:pt idx="11">
                  <c:v>74</c:v>
                </c:pt>
                <c:pt idx="12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1-40FA-AD4C-BDFCE297B36A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1-40FA-AD4C-BDFCE297B36A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202</c:v>
                </c:pt>
                <c:pt idx="1">
                  <c:v>191</c:v>
                </c:pt>
                <c:pt idx="2">
                  <c:v>85</c:v>
                </c:pt>
                <c:pt idx="3">
                  <c:v>17</c:v>
                </c:pt>
                <c:pt idx="4">
                  <c:v>21</c:v>
                </c:pt>
                <c:pt idx="5">
                  <c:v>7</c:v>
                </c:pt>
                <c:pt idx="6">
                  <c:v>17</c:v>
                </c:pt>
                <c:pt idx="7">
                  <c:v>63</c:v>
                </c:pt>
                <c:pt idx="8">
                  <c:v>27</c:v>
                </c:pt>
                <c:pt idx="9">
                  <c:v>46</c:v>
                </c:pt>
                <c:pt idx="10">
                  <c:v>40</c:v>
                </c:pt>
                <c:pt idx="11">
                  <c:v>101</c:v>
                </c:pt>
                <c:pt idx="12">
                  <c:v>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1-40FA-AD4C-BDFCE297B36A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D1-40FA-AD4C-BDFCE297B3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D1-40FA-AD4C-BDFCE297B36A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D1-40FA-AD4C-BDFCE297B3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D1-40FA-AD4C-BDFCE297B3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12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D1-40FA-AD4C-BDFCE297B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D1-40FA-AD4C-BDFCE297B3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1-40FA-AD4C-BDFCE297B3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D1-40FA-AD4C-BDFCE297B3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D1-40FA-AD4C-BDFCE297B3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1-40FA-AD4C-BDFCE297B3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1-40FA-AD4C-BDFCE297B3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D1-40FA-AD4C-BDFCE297B3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D1-40FA-AD4C-BDFCE297B3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D1-40FA-AD4C-BDFCE297B3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D1-40FA-AD4C-BDFCE297B3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D1-40FA-AD4C-BDFCE297B3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D1-40FA-AD4C-BDFCE297B3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D1-40FA-AD4C-BDFCE297B36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0.28461538461538471</c:v>
                </c:pt>
                <c:pt idx="1">
                  <c:v>3.5161290322580649</c:v>
                </c:pt>
                <c:pt idx="2">
                  <c:v>1.2142857142857144</c:v>
                </c:pt>
                <c:pt idx="3">
                  <c:v>-0.95238095238095233</c:v>
                </c:pt>
                <c:pt idx="4">
                  <c:v>-1</c:v>
                </c:pt>
                <c:pt idx="5">
                  <c:v>87</c:v>
                </c:pt>
                <c:pt idx="6">
                  <c:v>0.28571428571428581</c:v>
                </c:pt>
                <c:pt idx="7">
                  <c:v>-0.33333333333333337</c:v>
                </c:pt>
                <c:pt idx="12">
                  <c:v>1.0985915492957745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D1-40FA-AD4C-BDFCE297B36A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0.4152542372881356</c:v>
                </c:pt>
                <c:pt idx="1">
                  <c:v>0.77215189873417711</c:v>
                </c:pt>
                <c:pt idx="2">
                  <c:v>8.7719298245614086E-2</c:v>
                </c:pt>
                <c:pt idx="3">
                  <c:v>-0.875</c:v>
                </c:pt>
                <c:pt idx="4">
                  <c:v>-1</c:v>
                </c:pt>
                <c:pt idx="5">
                  <c:v>6.6521739130434785</c:v>
                </c:pt>
                <c:pt idx="6">
                  <c:v>4</c:v>
                </c:pt>
                <c:pt idx="7">
                  <c:v>3</c:v>
                </c:pt>
                <c:pt idx="12">
                  <c:v>0.90415335463258795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D1-40FA-AD4C-BDFCE297B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E3-4576-BE2C-AAA9BF72C3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56</c:v>
                </c:pt>
                <c:pt idx="1">
                  <c:v>130</c:v>
                </c:pt>
                <c:pt idx="2">
                  <c:v>99</c:v>
                </c:pt>
                <c:pt idx="3">
                  <c:v>16</c:v>
                </c:pt>
                <c:pt idx="4">
                  <c:v>3</c:v>
                </c:pt>
                <c:pt idx="5">
                  <c:v>37</c:v>
                </c:pt>
                <c:pt idx="6">
                  <c:v>15</c:v>
                </c:pt>
                <c:pt idx="7">
                  <c:v>27</c:v>
                </c:pt>
                <c:pt idx="8">
                  <c:v>0</c:v>
                </c:pt>
                <c:pt idx="9">
                  <c:v>48</c:v>
                </c:pt>
                <c:pt idx="10">
                  <c:v>158</c:v>
                </c:pt>
                <c:pt idx="11">
                  <c:v>110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3-4576-BE2C-AAA9BF72C386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E3-4576-BE2C-AAA9BF72C386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107</c:v>
                </c:pt>
                <c:pt idx="1">
                  <c:v>44</c:v>
                </c:pt>
                <c:pt idx="2">
                  <c:v>23</c:v>
                </c:pt>
                <c:pt idx="3">
                  <c:v>4</c:v>
                </c:pt>
                <c:pt idx="4">
                  <c:v>10</c:v>
                </c:pt>
                <c:pt idx="5">
                  <c:v>29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20</c:v>
                </c:pt>
                <c:pt idx="10">
                  <c:v>24</c:v>
                </c:pt>
                <c:pt idx="11">
                  <c:v>94</c:v>
                </c:pt>
                <c:pt idx="12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3-4576-BE2C-AAA9BF72C386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E3-4576-BE2C-AAA9BF72C3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E3-4576-BE2C-AAA9BF72C386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E3-4576-BE2C-AAA9BF72C3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E3-4576-BE2C-AAA9BF72C3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E3-4576-BE2C-AAA9BF72C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E3-4576-BE2C-AAA9BF72C3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E3-4576-BE2C-AAA9BF72C3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E3-4576-BE2C-AAA9BF72C3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E3-4576-BE2C-AAA9BF72C3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E3-4576-BE2C-AAA9BF72C3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E3-4576-BE2C-AAA9BF72C3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E3-4576-BE2C-AAA9BF72C3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E3-4576-BE2C-AAA9BF72C3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E3-4576-BE2C-AAA9BF72C3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E3-4576-BE2C-AAA9BF72C3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E3-4576-BE2C-AAA9BF72C3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E3-4576-BE2C-AAA9BF72C3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E3-4576-BE2C-AAA9BF72C386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0.89830508474576276</c:v>
                </c:pt>
                <c:pt idx="1">
                  <c:v>2.2033898305084745</c:v>
                </c:pt>
                <c:pt idx="2">
                  <c:v>9.5238095238095344E-2</c:v>
                </c:pt>
                <c:pt idx="3">
                  <c:v>-3.0303030303030276E-2</c:v>
                </c:pt>
                <c:pt idx="4">
                  <c:v>-0.90476190476190477</c:v>
                </c:pt>
                <c:pt idx="5">
                  <c:v>-1</c:v>
                </c:pt>
                <c:pt idx="6">
                  <c:v>-0.93103448275862066</c:v>
                </c:pt>
                <c:pt idx="7">
                  <c:v>-0.32352941176470584</c:v>
                </c:pt>
                <c:pt idx="12">
                  <c:v>0.32343750000000004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E3-4576-BE2C-AAA9BF72C386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7</c:v>
                </c:pt>
                <c:pt idx="1">
                  <c:v>0.45384615384615379</c:v>
                </c:pt>
                <c:pt idx="2">
                  <c:v>0.16161616161616155</c:v>
                </c:pt>
                <c:pt idx="3">
                  <c:v>3</c:v>
                </c:pt>
                <c:pt idx="4">
                  <c:v>1</c:v>
                </c:pt>
                <c:pt idx="5">
                  <c:v>-1</c:v>
                </c:pt>
                <c:pt idx="6">
                  <c:v>-0.8666666666666667</c:v>
                </c:pt>
                <c:pt idx="7">
                  <c:v>-0.14814814814814814</c:v>
                </c:pt>
                <c:pt idx="12">
                  <c:v>1.2114882506527413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E3-4576-BE2C-AAA9BF72C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D2-4B38-83E0-AD0F2F32EA2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2-4B38-83E0-AD0F2F32EA26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D2-4B38-83E0-AD0F2F32EA26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D2-4B38-83E0-AD0F2F32EA26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D2-4B38-83E0-AD0F2F32EA2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D2-4B38-83E0-AD0F2F32EA26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D2-4B38-83E0-AD0F2F32EA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D2-4B38-83E0-AD0F2F32EA2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12">
                  <c:v>100477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D2-4B38-83E0-AD0F2F32E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D2-4B38-83E0-AD0F2F32EA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D2-4B38-83E0-AD0F2F32EA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D2-4B38-83E0-AD0F2F32EA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D2-4B38-83E0-AD0F2F32EA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D2-4B38-83E0-AD0F2F32EA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D2-4B38-83E0-AD0F2F32EA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D2-4B38-83E0-AD0F2F32EA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D2-4B38-83E0-AD0F2F32EA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D2-4B38-83E0-AD0F2F32EA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D2-4B38-83E0-AD0F2F32EA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D2-4B38-83E0-AD0F2F32EA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D2-4B38-83E0-AD0F2F32EA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D2-4B38-83E0-AD0F2F32EA2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12">
                  <c:v>-1.0478525915640025E-2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D2-4B38-83E0-AD0F2F32EA26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12">
                  <c:v>0.11264049609656168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D2-4B38-83E0-AD0F2F32E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9D-40BA-A957-5DE566FDF4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1402</c:v>
                </c:pt>
                <c:pt idx="1">
                  <c:v>1433</c:v>
                </c:pt>
                <c:pt idx="2">
                  <c:v>1398</c:v>
                </c:pt>
                <c:pt idx="3">
                  <c:v>1013</c:v>
                </c:pt>
                <c:pt idx="4">
                  <c:v>1329</c:v>
                </c:pt>
                <c:pt idx="5">
                  <c:v>1482</c:v>
                </c:pt>
                <c:pt idx="6">
                  <c:v>1775</c:v>
                </c:pt>
                <c:pt idx="7">
                  <c:v>1663</c:v>
                </c:pt>
                <c:pt idx="8">
                  <c:v>1415</c:v>
                </c:pt>
                <c:pt idx="9">
                  <c:v>1667</c:v>
                </c:pt>
                <c:pt idx="10">
                  <c:v>2000</c:v>
                </c:pt>
                <c:pt idx="11">
                  <c:v>2576</c:v>
                </c:pt>
                <c:pt idx="12">
                  <c:v>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D-40BA-A957-5DE566FDF4FC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9D-40BA-A957-5DE566FDF4FC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734</c:v>
                </c:pt>
                <c:pt idx="1">
                  <c:v>1122</c:v>
                </c:pt>
                <c:pt idx="2">
                  <c:v>1378</c:v>
                </c:pt>
                <c:pt idx="3">
                  <c:v>1381</c:v>
                </c:pt>
                <c:pt idx="4">
                  <c:v>1034</c:v>
                </c:pt>
                <c:pt idx="5">
                  <c:v>1851</c:v>
                </c:pt>
                <c:pt idx="6">
                  <c:v>1707</c:v>
                </c:pt>
                <c:pt idx="7">
                  <c:v>1007</c:v>
                </c:pt>
                <c:pt idx="8">
                  <c:v>1677</c:v>
                </c:pt>
                <c:pt idx="9">
                  <c:v>1024</c:v>
                </c:pt>
                <c:pt idx="10">
                  <c:v>1560</c:v>
                </c:pt>
                <c:pt idx="11">
                  <c:v>1814</c:v>
                </c:pt>
                <c:pt idx="12">
                  <c:v>16289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9D-40BA-A957-5DE566FDF4FC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9D-40BA-A957-5DE566FDF4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9D-40BA-A957-5DE566FDF4FC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9D-40BA-A957-5DE566FDF4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9D-40BA-A957-5DE566FDF4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12">
                  <c:v>6456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9D-40BA-A957-5DE566FD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9D-40BA-A957-5DE566FDF4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9D-40BA-A957-5DE566FDF4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9D-40BA-A957-5DE566FDF4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9D-40BA-A957-5DE566FDF4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9D-40BA-A957-5DE566FDF4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9D-40BA-A957-5DE566FDF4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9D-40BA-A957-5DE566FDF4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9D-40BA-A957-5DE566FDF4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9D-40BA-A957-5DE566FDF4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9D-40BA-A957-5DE566FDF4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9D-40BA-A957-5DE566FDF4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9D-40BA-A957-5DE566FDF4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9D-40BA-A957-5DE566FDF4F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-0.50707070707070701</c:v>
                </c:pt>
                <c:pt idx="1">
                  <c:v>-0.35582822085889576</c:v>
                </c:pt>
                <c:pt idx="2">
                  <c:v>0.19457735247208929</c:v>
                </c:pt>
                <c:pt idx="3">
                  <c:v>-0.39016115351993219</c:v>
                </c:pt>
                <c:pt idx="4">
                  <c:v>5.6005895357406077E-2</c:v>
                </c:pt>
                <c:pt idx="5">
                  <c:v>-0.12469437652811732</c:v>
                </c:pt>
                <c:pt idx="6">
                  <c:v>0.33664185277088499</c:v>
                </c:pt>
                <c:pt idx="7">
                  <c:v>-0.87769284225156363</c:v>
                </c:pt>
                <c:pt idx="12">
                  <c:v>-0.24956410554457742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9D-40BA-A957-5DE566FDF4FC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-0.47788873038516411</c:v>
                </c:pt>
                <c:pt idx="1">
                  <c:v>-0.7801814375436148</c:v>
                </c:pt>
                <c:pt idx="2">
                  <c:v>-0.46423462088698142</c:v>
                </c:pt>
                <c:pt idx="3">
                  <c:v>-0.29022704837117475</c:v>
                </c:pt>
                <c:pt idx="4">
                  <c:v>7.825432656132425E-2</c:v>
                </c:pt>
                <c:pt idx="5">
                  <c:v>-0.51686909581646423</c:v>
                </c:pt>
                <c:pt idx="6">
                  <c:v>-8.9577464788732408E-2</c:v>
                </c:pt>
                <c:pt idx="7">
                  <c:v>-0.894167167769092</c:v>
                </c:pt>
                <c:pt idx="12">
                  <c:v>-0.43836450630709001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9D-40BA-A957-5DE566FD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FB-4CF2-8675-E054903D743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B-4CF2-8675-E054903D743C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FB-4CF2-8675-E054903D743C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FB-4CF2-8675-E054903D743C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FB-4CF2-8675-E054903D743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FB-4CF2-8675-E054903D743C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FB-4CF2-8675-E054903D74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FB-4CF2-8675-E054903D743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12">
                  <c:v>100477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FB-4CF2-8675-E054903D7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FB-4CF2-8675-E054903D74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FB-4CF2-8675-E054903D74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FB-4CF2-8675-E054903D74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FB-4CF2-8675-E054903D74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FB-4CF2-8675-E054903D74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FB-4CF2-8675-E054903D74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FB-4CF2-8675-E054903D74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FB-4CF2-8675-E054903D74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FB-4CF2-8675-E054903D74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FB-4CF2-8675-E054903D74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FB-4CF2-8675-E054903D74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FB-4CF2-8675-E054903D74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FB-4CF2-8675-E054903D743C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12">
                  <c:v>-1.0478525915640025E-2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FB-4CF2-8675-E054903D743C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12">
                  <c:v>0.11264049609656168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FB-4CF2-8675-E054903D7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BC-4B2D-A134-8FC0A5C4336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10394</c:v>
                </c:pt>
                <c:pt idx="1">
                  <c:v>11322</c:v>
                </c:pt>
                <c:pt idx="2">
                  <c:v>10967</c:v>
                </c:pt>
                <c:pt idx="3">
                  <c:v>9783</c:v>
                </c:pt>
                <c:pt idx="4">
                  <c:v>8991</c:v>
                </c:pt>
                <c:pt idx="5">
                  <c:v>6216</c:v>
                </c:pt>
                <c:pt idx="6">
                  <c:v>7091</c:v>
                </c:pt>
                <c:pt idx="7">
                  <c:v>7290</c:v>
                </c:pt>
                <c:pt idx="8">
                  <c:v>5722</c:v>
                </c:pt>
                <c:pt idx="9">
                  <c:v>8314</c:v>
                </c:pt>
                <c:pt idx="10">
                  <c:v>11557</c:v>
                </c:pt>
                <c:pt idx="11">
                  <c:v>10208</c:v>
                </c:pt>
                <c:pt idx="12">
                  <c:v>107855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C-4B2D-A134-8FC0A5C43361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BC-4B2D-A134-8FC0A5C43361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11421</c:v>
                </c:pt>
                <c:pt idx="4">
                  <c:v>9235</c:v>
                </c:pt>
                <c:pt idx="5">
                  <c:v>10531</c:v>
                </c:pt>
                <c:pt idx="6">
                  <c:v>9731</c:v>
                </c:pt>
                <c:pt idx="7">
                  <c:v>9417</c:v>
                </c:pt>
                <c:pt idx="8">
                  <c:v>10046</c:v>
                </c:pt>
                <c:pt idx="9">
                  <c:v>10278</c:v>
                </c:pt>
                <c:pt idx="10">
                  <c:v>11865</c:v>
                </c:pt>
                <c:pt idx="11">
                  <c:v>10905</c:v>
                </c:pt>
                <c:pt idx="12">
                  <c:v>127692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BC-4B2D-A134-8FC0A5C43361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BC-4B2D-A134-8FC0A5C4336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BC-4B2D-A134-8FC0A5C43361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BC-4B2D-A134-8FC0A5C433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BC-4B2D-A134-8FC0A5C4336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12">
                  <c:v>90845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BC-4B2D-A134-8FC0A5C43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BC-4B2D-A134-8FC0A5C433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BC-4B2D-A134-8FC0A5C433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BC-4B2D-A134-8FC0A5C433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BC-4B2D-A134-8FC0A5C433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BC-4B2D-A134-8FC0A5C433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BC-4B2D-A134-8FC0A5C433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BC-4B2D-A134-8FC0A5C433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BC-4B2D-A134-8FC0A5C433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BC-4B2D-A134-8FC0A5C433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BC-4B2D-A134-8FC0A5C433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BC-4B2D-A134-8FC0A5C433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BC-4B2D-A134-8FC0A5C433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BC-4B2D-A134-8FC0A5C43361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9.3277829170521631E-3</c:v>
                </c:pt>
                <c:pt idx="1">
                  <c:v>4.3303121852970694E-2</c:v>
                </c:pt>
                <c:pt idx="2">
                  <c:v>-3.0317986321652723E-2</c:v>
                </c:pt>
                <c:pt idx="3">
                  <c:v>6.6776802017215919E-2</c:v>
                </c:pt>
                <c:pt idx="4">
                  <c:v>-3.2518275775144989E-2</c:v>
                </c:pt>
                <c:pt idx="5">
                  <c:v>-4.7909224627022517E-2</c:v>
                </c:pt>
                <c:pt idx="6">
                  <c:v>0</c:v>
                </c:pt>
                <c:pt idx="7">
                  <c:v>0</c:v>
                </c:pt>
                <c:pt idx="12">
                  <c:v>0.2447248712046477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BC-4B2D-A134-8FC0A5C43361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0.25966903983067158</c:v>
                </c:pt>
                <c:pt idx="1">
                  <c:v>0.18954248366013071</c:v>
                </c:pt>
                <c:pt idx="2">
                  <c:v>0.25403483176803143</c:v>
                </c:pt>
                <c:pt idx="3">
                  <c:v>0.25411427987324942</c:v>
                </c:pt>
                <c:pt idx="4">
                  <c:v>0.28061394728061395</c:v>
                </c:pt>
                <c:pt idx="5">
                  <c:v>0.45785070785070792</c:v>
                </c:pt>
                <c:pt idx="6">
                  <c:v>0.24947116062614572</c:v>
                </c:pt>
                <c:pt idx="7">
                  <c:v>0.21069958847736636</c:v>
                </c:pt>
                <c:pt idx="12">
                  <c:v>0.26079051822244437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BC-4B2D-A134-8FC0A5C43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BE-410A-BDE8-3C59F48F6C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2035</c:v>
                </c:pt>
                <c:pt idx="1">
                  <c:v>2131</c:v>
                </c:pt>
                <c:pt idx="2">
                  <c:v>2963</c:v>
                </c:pt>
                <c:pt idx="3">
                  <c:v>2482</c:v>
                </c:pt>
                <c:pt idx="4">
                  <c:v>2351</c:v>
                </c:pt>
                <c:pt idx="5">
                  <c:v>2309</c:v>
                </c:pt>
                <c:pt idx="6">
                  <c:v>2094</c:v>
                </c:pt>
                <c:pt idx="7">
                  <c:v>1886</c:v>
                </c:pt>
                <c:pt idx="8">
                  <c:v>2281</c:v>
                </c:pt>
                <c:pt idx="9">
                  <c:v>2322</c:v>
                </c:pt>
                <c:pt idx="10">
                  <c:v>2605</c:v>
                </c:pt>
                <c:pt idx="11">
                  <c:v>2812</c:v>
                </c:pt>
                <c:pt idx="12">
                  <c:v>28271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E-410A-BDE8-3C59F48F6CB1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BE-410A-BDE8-3C59F48F6CB1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772</c:v>
                </c:pt>
                <c:pt idx="4">
                  <c:v>850</c:v>
                </c:pt>
                <c:pt idx="5">
                  <c:v>746</c:v>
                </c:pt>
                <c:pt idx="6">
                  <c:v>979</c:v>
                </c:pt>
                <c:pt idx="7">
                  <c:v>853</c:v>
                </c:pt>
                <c:pt idx="8">
                  <c:v>921</c:v>
                </c:pt>
                <c:pt idx="9">
                  <c:v>1317</c:v>
                </c:pt>
                <c:pt idx="10">
                  <c:v>1188</c:v>
                </c:pt>
                <c:pt idx="11">
                  <c:v>1209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E-410A-BDE8-3C59F48F6CB1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BE-410A-BDE8-3C59F48F6C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BE-410A-BDE8-3C59F48F6CB1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BE-410A-BDE8-3C59F48F6C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BE-410A-BDE8-3C59F48F6C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12">
                  <c:v>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BE-410A-BDE8-3C59F48F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E-410A-BDE8-3C59F48F6C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BE-410A-BDE8-3C59F48F6C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BE-410A-BDE8-3C59F48F6C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BE-410A-BDE8-3C59F48F6C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BE-410A-BDE8-3C59F48F6C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BE-410A-BDE8-3C59F48F6C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BE-410A-BDE8-3C59F48F6C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BE-410A-BDE8-3C59F48F6C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BE-410A-BDE8-3C59F48F6C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BE-410A-BDE8-3C59F48F6C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BE-410A-BDE8-3C59F48F6C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BE-410A-BDE8-3C59F48F6C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BE-410A-BDE8-3C59F48F6CB1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7.7480086893555455E-2</c:v>
                </c:pt>
                <c:pt idx="1">
                  <c:v>0.24441132637853946</c:v>
                </c:pt>
                <c:pt idx="2">
                  <c:v>8.380281690140845E-2</c:v>
                </c:pt>
                <c:pt idx="3">
                  <c:v>-2.6622296173044901E-2</c:v>
                </c:pt>
                <c:pt idx="4">
                  <c:v>0.11995515695067271</c:v>
                </c:pt>
                <c:pt idx="5">
                  <c:v>0.23157894736842111</c:v>
                </c:pt>
                <c:pt idx="6">
                  <c:v>0</c:v>
                </c:pt>
                <c:pt idx="7">
                  <c:v>0</c:v>
                </c:pt>
                <c:pt idx="12">
                  <c:v>0.35815002820078967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BE-410A-BDE8-3C59F48F6CB1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-0.26879606879606877</c:v>
                </c:pt>
                <c:pt idx="1">
                  <c:v>-0.21633036133270767</c:v>
                </c:pt>
                <c:pt idx="2">
                  <c:v>-0.48059399257509283</c:v>
                </c:pt>
                <c:pt idx="3">
                  <c:v>-0.52860596293311846</c:v>
                </c:pt>
                <c:pt idx="4">
                  <c:v>-0.5750744364100383</c:v>
                </c:pt>
                <c:pt idx="5">
                  <c:v>-0.5439584235599827</c:v>
                </c:pt>
                <c:pt idx="6">
                  <c:v>-0.3887297039159503</c:v>
                </c:pt>
                <c:pt idx="7">
                  <c:v>-0.77041357370095442</c:v>
                </c:pt>
                <c:pt idx="12">
                  <c:v>-0.47224809599474005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BE-410A-BDE8-3C59F48F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92-453D-A065-4098CA5AB1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92-453D-A065-4098CA5AB16D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92-453D-A065-4098CA5AB16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92-453D-A065-4098CA5AB16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92-453D-A065-4098CA5AB1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92-453D-A065-4098CA5AB16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92-453D-A065-4098CA5AB1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92-453D-A065-4098CA5AB1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12">
                  <c:v>2.7385391114745161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92-453D-A065-4098CA5AB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92-453D-A065-4098CA5AB1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92-453D-A065-4098CA5AB1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92-453D-A065-4098CA5AB1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92-453D-A065-4098CA5AB1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92-453D-A065-4098CA5AB1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92-453D-A065-4098CA5AB1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92-453D-A065-4098CA5AB1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92-453D-A065-4098CA5AB1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92-453D-A065-4098CA5AB1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92-453D-A065-4098CA5AB1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92-453D-A065-4098CA5AB1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92-453D-A065-4098CA5AB1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92-453D-A065-4098CA5AB16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12">
                  <c:v>0.17876801134342823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92-453D-A065-4098CA5AB16D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12">
                  <c:v>0.20102646676281566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92-453D-A065-4098CA5AB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D7-4B9B-A626-43A1EC8682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1.9356746765249537</c:v>
                </c:pt>
                <c:pt idx="1">
                  <c:v>1.895208548776284</c:v>
                </c:pt>
                <c:pt idx="2">
                  <c:v>1.8823529411764706</c:v>
                </c:pt>
                <c:pt idx="3">
                  <c:v>2.467058823529412</c:v>
                </c:pt>
                <c:pt idx="4">
                  <c:v>2.3830369357045145</c:v>
                </c:pt>
                <c:pt idx="5">
                  <c:v>2.0623509369676318</c:v>
                </c:pt>
                <c:pt idx="6">
                  <c:v>1.8733018310691081</c:v>
                </c:pt>
                <c:pt idx="7">
                  <c:v>2.049430894308943</c:v>
                </c:pt>
                <c:pt idx="8">
                  <c:v>1.8539365871036695</c:v>
                </c:pt>
                <c:pt idx="9">
                  <c:v>1.8910828025477706</c:v>
                </c:pt>
                <c:pt idx="10">
                  <c:v>1.7614213197969544</c:v>
                </c:pt>
                <c:pt idx="11">
                  <c:v>1.7360482654600302</c:v>
                </c:pt>
                <c:pt idx="12">
                  <c:v>1.9648158624962957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7-4B9B-A626-43A1EC86829A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D7-4B9B-A626-43A1EC86829A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2.7529610829103217</c:v>
                </c:pt>
                <c:pt idx="1">
                  <c:v>1.9862405681313804</c:v>
                </c:pt>
                <c:pt idx="2">
                  <c:v>2.0317519611505417</c:v>
                </c:pt>
                <c:pt idx="3">
                  <c:v>2.2582731076454925</c:v>
                </c:pt>
                <c:pt idx="4">
                  <c:v>2.1116956697693241</c:v>
                </c:pt>
                <c:pt idx="5">
                  <c:v>2.2217877094972067</c:v>
                </c:pt>
                <c:pt idx="6">
                  <c:v>2.0493939393939393</c:v>
                </c:pt>
                <c:pt idx="7">
                  <c:v>2.3296067848882034</c:v>
                </c:pt>
                <c:pt idx="8">
                  <c:v>1.9187802792818467</c:v>
                </c:pt>
                <c:pt idx="9">
                  <c:v>2.1810207336523124</c:v>
                </c:pt>
                <c:pt idx="10">
                  <c:v>1.8751584283903675</c:v>
                </c:pt>
                <c:pt idx="11">
                  <c:v>1.8219708246501936</c:v>
                </c:pt>
                <c:pt idx="12">
                  <c:v>2.098583217486468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D7-4B9B-A626-43A1EC86829A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D7-4B9B-A626-43A1EC8682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D7-4B9B-A626-43A1EC86829A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D7-4B9B-A626-43A1EC8682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D7-4B9B-A626-43A1EC8682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12">
                  <c:v>2.0080232083767733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D7-4B9B-A626-43A1EC868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D7-4B9B-A626-43A1EC8682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D7-4B9B-A626-43A1EC8682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D7-4B9B-A626-43A1EC8682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D7-4B9B-A626-43A1EC8682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D7-4B9B-A626-43A1EC8682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D7-4B9B-A626-43A1EC8682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D7-4B9B-A626-43A1EC8682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D7-4B9B-A626-43A1EC8682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D7-4B9B-A626-43A1EC8682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D7-4B9B-A626-43A1EC8682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D7-4B9B-A626-43A1EC8682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D7-4B9B-A626-43A1EC8682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D7-4B9B-A626-43A1EC86829A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-9.4741601048798696E-2</c:v>
                </c:pt>
                <c:pt idx="1">
                  <c:v>0.44944401429373526</c:v>
                </c:pt>
                <c:pt idx="2">
                  <c:v>9.5794102934761094E-2</c:v>
                </c:pt>
                <c:pt idx="3">
                  <c:v>4.809785972807834E-2</c:v>
                </c:pt>
                <c:pt idx="4">
                  <c:v>-0.17162668815459425</c:v>
                </c:pt>
                <c:pt idx="5">
                  <c:v>5.0249679296135996E-2</c:v>
                </c:pt>
                <c:pt idx="6">
                  <c:v>-2.4298538481837273E-2</c:v>
                </c:pt>
                <c:pt idx="7">
                  <c:v>0.61242554930903959</c:v>
                </c:pt>
                <c:pt idx="12">
                  <c:v>7.2567358237034529E-2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D7-4B9B-A626-43A1EC86829A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-0.17637288506882154</c:v>
                </c:pt>
                <c:pt idx="1">
                  <c:v>0.40428383701051795</c:v>
                </c:pt>
                <c:pt idx="2">
                  <c:v>9.8270159127480827E-2</c:v>
                </c:pt>
                <c:pt idx="3">
                  <c:v>-0.64929325576384422</c:v>
                </c:pt>
                <c:pt idx="4">
                  <c:v>-0.53072670468141214</c:v>
                </c:pt>
                <c:pt idx="5">
                  <c:v>-1.8800405052738167E-2</c:v>
                </c:pt>
                <c:pt idx="6">
                  <c:v>8.2311745954390503E-2</c:v>
                </c:pt>
                <c:pt idx="7">
                  <c:v>0.68339797647103362</c:v>
                </c:pt>
                <c:pt idx="12">
                  <c:v>-5.1206675210280661E-2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D7-4B9B-A626-43A1EC868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EC-4BFE-A331-F25D3F047C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2.1795855717574826</c:v>
                </c:pt>
                <c:pt idx="1">
                  <c:v>2.1743869209809263</c:v>
                </c:pt>
                <c:pt idx="2">
                  <c:v>2.0913126188966391</c:v>
                </c:pt>
                <c:pt idx="3">
                  <c:v>2.6987638256343525</c:v>
                </c:pt>
                <c:pt idx="4">
                  <c:v>2.7460815047021945</c:v>
                </c:pt>
                <c:pt idx="5">
                  <c:v>2.2594631796283551</c:v>
                </c:pt>
                <c:pt idx="6">
                  <c:v>2.186840471756673</c:v>
                </c:pt>
                <c:pt idx="7">
                  <c:v>2.4192634560906514</c:v>
                </c:pt>
                <c:pt idx="8">
                  <c:v>2.0783045977011496</c:v>
                </c:pt>
                <c:pt idx="9">
                  <c:v>1.955193482688391</c:v>
                </c:pt>
                <c:pt idx="10">
                  <c:v>1.8835341365461848</c:v>
                </c:pt>
                <c:pt idx="11">
                  <c:v>1.9921540656205421</c:v>
                </c:pt>
                <c:pt idx="12">
                  <c:v>2.2224757875987979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C-4BFE-A331-F25D3F047CB4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EC-4BFE-A331-F25D3F047CB4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2.7045235803657364</c:v>
                </c:pt>
                <c:pt idx="1">
                  <c:v>2.3289124668435015</c:v>
                </c:pt>
                <c:pt idx="2">
                  <c:v>2.0361816782140107</c:v>
                </c:pt>
                <c:pt idx="3">
                  <c:v>2.7884615384615383</c:v>
                </c:pt>
                <c:pt idx="4">
                  <c:v>2.4585942936673626</c:v>
                </c:pt>
                <c:pt idx="5">
                  <c:v>2.155002891844997</c:v>
                </c:pt>
                <c:pt idx="6">
                  <c:v>2.4557438794726929</c:v>
                </c:pt>
                <c:pt idx="7">
                  <c:v>2.5198487712665405</c:v>
                </c:pt>
                <c:pt idx="8">
                  <c:v>2.1402838427947599</c:v>
                </c:pt>
                <c:pt idx="9">
                  <c:v>2.4211590296495955</c:v>
                </c:pt>
                <c:pt idx="10">
                  <c:v>2.0983709273182956</c:v>
                </c:pt>
                <c:pt idx="11">
                  <c:v>2.0200647249190937</c:v>
                </c:pt>
                <c:pt idx="12">
                  <c:v>2.3243721461187214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EC-4BFE-A331-F25D3F047CB4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EC-4BFE-A331-F25D3F047C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EC-4BFE-A331-F25D3F047CB4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EC-4BFE-A331-F25D3F047C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EC-4BFE-A331-F25D3F047C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12">
                  <c:v>2.0712592117910926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EC-4BFE-A331-F25D3F04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EC-4BFE-A331-F25D3F047C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EC-4BFE-A331-F25D3F047C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EC-4BFE-A331-F25D3F047C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EC-4BFE-A331-F25D3F047C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EC-4BFE-A331-F25D3F047C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EC-4BFE-A331-F25D3F047C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EC-4BFE-A331-F25D3F047C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EC-4BFE-A331-F25D3F047C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EC-4BFE-A331-F25D3F047C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EC-4BFE-A331-F25D3F047C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EC-4BFE-A331-F25D3F047C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EC-4BFE-A331-F25D3F047C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EC-4BFE-A331-F25D3F047CB4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-0.36821764861447237</c:v>
                </c:pt>
                <c:pt idx="1">
                  <c:v>0.10616807623230851</c:v>
                </c:pt>
                <c:pt idx="2">
                  <c:v>0.20647385281638697</c:v>
                </c:pt>
                <c:pt idx="3">
                  <c:v>6.7228922664028579E-2</c:v>
                </c:pt>
                <c:pt idx="4">
                  <c:v>-0.27953056472672788</c:v>
                </c:pt>
                <c:pt idx="5">
                  <c:v>-7.5869521831992692E-3</c:v>
                </c:pt>
                <c:pt idx="6">
                  <c:v>4.7471923847346442E-2</c:v>
                </c:pt>
                <c:pt idx="7">
                  <c:v>3.7558803577431465E-2</c:v>
                </c:pt>
                <c:pt idx="12">
                  <c:v>-1.0139389607508598E-2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EC-4BFE-A331-F25D3F047CB4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-0.36989699044260371</c:v>
                </c:pt>
                <c:pt idx="1">
                  <c:v>-0.15818821687725482</c:v>
                </c:pt>
                <c:pt idx="2">
                  <c:v>2.7115421464486644E-2</c:v>
                </c:pt>
                <c:pt idx="3">
                  <c:v>-0.8031830669327491</c:v>
                </c:pt>
                <c:pt idx="4">
                  <c:v>-0.71385272576438252</c:v>
                </c:pt>
                <c:pt idx="5">
                  <c:v>-8.5379409994847055E-2</c:v>
                </c:pt>
                <c:pt idx="6">
                  <c:v>3.8173181984451965E-2</c:v>
                </c:pt>
                <c:pt idx="7">
                  <c:v>-8.268758060426995E-2</c:v>
                </c:pt>
                <c:pt idx="12">
                  <c:v>-0.27735236398675944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EC-4BFE-A331-F25D3F04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14-4F1D-A47B-C88DEA450E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1.7089871611982881</c:v>
                </c:pt>
                <c:pt idx="1">
                  <c:v>1.6092114445219818</c:v>
                </c:pt>
                <c:pt idx="2">
                  <c:v>1.6466380543633763</c:v>
                </c:pt>
                <c:pt idx="3">
                  <c:v>2.1154985192497531</c:v>
                </c:pt>
                <c:pt idx="4">
                  <c:v>1.947328818660647</c:v>
                </c:pt>
                <c:pt idx="5">
                  <c:v>1.8690958164642375</c:v>
                </c:pt>
                <c:pt idx="6">
                  <c:v>1.5887323943661973</c:v>
                </c:pt>
                <c:pt idx="7">
                  <c:v>1.7354179194227299</c:v>
                </c:pt>
                <c:pt idx="8">
                  <c:v>1.6332155477031802</c:v>
                </c:pt>
                <c:pt idx="9">
                  <c:v>1.8344331133773246</c:v>
                </c:pt>
                <c:pt idx="10">
                  <c:v>1.655</c:v>
                </c:pt>
                <c:pt idx="11">
                  <c:v>1.5966614906832297</c:v>
                </c:pt>
                <c:pt idx="12">
                  <c:v>1.7231243147287632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4-4F1D-A47B-C88DEA450EA5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14-4F1D-A47B-C88DEA450EA5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2.8215258855585832</c:v>
                </c:pt>
                <c:pt idx="1">
                  <c:v>1.6408199643493762</c:v>
                </c:pt>
                <c:pt idx="2">
                  <c:v>2.0275761973875182</c:v>
                </c:pt>
                <c:pt idx="3">
                  <c:v>1.7791455467052861</c:v>
                </c:pt>
                <c:pt idx="4">
                  <c:v>1.6295938104448742</c:v>
                </c:pt>
                <c:pt idx="5">
                  <c:v>2.284170718530524</c:v>
                </c:pt>
                <c:pt idx="6">
                  <c:v>1.6701816051552432</c:v>
                </c:pt>
                <c:pt idx="7">
                  <c:v>2.0297914597815292</c:v>
                </c:pt>
                <c:pt idx="8">
                  <c:v>1.6768038163387</c:v>
                </c:pt>
                <c:pt idx="9">
                  <c:v>1.8330078125</c:v>
                </c:pt>
                <c:pt idx="10">
                  <c:v>1.6467948717948717</c:v>
                </c:pt>
                <c:pt idx="11">
                  <c:v>1.653252480705623</c:v>
                </c:pt>
                <c:pt idx="12">
                  <c:v>1.8557308613174535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14-4F1D-A47B-C88DEA450EA5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14-4F1D-A47B-C88DEA450E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14-4F1D-A47B-C88DEA450EA5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14-4F1D-A47B-C88DEA450E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14-4F1D-A47B-C88DEA450E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12">
                  <c:v>1.8551734820322181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14-4F1D-A47B-C88DEA450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14-4F1D-A47B-C88DEA450E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14-4F1D-A47B-C88DEA450E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14-4F1D-A47B-C88DEA450E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14-4F1D-A47B-C88DEA450E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14-4F1D-A47B-C88DEA450E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14-4F1D-A47B-C88DEA450E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14-4F1D-A47B-C88DEA450E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14-4F1D-A47B-C88DEA450E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14-4F1D-A47B-C88DEA450E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14-4F1D-A47B-C88DEA450E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14-4F1D-A47B-C88DEA450E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14-4F1D-A47B-C88DEA450E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14-4F1D-A47B-C88DEA450EA5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0.14535795109565597</c:v>
                </c:pt>
                <c:pt idx="1">
                  <c:v>2.435427013341124</c:v>
                </c:pt>
                <c:pt idx="2">
                  <c:v>-0.12977643769576863</c:v>
                </c:pt>
                <c:pt idx="3">
                  <c:v>-0.11206663670327144</c:v>
                </c:pt>
                <c:pt idx="4">
                  <c:v>1.7130168401316315E-2</c:v>
                </c:pt>
                <c:pt idx="5">
                  <c:v>0.20027045116171061</c:v>
                </c:pt>
                <c:pt idx="6">
                  <c:v>-6.3698212252987219E-3</c:v>
                </c:pt>
                <c:pt idx="7">
                  <c:v>4.324072904163244</c:v>
                </c:pt>
                <c:pt idx="12">
                  <c:v>0.22295216388738481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14-4F1D-A47B-C88DEA450EA5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-4.9151095624517582E-2</c:v>
                </c:pt>
                <c:pt idx="1">
                  <c:v>2.3558679205573831</c:v>
                </c:pt>
                <c:pt idx="2">
                  <c:v>-1.2459149156433647E-2</c:v>
                </c:pt>
                <c:pt idx="3">
                  <c:v>-0.57446931201748597</c:v>
                </c:pt>
                <c:pt idx="4">
                  <c:v>-0.37161353603678093</c:v>
                </c:pt>
                <c:pt idx="5">
                  <c:v>-0.24339749244189113</c:v>
                </c:pt>
                <c:pt idx="6">
                  <c:v>6.1638892762515551E-2</c:v>
                </c:pt>
                <c:pt idx="7">
                  <c:v>4.4691275351227242</c:v>
                </c:pt>
                <c:pt idx="12">
                  <c:v>9.6930767808642626E-2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14-4F1D-A47B-C88DEA450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09-4E8A-AD18-250104BC1C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3.5768274490303331</c:v>
                </c:pt>
                <c:pt idx="1">
                  <c:v>3.9110127826941987</c:v>
                </c:pt>
                <c:pt idx="2">
                  <c:v>3.8334100322135298</c:v>
                </c:pt>
                <c:pt idx="3">
                  <c:v>3.6338199513381997</c:v>
                </c:pt>
                <c:pt idx="4">
                  <c:v>3.8334794040315514</c:v>
                </c:pt>
                <c:pt idx="5">
                  <c:v>2.5096446700507613</c:v>
                </c:pt>
                <c:pt idx="6">
                  <c:v>2.8391608391608392</c:v>
                </c:pt>
                <c:pt idx="7">
                  <c:v>2.5034843205574915</c:v>
                </c:pt>
                <c:pt idx="8">
                  <c:v>2.722762645914397</c:v>
                </c:pt>
                <c:pt idx="9">
                  <c:v>3.0566037735849059</c:v>
                </c:pt>
                <c:pt idx="10">
                  <c:v>3.3241106719367588</c:v>
                </c:pt>
                <c:pt idx="11">
                  <c:v>3.4175517048630519</c:v>
                </c:pt>
                <c:pt idx="12">
                  <c:v>3.3671142369991474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9-4E8A-AD18-250104BC1C71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09-4E8A-AD18-250104BC1C71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3.7166476624857467</c:v>
                </c:pt>
                <c:pt idx="1">
                  <c:v>3.5904365904365902</c:v>
                </c:pt>
                <c:pt idx="2">
                  <c:v>3.5244789142026174</c:v>
                </c:pt>
                <c:pt idx="3">
                  <c:v>4.3264177040110647</c:v>
                </c:pt>
                <c:pt idx="4">
                  <c:v>4.19207579672696</c:v>
                </c:pt>
                <c:pt idx="5">
                  <c:v>3.5351063829787233</c:v>
                </c:pt>
                <c:pt idx="6">
                  <c:v>4.0482051282051286</c:v>
                </c:pt>
                <c:pt idx="7">
                  <c:v>3.1591928251121075</c:v>
                </c:pt>
                <c:pt idx="8">
                  <c:v>3.9607109448082318</c:v>
                </c:pt>
                <c:pt idx="9">
                  <c:v>4.0375741595253789</c:v>
                </c:pt>
                <c:pt idx="10">
                  <c:v>4.2419738406658736</c:v>
                </c:pt>
                <c:pt idx="11">
                  <c:v>3.3171001660210293</c:v>
                </c:pt>
                <c:pt idx="12">
                  <c:v>3.7794749943426114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09-4E8A-AD18-250104BC1C71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09-4E8A-AD18-250104BC1C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09-4E8A-AD18-250104BC1C71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09-4E8A-AD18-250104BC1C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09-4E8A-AD18-250104BC1C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12">
                  <c:v>3.8401804634629846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09-4E8A-AD18-250104BC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09-4E8A-AD18-250104BC1C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09-4E8A-AD18-250104BC1C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09-4E8A-AD18-250104BC1C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09-4E8A-AD18-250104BC1C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09-4E8A-AD18-250104BC1C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09-4E8A-AD18-250104BC1C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09-4E8A-AD18-250104BC1C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09-4E8A-AD18-250104BC1C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09-4E8A-AD18-250104BC1C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09-4E8A-AD18-250104BC1C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09-4E8A-AD18-250104BC1C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09-4E8A-AD18-250104BC1C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09-4E8A-AD18-250104BC1C71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-0.1743045593113961</c:v>
                </c:pt>
                <c:pt idx="1">
                  <c:v>-7.2883282226937407E-2</c:v>
                </c:pt>
                <c:pt idx="2">
                  <c:v>-0.11633690231532778</c:v>
                </c:pt>
                <c:pt idx="3">
                  <c:v>0.2844209361640595</c:v>
                </c:pt>
                <c:pt idx="4">
                  <c:v>0.42658862268924835</c:v>
                </c:pt>
                <c:pt idx="5">
                  <c:v>-0.11581608616354799</c:v>
                </c:pt>
                <c:pt idx="6">
                  <c:v>0.11848158465433256</c:v>
                </c:pt>
                <c:pt idx="7">
                  <c:v>0.15595914096791752</c:v>
                </c:pt>
                <c:pt idx="12">
                  <c:v>2.7140281506957464E-2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09-4E8A-AD18-250104BC1C71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-4.0314291135596481E-2</c:v>
                </c:pt>
                <c:pt idx="1">
                  <c:v>-5.8584861601634231E-2</c:v>
                </c:pt>
                <c:pt idx="2">
                  <c:v>0.14095905295997158</c:v>
                </c:pt>
                <c:pt idx="3">
                  <c:v>0.57540389568092332</c:v>
                </c:pt>
                <c:pt idx="4">
                  <c:v>0.42758254287110331</c:v>
                </c:pt>
                <c:pt idx="5">
                  <c:v>1.6409829450120004</c:v>
                </c:pt>
                <c:pt idx="6">
                  <c:v>0.1268077472265956</c:v>
                </c:pt>
                <c:pt idx="7">
                  <c:v>1.3610372713138039</c:v>
                </c:pt>
                <c:pt idx="12">
                  <c:v>0.37853425764606108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09-4E8A-AD18-250104BC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D-401C-908C-BABC7D5B0F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4.0446428571428568</c:v>
                </c:pt>
                <c:pt idx="1">
                  <c:v>4.2225130890052354</c:v>
                </c:pt>
                <c:pt idx="2">
                  <c:v>3.7871621621621623</c:v>
                </c:pt>
                <c:pt idx="3">
                  <c:v>4.2482758620689651</c:v>
                </c:pt>
                <c:pt idx="4">
                  <c:v>2.5149700598802394</c:v>
                </c:pt>
                <c:pt idx="5">
                  <c:v>2.2758620689655173</c:v>
                </c:pt>
                <c:pt idx="6">
                  <c:v>2.4921875</c:v>
                </c:pt>
                <c:pt idx="7">
                  <c:v>2.5930232558139537</c:v>
                </c:pt>
                <c:pt idx="8">
                  <c:v>2.6170212765957448</c:v>
                </c:pt>
                <c:pt idx="9">
                  <c:v>2.1818181818181817</c:v>
                </c:pt>
                <c:pt idx="10">
                  <c:v>2.7127659574468086</c:v>
                </c:pt>
                <c:pt idx="11">
                  <c:v>3.3640350877192984</c:v>
                </c:pt>
                <c:pt idx="12">
                  <c:v>3.3382899628252787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D-401C-908C-BABC7D5B0F24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FD-401C-908C-BABC7D5B0F24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3.9061371841155235</c:v>
                </c:pt>
                <c:pt idx="1">
                  <c:v>3.7969696969696969</c:v>
                </c:pt>
                <c:pt idx="2">
                  <c:v>3.5324675324675323</c:v>
                </c:pt>
                <c:pt idx="3">
                  <c:v>4.1937984496124034</c:v>
                </c:pt>
                <c:pt idx="4">
                  <c:v>3.6643356643356642</c:v>
                </c:pt>
                <c:pt idx="5">
                  <c:v>4.416666666666667</c:v>
                </c:pt>
                <c:pt idx="6">
                  <c:v>5.5609756097560972</c:v>
                </c:pt>
                <c:pt idx="7">
                  <c:v>4.4220183486238529</c:v>
                </c:pt>
                <c:pt idx="8">
                  <c:v>4.4294478527607364</c:v>
                </c:pt>
                <c:pt idx="9">
                  <c:v>3.862857142857143</c:v>
                </c:pt>
                <c:pt idx="10">
                  <c:v>3.5871212121212119</c:v>
                </c:pt>
                <c:pt idx="11">
                  <c:v>3.1287128712871288</c:v>
                </c:pt>
                <c:pt idx="12">
                  <c:v>3.8489388264669162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FD-401C-908C-BABC7D5B0F24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FD-401C-908C-BABC7D5B0F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FD-401C-908C-BABC7D5B0F24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FD-401C-908C-BABC7D5B0F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FD-401C-908C-BABC7D5B0F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12">
                  <c:v>4.2359868111163452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FD-401C-908C-BABC7D5B0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FD-401C-908C-BABC7D5B0F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FD-401C-908C-BABC7D5B0F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FD-401C-908C-BABC7D5B0F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FD-401C-908C-BABC7D5B0F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FD-401C-908C-BABC7D5B0F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FD-401C-908C-BABC7D5B0F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FD-401C-908C-BABC7D5B0F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FD-401C-908C-BABC7D5B0F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FD-401C-908C-BABC7D5B0F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FD-401C-908C-BABC7D5B0F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FD-401C-908C-BABC7D5B0F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FD-401C-908C-BABC7D5B0F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FD-401C-908C-BABC7D5B0F24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-1.2234295657114447</c:v>
                </c:pt>
                <c:pt idx="1">
                  <c:v>0.13804692977029998</c:v>
                </c:pt>
                <c:pt idx="2">
                  <c:v>-0.28187875620590486</c:v>
                </c:pt>
                <c:pt idx="3">
                  <c:v>1.1604838709677416</c:v>
                </c:pt>
                <c:pt idx="4">
                  <c:v>1.8124842307110063</c:v>
                </c:pt>
                <c:pt idx="5">
                  <c:v>0.59709677419354801</c:v>
                </c:pt>
                <c:pt idx="6">
                  <c:v>-0.2044871794871792</c:v>
                </c:pt>
                <c:pt idx="7">
                  <c:v>0.95649844637308501</c:v>
                </c:pt>
                <c:pt idx="12">
                  <c:v>8.8174644627550869E-2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FD-401C-908C-BABC7D5B0F24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-0.73368088846276747</c:v>
                </c:pt>
                <c:pt idx="1">
                  <c:v>0.15884284319815478</c:v>
                </c:pt>
                <c:pt idx="2">
                  <c:v>0.46002884907379293</c:v>
                </c:pt>
                <c:pt idx="3">
                  <c:v>1.3122080088987769</c:v>
                </c:pt>
                <c:pt idx="4">
                  <c:v>2.9887893386160016</c:v>
                </c:pt>
                <c:pt idx="5">
                  <c:v>2.4341379310344826</c:v>
                </c:pt>
                <c:pt idx="6">
                  <c:v>7.8325320512820706E-2</c:v>
                </c:pt>
                <c:pt idx="7">
                  <c:v>2.0955013343499811</c:v>
                </c:pt>
                <c:pt idx="12">
                  <c:v>0.62873419894670768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FD-401C-908C-BABC7D5B0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38-4755-9510-6D5BF3DA98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6.5210526315789474</c:v>
                </c:pt>
                <c:pt idx="1">
                  <c:v>6.0083857442348005</c:v>
                </c:pt>
                <c:pt idx="2">
                  <c:v>4.9601910828025479</c:v>
                </c:pt>
                <c:pt idx="3">
                  <c:v>5.7439024390243905</c:v>
                </c:pt>
                <c:pt idx="4">
                  <c:v>8.5589743589743588</c:v>
                </c:pt>
                <c:pt idx="5">
                  <c:v>3.8020833333333335</c:v>
                </c:pt>
                <c:pt idx="6">
                  <c:v>2.6704545454545454</c:v>
                </c:pt>
                <c:pt idx="7">
                  <c:v>3.9214285714285713</c:v>
                </c:pt>
                <c:pt idx="8">
                  <c:v>3.3072625698324023</c:v>
                </c:pt>
                <c:pt idx="9">
                  <c:v>4.2342569269521411</c:v>
                </c:pt>
                <c:pt idx="10">
                  <c:v>5.9776119402985071</c:v>
                </c:pt>
                <c:pt idx="11">
                  <c:v>5.9551451187335092</c:v>
                </c:pt>
                <c:pt idx="12">
                  <c:v>5.4714468629961583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8-4755-9510-6D5BF3DA98E9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38-4755-9510-6D5BF3DA98E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5.7216828478964405</c:v>
                </c:pt>
                <c:pt idx="1">
                  <c:v>6.0282051282051281</c:v>
                </c:pt>
                <c:pt idx="2">
                  <c:v>5.8561484918793507</c:v>
                </c:pt>
                <c:pt idx="3">
                  <c:v>6.5965909090909092</c:v>
                </c:pt>
                <c:pt idx="4">
                  <c:v>7.4578947368421051</c:v>
                </c:pt>
                <c:pt idx="5">
                  <c:v>5.2280701754385968</c:v>
                </c:pt>
                <c:pt idx="6">
                  <c:v>6.9485294117647056</c:v>
                </c:pt>
                <c:pt idx="7">
                  <c:v>5.5595854922279795</c:v>
                </c:pt>
                <c:pt idx="8">
                  <c:v>6.1875</c:v>
                </c:pt>
                <c:pt idx="9">
                  <c:v>6.6477987421383649</c:v>
                </c:pt>
                <c:pt idx="10">
                  <c:v>5.9533169533169534</c:v>
                </c:pt>
                <c:pt idx="11">
                  <c:v>5.0775623268698062</c:v>
                </c:pt>
                <c:pt idx="12">
                  <c:v>6.0453762205628951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8-4755-9510-6D5BF3DA98E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38-4755-9510-6D5BF3DA98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38-4755-9510-6D5BF3DA98E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38-4755-9510-6D5BF3DA98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38-4755-9510-6D5BF3DA98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12">
                  <c:v>5.9339554917444364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38-4755-9510-6D5BF3DA9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B038-4755-9510-6D5BF3DA98E9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5.7640449438202248</c:v>
                      </c:pt>
                      <c:pt idx="1">
                        <c:v>6.0217391304347823</c:v>
                      </c:pt>
                      <c:pt idx="2">
                        <c:v>4.9820359281437128</c:v>
                      </c:pt>
                      <c:pt idx="3">
                        <c:v>6.3734939759036147</c:v>
                      </c:pt>
                      <c:pt idx="4">
                        <c:v>4.7459016393442619</c:v>
                      </c:pt>
                      <c:pt idx="5">
                        <c:v>8.3490566037735849</c:v>
                      </c:pt>
                      <c:pt idx="6">
                        <c:v>7.1333333333333337</c:v>
                      </c:pt>
                      <c:pt idx="7">
                        <c:v>6.527093596059113</c:v>
                      </c:pt>
                      <c:pt idx="8">
                        <c:v>6.3711340206185563</c:v>
                      </c:pt>
                      <c:pt idx="9">
                        <c:v>8.5621890547263675</c:v>
                      </c:pt>
                      <c:pt idx="10">
                        <c:v>5.795309168443497</c:v>
                      </c:pt>
                      <c:pt idx="11">
                        <c:v>5.5287356321839081</c:v>
                      </c:pt>
                      <c:pt idx="12">
                        <c:v>6.4271398747390398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B038-4755-9510-6D5BF3DA98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38-4755-9510-6D5BF3DA98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38-4755-9510-6D5BF3DA98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38-4755-9510-6D5BF3DA98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38-4755-9510-6D5BF3DA98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38-4755-9510-6D5BF3DA98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38-4755-9510-6D5BF3DA98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38-4755-9510-6D5BF3DA98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38-4755-9510-6D5BF3DA98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38-4755-9510-6D5BF3DA98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38-4755-9510-6D5BF3DA98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38-4755-9510-6D5BF3DA98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38-4755-9510-6D5BF3DA98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38-4755-9510-6D5BF3DA98E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-0.31875380350260318</c:v>
                </c:pt>
                <c:pt idx="1">
                  <c:v>-0.6428474691044519</c:v>
                </c:pt>
                <c:pt idx="2">
                  <c:v>-0.68247787610619426</c:v>
                </c:pt>
                <c:pt idx="3">
                  <c:v>-1.4929685994999886E-3</c:v>
                </c:pt>
                <c:pt idx="4">
                  <c:v>-0.19276419905046538</c:v>
                </c:pt>
                <c:pt idx="5">
                  <c:v>7.2747564935064624E-2</c:v>
                </c:pt>
                <c:pt idx="6">
                  <c:v>-0.2924133811230587</c:v>
                </c:pt>
                <c:pt idx="7">
                  <c:v>1.3047349649489606</c:v>
                </c:pt>
                <c:pt idx="12">
                  <c:v>-0.25489114957368741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38-4755-9510-6D5BF3DA98E9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-0.99850208725546352</c:v>
                </c:pt>
                <c:pt idx="1">
                  <c:v>-0.20577866788470711</c:v>
                </c:pt>
                <c:pt idx="2">
                  <c:v>0.99733104109125748</c:v>
                </c:pt>
                <c:pt idx="3">
                  <c:v>0.90264928511354015</c:v>
                </c:pt>
                <c:pt idx="4">
                  <c:v>-1.9804619622801436</c:v>
                </c:pt>
                <c:pt idx="5">
                  <c:v>2.7628517316017311</c:v>
                </c:pt>
                <c:pt idx="6">
                  <c:v>0.9908357771260996</c:v>
                </c:pt>
                <c:pt idx="7">
                  <c:v>2.60458298926507</c:v>
                </c:pt>
                <c:pt idx="12">
                  <c:v>0.28689666821502424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38-4755-9510-6D5BF3DA9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D6-4BC1-B965-3B656F0506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2011</c:v>
                </c:pt>
                <c:pt idx="1">
                  <c:v>2034</c:v>
                </c:pt>
                <c:pt idx="2">
                  <c:v>2173</c:v>
                </c:pt>
                <c:pt idx="3">
                  <c:v>1644</c:v>
                </c:pt>
                <c:pt idx="4">
                  <c:v>1141</c:v>
                </c:pt>
                <c:pt idx="5">
                  <c:v>985</c:v>
                </c:pt>
                <c:pt idx="6">
                  <c:v>1001</c:v>
                </c:pt>
                <c:pt idx="7">
                  <c:v>1148</c:v>
                </c:pt>
                <c:pt idx="8">
                  <c:v>1028</c:v>
                </c:pt>
                <c:pt idx="9">
                  <c:v>1537</c:v>
                </c:pt>
                <c:pt idx="10">
                  <c:v>2277</c:v>
                </c:pt>
                <c:pt idx="11">
                  <c:v>1789</c:v>
                </c:pt>
                <c:pt idx="12">
                  <c:v>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6-4BC1-B965-3B656F0506CB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D6-4BC1-B965-3B656F0506CB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1754</c:v>
                </c:pt>
                <c:pt idx="1">
                  <c:v>1924</c:v>
                </c:pt>
                <c:pt idx="2">
                  <c:v>2063</c:v>
                </c:pt>
                <c:pt idx="3">
                  <c:v>1446</c:v>
                </c:pt>
                <c:pt idx="4">
                  <c:v>1161</c:v>
                </c:pt>
                <c:pt idx="5">
                  <c:v>940</c:v>
                </c:pt>
                <c:pt idx="6">
                  <c:v>975</c:v>
                </c:pt>
                <c:pt idx="7">
                  <c:v>1338</c:v>
                </c:pt>
                <c:pt idx="8">
                  <c:v>1069</c:v>
                </c:pt>
                <c:pt idx="9">
                  <c:v>1517</c:v>
                </c:pt>
                <c:pt idx="10">
                  <c:v>1682</c:v>
                </c:pt>
                <c:pt idx="11">
                  <c:v>1807</c:v>
                </c:pt>
                <c:pt idx="12">
                  <c:v>17676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6-4BC1-B965-3B656F0506CB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D6-4BC1-B965-3B656F0506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D6-4BC1-B965-3B656F0506CB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D6-4BC1-B965-3B656F0506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D6-4BC1-B965-3B656F0506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12">
                  <c:v>14629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D6-4BC1-B965-3B656F050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D6-4BC1-B965-3B656F0506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D6-4BC1-B965-3B656F0506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D6-4BC1-B965-3B656F0506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D6-4BC1-B965-3B656F0506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D6-4BC1-B965-3B656F0506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D6-4BC1-B965-3B656F0506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D6-4BC1-B965-3B656F0506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D6-4BC1-B965-3B656F0506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D6-4BC1-B965-3B656F0506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D6-4BC1-B965-3B656F0506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D6-4BC1-B965-3B656F0506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D6-4BC1-B965-3B656F0506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D6-4BC1-B965-3B656F0506C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0.29471890971039172</c:v>
                </c:pt>
                <c:pt idx="1">
                  <c:v>0.2153065928999538</c:v>
                </c:pt>
                <c:pt idx="2">
                  <c:v>0.13315460232350307</c:v>
                </c:pt>
                <c:pt idx="3">
                  <c:v>7.8229229836264347E-2</c:v>
                </c:pt>
                <c:pt idx="4">
                  <c:v>-7.2503419972640204E-2</c:v>
                </c:pt>
                <c:pt idx="5">
                  <c:v>6.5774804905239792E-2</c:v>
                </c:pt>
                <c:pt idx="6">
                  <c:v>-6.9324090121317683E-3</c:v>
                </c:pt>
                <c:pt idx="7">
                  <c:v>-7.2270227808326815E-2</c:v>
                </c:pt>
                <c:pt idx="12">
                  <c:v>0.10909780136467018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D6-4BC1-B965-3B656F0506CB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0.51168572849328697</c:v>
                </c:pt>
                <c:pt idx="1">
                  <c:v>0.29596853490658792</c:v>
                </c:pt>
                <c:pt idx="2">
                  <c:v>0.16705016106764847</c:v>
                </c:pt>
                <c:pt idx="3">
                  <c:v>8.1508515815085225E-2</c:v>
                </c:pt>
                <c:pt idx="4">
                  <c:v>0.18843120070113928</c:v>
                </c:pt>
                <c:pt idx="5">
                  <c:v>-2.9441624365482255E-2</c:v>
                </c:pt>
                <c:pt idx="6">
                  <c:v>0.14485514485514495</c:v>
                </c:pt>
                <c:pt idx="7">
                  <c:v>2.8745644599303066E-2</c:v>
                </c:pt>
                <c:pt idx="12">
                  <c:v>0.20532256735601884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D6-4BC1-B965-3B656F050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D9-47BE-A1A0-0342091C14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1.9512195121951219</c:v>
                </c:pt>
                <c:pt idx="1">
                  <c:v>2.8468468468468466</c:v>
                </c:pt>
                <c:pt idx="2">
                  <c:v>2.3513513513513513</c:v>
                </c:pt>
                <c:pt idx="3">
                  <c:v>2.2630136986301368</c:v>
                </c:pt>
                <c:pt idx="4">
                  <c:v>2.2274143302180685</c:v>
                </c:pt>
                <c:pt idx="5">
                  <c:v>2.3442622950819674</c:v>
                </c:pt>
                <c:pt idx="6">
                  <c:v>2.6995073891625614</c:v>
                </c:pt>
                <c:pt idx="7">
                  <c:v>1.9026315789473685</c:v>
                </c:pt>
                <c:pt idx="8">
                  <c:v>2.3886255924170614</c:v>
                </c:pt>
                <c:pt idx="9">
                  <c:v>1.9392097264437691</c:v>
                </c:pt>
                <c:pt idx="10">
                  <c:v>1.9232804232804233</c:v>
                </c:pt>
                <c:pt idx="11">
                  <c:v>2.470414201183432</c:v>
                </c:pt>
                <c:pt idx="12">
                  <c:v>2.2462376751427087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D9-47BE-A1A0-0342091C149E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D9-47BE-A1A0-0342091C149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2.3723076923076922</c:v>
                </c:pt>
                <c:pt idx="1">
                  <c:v>2.2242268041237114</c:v>
                </c:pt>
                <c:pt idx="2">
                  <c:v>2.4673629242819843</c:v>
                </c:pt>
                <c:pt idx="3">
                  <c:v>2.6418439716312059</c:v>
                </c:pt>
                <c:pt idx="4">
                  <c:v>2.0501792114695339</c:v>
                </c:pt>
                <c:pt idx="5">
                  <c:v>2.278688524590164</c:v>
                </c:pt>
                <c:pt idx="6">
                  <c:v>2.9</c:v>
                </c:pt>
                <c:pt idx="7">
                  <c:v>2.0975609756097562</c:v>
                </c:pt>
                <c:pt idx="8">
                  <c:v>2.5324675324675323</c:v>
                </c:pt>
                <c:pt idx="9">
                  <c:v>2.1704035874439462</c:v>
                </c:pt>
                <c:pt idx="10">
                  <c:v>2.3391003460207611</c:v>
                </c:pt>
                <c:pt idx="11">
                  <c:v>2.0084033613445378</c:v>
                </c:pt>
                <c:pt idx="12">
                  <c:v>2.3097889800703402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D9-47BE-A1A0-0342091C149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D9-47BE-A1A0-0342091C14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D9-47BE-A1A0-0342091C149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D9-47BE-A1A0-0342091C14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D9-47BE-A1A0-0342091C14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12">
                  <c:v>2.7773076923076925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D9-47BE-A1A0-0342091C1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D9-47BE-A1A0-0342091C14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D9-47BE-A1A0-0342091C14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D9-47BE-A1A0-0342091C14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D9-47BE-A1A0-0342091C14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D9-47BE-A1A0-0342091C14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D9-47BE-A1A0-0342091C14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D9-47BE-A1A0-0342091C14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D9-47BE-A1A0-0342091C14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D9-47BE-A1A0-0342091C14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D9-47BE-A1A0-0342091C14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D9-47BE-A1A0-0342091C14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D9-47BE-A1A0-0342091C14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D9-47BE-A1A0-0342091C149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0.51255056418990819</c:v>
                </c:pt>
                <c:pt idx="1">
                  <c:v>0.14061272584446183</c:v>
                </c:pt>
                <c:pt idx="2">
                  <c:v>0.23164137449851774</c:v>
                </c:pt>
                <c:pt idx="3">
                  <c:v>0.28761061946902666</c:v>
                </c:pt>
                <c:pt idx="4">
                  <c:v>0.56304075028069489</c:v>
                </c:pt>
                <c:pt idx="5">
                  <c:v>1.1168361581920907</c:v>
                </c:pt>
                <c:pt idx="6">
                  <c:v>1.2014960261804584</c:v>
                </c:pt>
                <c:pt idx="7">
                  <c:v>0.72327296626259674</c:v>
                </c:pt>
                <c:pt idx="12">
                  <c:v>0.48464330614273621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D9-47BE-A1A0-0342091C149E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0.62280646183085198</c:v>
                </c:pt>
                <c:pt idx="1">
                  <c:v>-0.17140825035561846</c:v>
                </c:pt>
                <c:pt idx="2">
                  <c:v>0.31191395477109785</c:v>
                </c:pt>
                <c:pt idx="3">
                  <c:v>0.19126358750555639</c:v>
                </c:pt>
                <c:pt idx="4">
                  <c:v>0.70455845889757773</c:v>
                </c:pt>
                <c:pt idx="5">
                  <c:v>1.2659071964434565</c:v>
                </c:pt>
                <c:pt idx="6">
                  <c:v>0.53962304562004748</c:v>
                </c:pt>
                <c:pt idx="7">
                  <c:v>1.0584462653640088</c:v>
                </c:pt>
                <c:pt idx="12">
                  <c:v>0.48592970924379708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D9-47BE-A1A0-0342091C1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25-4FAA-8C8E-F538DA3FFC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5-4FAA-8C8E-F538DA3FFCEB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25-4FAA-8C8E-F538DA3FFCE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25-4FAA-8C8E-F538DA3FFCE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25-4FAA-8C8E-F538DA3FFC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25-4FAA-8C8E-F538DA3FFCE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25-4FAA-8C8E-F538DA3FFC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25-4FAA-8C8E-F538DA3FFC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12">
                  <c:v>2.5668896321070234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25-4FAA-8C8E-F538DA3FF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25-4FAA-8C8E-F538DA3FFC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25-4FAA-8C8E-F538DA3FFC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25-4FAA-8C8E-F538DA3FFC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25-4FAA-8C8E-F538DA3FFC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25-4FAA-8C8E-F538DA3FFC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25-4FAA-8C8E-F538DA3FFC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25-4FAA-8C8E-F538DA3FFC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25-4FAA-8C8E-F538DA3FFC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25-4FAA-8C8E-F538DA3FFC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25-4FAA-8C8E-F538DA3FFC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25-4FAA-8C8E-F538DA3FFC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25-4FAA-8C8E-F538DA3FFC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25-4FAA-8C8E-F538DA3FFCE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7">
                  <c:v>-8.2670356278104595E-2</c:v>
                </c:pt>
                <c:pt idx="12">
                  <c:v>-0.29804543282804152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25-4FAA-8C8E-F538DA3FFCEB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7">
                  <c:v>0.48690292758089382</c:v>
                </c:pt>
                <c:pt idx="12">
                  <c:v>-0.18661176845320071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25-4FAA-8C8E-F538DA3FF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C7-45D6-97C8-70EC571657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3.4125000000000001</c:v>
                </c:pt>
                <c:pt idx="1">
                  <c:v>4.395833333333333</c:v>
                </c:pt>
                <c:pt idx="2">
                  <c:v>2.6666666666666665</c:v>
                </c:pt>
                <c:pt idx="3">
                  <c:v>4</c:v>
                </c:pt>
                <c:pt idx="4">
                  <c:v>3.161290322580645</c:v>
                </c:pt>
                <c:pt idx="5">
                  <c:v>5.03125</c:v>
                </c:pt>
                <c:pt idx="6">
                  <c:v>3.6</c:v>
                </c:pt>
                <c:pt idx="7">
                  <c:v>7.6578947368421053</c:v>
                </c:pt>
                <c:pt idx="8">
                  <c:v>4</c:v>
                </c:pt>
                <c:pt idx="9">
                  <c:v>3.4225352112676055</c:v>
                </c:pt>
                <c:pt idx="10">
                  <c:v>2.0754716981132075</c:v>
                </c:pt>
                <c:pt idx="11">
                  <c:v>2.4624999999999999</c:v>
                </c:pt>
                <c:pt idx="12">
                  <c:v>3.4191702432045781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7-45D6-97C8-70EC57165731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C7-45D6-97C8-70EC57165731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3.8759689922480618</c:v>
                </c:pt>
                <c:pt idx="1">
                  <c:v>3.2136752136752138</c:v>
                </c:pt>
                <c:pt idx="2">
                  <c:v>2.9935897435897436</c:v>
                </c:pt>
                <c:pt idx="3">
                  <c:v>3.8653846153846154</c:v>
                </c:pt>
                <c:pt idx="4">
                  <c:v>4.5925925925925926</c:v>
                </c:pt>
                <c:pt idx="5">
                  <c:v>5.2705882352941176</c:v>
                </c:pt>
                <c:pt idx="6">
                  <c:v>3.6904761904761907</c:v>
                </c:pt>
                <c:pt idx="7">
                  <c:v>3.6132075471698113</c:v>
                </c:pt>
                <c:pt idx="8">
                  <c:v>5.0454545454545459</c:v>
                </c:pt>
                <c:pt idx="9">
                  <c:v>6.3611111111111107</c:v>
                </c:pt>
                <c:pt idx="10">
                  <c:v>7.666666666666667</c:v>
                </c:pt>
                <c:pt idx="11">
                  <c:v>3.0909090909090908</c:v>
                </c:pt>
                <c:pt idx="1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C7-45D6-97C8-70EC57165731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C7-45D6-97C8-70EC571657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C7-45D6-97C8-70EC57165731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C7-45D6-97C8-70EC571657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C7-45D6-97C8-70EC571657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12">
                  <c:v>4.5388059701492534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C7-45D6-97C8-70EC57165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C7-45D6-97C8-70EC571657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C7-45D6-97C8-70EC571657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C7-45D6-97C8-70EC571657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C7-45D6-97C8-70EC571657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C7-45D6-97C8-70EC571657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C7-45D6-97C8-70EC571657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C7-45D6-97C8-70EC571657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C7-45D6-97C8-70EC571657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C7-45D6-97C8-70EC571657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C7-45D6-97C8-70EC571657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C7-45D6-97C8-70EC571657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C7-45D6-97C8-70EC571657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C7-45D6-97C8-70EC57165731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-0.27168451985970243</c:v>
                </c:pt>
                <c:pt idx="1">
                  <c:v>-0.93368617683686139</c:v>
                </c:pt>
                <c:pt idx="2">
                  <c:v>-0.52237648019599847</c:v>
                </c:pt>
                <c:pt idx="3">
                  <c:v>4.7221774193548391</c:v>
                </c:pt>
                <c:pt idx="4">
                  <c:v>0.57433217189314778</c:v>
                </c:pt>
                <c:pt idx="5">
                  <c:v>4.488888888888888</c:v>
                </c:pt>
                <c:pt idx="6">
                  <c:v>-1.0889292196007538E-2</c:v>
                </c:pt>
                <c:pt idx="7">
                  <c:v>1.7669362992922144</c:v>
                </c:pt>
                <c:pt idx="12">
                  <c:v>0.51278970998665141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C7-45D6-97C8-70EC57165731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0.60048701298701301</c:v>
                </c:pt>
                <c:pt idx="1">
                  <c:v>-0.80679223744292194</c:v>
                </c:pt>
                <c:pt idx="2">
                  <c:v>0.6561181434599157</c:v>
                </c:pt>
                <c:pt idx="3">
                  <c:v>3.709677419354839</c:v>
                </c:pt>
                <c:pt idx="4">
                  <c:v>2.2910906298003075</c:v>
                </c:pt>
                <c:pt idx="5">
                  <c:v>3.6909722222222214</c:v>
                </c:pt>
                <c:pt idx="6">
                  <c:v>1.0206896551724136</c:v>
                </c:pt>
                <c:pt idx="7">
                  <c:v>-2.5648714810281517</c:v>
                </c:pt>
                <c:pt idx="12">
                  <c:v>0.63081565537927764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C7-45D6-97C8-70EC57165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4D-44F5-8769-F37939FBD7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D-44F5-8769-F37939FBD735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4D-44F5-8769-F37939FBD735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4D-44F5-8769-F37939FBD735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4D-44F5-8769-F37939FBD7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4D-44F5-8769-F37939FBD735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4D-44F5-8769-F37939FBD7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4D-44F5-8769-F37939FBD7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12">
                  <c:v>2.5668896321070234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4D-44F5-8769-F37939FBD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4D-44F5-8769-F37939FBD7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4D-44F5-8769-F37939FBD7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4D-44F5-8769-F37939FBD7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4D-44F5-8769-F37939FBD7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4D-44F5-8769-F37939FBD7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4D-44F5-8769-F37939FBD7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4D-44F5-8769-F37939FBD7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4D-44F5-8769-F37939FBD7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4D-44F5-8769-F37939FBD7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4D-44F5-8769-F37939FBD7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4D-44F5-8769-F37939FBD7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4D-44F5-8769-F37939FBD7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4D-44F5-8769-F37939FBD735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7">
                  <c:v>-8.2670356278104595E-2</c:v>
                </c:pt>
                <c:pt idx="12">
                  <c:v>-0.29804543282804152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4D-44F5-8769-F37939FBD735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7">
                  <c:v>0.48690292758089382</c:v>
                </c:pt>
                <c:pt idx="12">
                  <c:v>-0.18661176845320071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4D-44F5-8769-F37939FBD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E-4D84-B69F-62F42A2C04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3.2777777777777777</c:v>
                </c:pt>
                <c:pt idx="1">
                  <c:v>2.3235294117647061</c:v>
                </c:pt>
                <c:pt idx="2">
                  <c:v>3.8</c:v>
                </c:pt>
                <c:pt idx="3">
                  <c:v>2.6666666666666665</c:v>
                </c:pt>
                <c:pt idx="4">
                  <c:v>2.5</c:v>
                </c:pt>
                <c:pt idx="5">
                  <c:v>3.8333333333333335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1.3333333333333333</c:v>
                </c:pt>
                <c:pt idx="10">
                  <c:v>2.4375</c:v>
                </c:pt>
                <c:pt idx="11">
                  <c:v>3.7</c:v>
                </c:pt>
                <c:pt idx="12">
                  <c:v>2.8645161290322583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E-4D84-B69F-62F42A2C0437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E-4D84-B69F-62F42A2C0437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4.04</c:v>
                </c:pt>
                <c:pt idx="1">
                  <c:v>2.9384615384615387</c:v>
                </c:pt>
                <c:pt idx="2">
                  <c:v>1.9318181818181819</c:v>
                </c:pt>
                <c:pt idx="3">
                  <c:v>1.7</c:v>
                </c:pt>
                <c:pt idx="4">
                  <c:v>3.5</c:v>
                </c:pt>
                <c:pt idx="5">
                  <c:v>1</c:v>
                </c:pt>
                <c:pt idx="6">
                  <c:v>2.125</c:v>
                </c:pt>
                <c:pt idx="7">
                  <c:v>2.3333333333333335</c:v>
                </c:pt>
                <c:pt idx="8">
                  <c:v>5.4</c:v>
                </c:pt>
                <c:pt idx="9">
                  <c:v>3.2857142857142856</c:v>
                </c:pt>
                <c:pt idx="10">
                  <c:v>3.3333333333333335</c:v>
                </c:pt>
                <c:pt idx="11">
                  <c:v>4.5909090909090908</c:v>
                </c:pt>
                <c:pt idx="12">
                  <c:v>3.0259259259259261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E-4D84-B69F-62F42A2C0437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E-4D84-B69F-62F42A2C04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3E-4D84-B69F-62F42A2C0437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3E-4D84-B69F-62F42A2C04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3E-4D84-B69F-62F42A2C04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12">
                  <c:v>3.6121212121212123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3E-4D84-B69F-62F42A2C0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3E-4D84-B69F-62F42A2C04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3E-4D84-B69F-62F42A2C04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3E-4D84-B69F-62F42A2C04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3E-4D84-B69F-62F42A2C04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3E-4D84-B69F-62F42A2C04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3E-4D84-B69F-62F42A2C04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3E-4D84-B69F-62F42A2C04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3E-4D84-B69F-62F42A2C04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3E-4D84-B69F-62F42A2C04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3E-4D84-B69F-62F42A2C04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3E-4D84-B69F-62F42A2C04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3E-4D84-B69F-62F42A2C04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3E-4D84-B69F-62F42A2C0437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-0.73180076628352486</c:v>
                </c:pt>
                <c:pt idx="1">
                  <c:v>2.4188948306595366</c:v>
                </c:pt>
                <c:pt idx="2">
                  <c:v>2.7692307692307692</c:v>
                </c:pt>
                <c:pt idx="3">
                  <c:v>0</c:v>
                </c:pt>
                <c:pt idx="4">
                  <c:v>0</c:v>
                </c:pt>
                <c:pt idx="5">
                  <c:v>2.7446808510638299</c:v>
                </c:pt>
                <c:pt idx="6">
                  <c:v>0.61111111111111116</c:v>
                </c:pt>
                <c:pt idx="7">
                  <c:v>0</c:v>
                </c:pt>
                <c:pt idx="12">
                  <c:v>0.82780748663101633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3E-4D84-B69F-62F42A2C0437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-0.39846743295019138</c:v>
                </c:pt>
                <c:pt idx="1">
                  <c:v>1.9188948306595361</c:v>
                </c:pt>
                <c:pt idx="2">
                  <c:v>0.96923076923076934</c:v>
                </c:pt>
                <c:pt idx="3">
                  <c:v>0</c:v>
                </c:pt>
                <c:pt idx="4">
                  <c:v>0</c:v>
                </c:pt>
                <c:pt idx="5">
                  <c:v>-8.8652482269503619E-2</c:v>
                </c:pt>
                <c:pt idx="6">
                  <c:v>1.5</c:v>
                </c:pt>
                <c:pt idx="7">
                  <c:v>0</c:v>
                </c:pt>
                <c:pt idx="12">
                  <c:v>0.63116883116883127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3E-4D84-B69F-62F42A2C0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4-499F-B4A6-12E519FFB9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3.5</c:v>
                </c:pt>
                <c:pt idx="1">
                  <c:v>3.9393939393939394</c:v>
                </c:pt>
                <c:pt idx="2">
                  <c:v>2.6052631578947367</c:v>
                </c:pt>
                <c:pt idx="3">
                  <c:v>1.0666666666666667</c:v>
                </c:pt>
                <c:pt idx="4">
                  <c:v>1</c:v>
                </c:pt>
                <c:pt idx="5">
                  <c:v>1.7619047619047619</c:v>
                </c:pt>
                <c:pt idx="6">
                  <c:v>1.1538461538461537</c:v>
                </c:pt>
                <c:pt idx="7">
                  <c:v>3.8571428571428572</c:v>
                </c:pt>
                <c:pt idx="8">
                  <c:v>0</c:v>
                </c:pt>
                <c:pt idx="9">
                  <c:v>2.1818181818181817</c:v>
                </c:pt>
                <c:pt idx="10">
                  <c:v>2.5483870967741935</c:v>
                </c:pt>
                <c:pt idx="11">
                  <c:v>2.6829268292682928</c:v>
                </c:pt>
                <c:pt idx="12">
                  <c:v>2.5793357933579335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4-499F-B4A6-12E519FFB9EA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4-499F-B4A6-12E519FFB9EA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2.8918918918918921</c:v>
                </c:pt>
                <c:pt idx="1">
                  <c:v>4.4000000000000004</c:v>
                </c:pt>
                <c:pt idx="2">
                  <c:v>1.0454545454545454</c:v>
                </c:pt>
                <c:pt idx="3">
                  <c:v>2</c:v>
                </c:pt>
                <c:pt idx="4">
                  <c:v>1.6666666666666667</c:v>
                </c:pt>
                <c:pt idx="5">
                  <c:v>1.3181818181818181</c:v>
                </c:pt>
                <c:pt idx="6">
                  <c:v>2.5</c:v>
                </c:pt>
                <c:pt idx="7">
                  <c:v>2.4</c:v>
                </c:pt>
                <c:pt idx="8">
                  <c:v>1.3333333333333333</c:v>
                </c:pt>
                <c:pt idx="9">
                  <c:v>1.8181818181818181</c:v>
                </c:pt>
                <c:pt idx="10">
                  <c:v>3</c:v>
                </c:pt>
                <c:pt idx="11">
                  <c:v>2.6857142857142855</c:v>
                </c:pt>
                <c:pt idx="12">
                  <c:v>2.2916666666666665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4-499F-B4A6-12E519FFB9EA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4-499F-B4A6-12E519FFB9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E4-499F-B4A6-12E519FFB9EA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E4-499F-B4A6-12E519FFB9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E4-499F-B4A6-12E519FFB9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12">
                  <c:v>3.1139705882352939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E4-499F-B4A6-12E519FFB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E4-499F-B4A6-12E519FFB9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E4-499F-B4A6-12E519FFB9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E4-499F-B4A6-12E519FFB9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E4-499F-B4A6-12E519FFB9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E4-499F-B4A6-12E519FFB9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E4-499F-B4A6-12E519FFB9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E4-499F-B4A6-12E519FFB9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E4-499F-B4A6-12E519FFB9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E4-499F-B4A6-12E519FFB9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E4-499F-B4A6-12E519FFB9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E4-499F-B4A6-12E519FFB9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E4-499F-B4A6-12E519FFB9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E4-499F-B4A6-12E519FFB9EA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-0.90489130434782616</c:v>
                </c:pt>
                <c:pt idx="1">
                  <c:v>0.51250000000000018</c:v>
                </c:pt>
                <c:pt idx="2">
                  <c:v>0.52255639097744355</c:v>
                </c:pt>
                <c:pt idx="3">
                  <c:v>0.20000000000000018</c:v>
                </c:pt>
                <c:pt idx="4">
                  <c:v>-9</c:v>
                </c:pt>
                <c:pt idx="5">
                  <c:v>0</c:v>
                </c:pt>
                <c:pt idx="6">
                  <c:v>-2.2222222222222223</c:v>
                </c:pt>
                <c:pt idx="7">
                  <c:v>2.1714285714285713</c:v>
                </c:pt>
                <c:pt idx="12">
                  <c:v>-0.48153502974223406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E4-499F-B4A6-12E519FFB9EA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-0.71739130434782616</c:v>
                </c:pt>
                <c:pt idx="1">
                  <c:v>0.26060606060606073</c:v>
                </c:pt>
                <c:pt idx="2">
                  <c:v>0.68045112781954886</c:v>
                </c:pt>
                <c:pt idx="3">
                  <c:v>2.1333333333333337</c:v>
                </c:pt>
                <c:pt idx="4">
                  <c:v>0.5</c:v>
                </c:pt>
                <c:pt idx="5">
                  <c:v>0</c:v>
                </c:pt>
                <c:pt idx="6">
                  <c:v>-0.15384615384615374</c:v>
                </c:pt>
                <c:pt idx="7">
                  <c:v>0.74285714285714244</c:v>
                </c:pt>
                <c:pt idx="12">
                  <c:v>0.49068291700241717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E4-499F-B4A6-12E519FFB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3C-49E3-88FD-962D9569405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C-49E3-88FD-962D95694056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3C-49E3-88FD-962D95694056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3C-49E3-88FD-962D95694056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3C-49E3-88FD-962D9569405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3C-49E3-88FD-962D95694056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3C-49E3-88FD-962D956940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3C-49E3-88FD-962D9569405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12">
                  <c:v>2.7385391114745161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3C-49E3-88FD-962D9569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3C-49E3-88FD-962D956940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3C-49E3-88FD-962D956940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3C-49E3-88FD-962D956940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3C-49E3-88FD-962D956940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3C-49E3-88FD-962D956940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3C-49E3-88FD-962D956940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3C-49E3-88FD-962D956940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3C-49E3-88FD-962D956940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3C-49E3-88FD-962D956940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3C-49E3-88FD-962D956940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3C-49E3-88FD-962D956940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3C-49E3-88FD-962D956940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3C-49E3-88FD-962D9569405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12">
                  <c:v>0.17876801134342823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3C-49E3-88FD-962D95694056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12">
                  <c:v>0.20102646676281566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3C-49E3-88FD-962D9569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76-4FBD-881C-6CC9F42B66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6-4FBD-881C-6CC9F42B6644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76-4FBD-881C-6CC9F42B6644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76-4FBD-881C-6CC9F42B6644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76-4FBD-881C-6CC9F42B66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76-4FBD-881C-6CC9F42B6644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76-4FBD-881C-6CC9F42B66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76-4FBD-881C-6CC9F42B66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12">
                  <c:v>2.7385391114745161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76-4FBD-881C-6CC9F42B6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76-4FBD-881C-6CC9F42B66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76-4FBD-881C-6CC9F42B66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76-4FBD-881C-6CC9F42B66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76-4FBD-881C-6CC9F42B66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76-4FBD-881C-6CC9F42B66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76-4FBD-881C-6CC9F42B66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76-4FBD-881C-6CC9F42B66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76-4FBD-881C-6CC9F42B66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76-4FBD-881C-6CC9F42B66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76-4FBD-881C-6CC9F42B66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76-4FBD-881C-6CC9F42B66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76-4FBD-881C-6CC9F42B66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76-4FBD-881C-6CC9F42B6644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12">
                  <c:v>0.17876801134342823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76-4FBD-881C-6CC9F42B6644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12">
                  <c:v>0.20102646676281566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76-4FBD-881C-6CC9F42B6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86-46F0-9B9C-8448AAB4250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2.8360163710777626</c:v>
                </c:pt>
                <c:pt idx="1">
                  <c:v>2.9724337096350748</c:v>
                </c:pt>
                <c:pt idx="2">
                  <c:v>2.9354925053533192</c:v>
                </c:pt>
                <c:pt idx="3">
                  <c:v>3.1096630642085188</c:v>
                </c:pt>
                <c:pt idx="4">
                  <c:v>2.8928571428571428</c:v>
                </c:pt>
                <c:pt idx="5">
                  <c:v>2.0373647984267453</c:v>
                </c:pt>
                <c:pt idx="6">
                  <c:v>2.0607381575123509</c:v>
                </c:pt>
                <c:pt idx="7">
                  <c:v>2.2307221542227662</c:v>
                </c:pt>
                <c:pt idx="8">
                  <c:v>2.1106602729620065</c:v>
                </c:pt>
                <c:pt idx="9">
                  <c:v>2.2029676735559089</c:v>
                </c:pt>
                <c:pt idx="10">
                  <c:v>2.5244648318042815</c:v>
                </c:pt>
                <c:pt idx="11">
                  <c:v>2.4298976434182338</c:v>
                </c:pt>
                <c:pt idx="12">
                  <c:v>2.5384814535868951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86-46F0-9B9C-8448AAB4250F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86-46F0-9B9C-8448AAB4250F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3.1402254605444049</c:v>
                </c:pt>
                <c:pt idx="4">
                  <c:v>2.9780715898097387</c:v>
                </c:pt>
                <c:pt idx="5">
                  <c:v>2.5641587533479426</c:v>
                </c:pt>
                <c:pt idx="6">
                  <c:v>2.501542416452442</c:v>
                </c:pt>
                <c:pt idx="7">
                  <c:v>2.7960213776722092</c:v>
                </c:pt>
                <c:pt idx="8">
                  <c:v>2.500871296987802</c:v>
                </c:pt>
                <c:pt idx="9">
                  <c:v>2.916572077185017</c:v>
                </c:pt>
                <c:pt idx="10">
                  <c:v>2.8604146576663454</c:v>
                </c:pt>
                <c:pt idx="11">
                  <c:v>2.4325228641534689</c:v>
                </c:pt>
                <c:pt idx="12">
                  <c:v>2.7547137248133926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86-46F0-9B9C-8448AAB4250F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86-46F0-9B9C-8448AAB4250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86-46F0-9B9C-8448AAB4250F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86-46F0-9B9C-8448AAB425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86-46F0-9B9C-8448AAB4250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12">
                  <c:v>2.8495028386813464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86-46F0-9B9C-8448AAB42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86-46F0-9B9C-8448AAB425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86-46F0-9B9C-8448AAB425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86-46F0-9B9C-8448AAB425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86-46F0-9B9C-8448AAB425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86-46F0-9B9C-8448AAB425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86-46F0-9B9C-8448AAB425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86-46F0-9B9C-8448AAB425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86-46F0-9B9C-8448AAB425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86-46F0-9B9C-8448AAB425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86-46F0-9B9C-8448AAB425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86-46F0-9B9C-8448AAB425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86-46F0-9B9C-8448AAB425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86-46F0-9B9C-8448AAB4250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0.12354849000885038</c:v>
                </c:pt>
                <c:pt idx="1">
                  <c:v>0.47461444568204225</c:v>
                </c:pt>
                <c:pt idx="2">
                  <c:v>0.19779079401567579</c:v>
                </c:pt>
                <c:pt idx="3">
                  <c:v>0.20932142420104283</c:v>
                </c:pt>
                <c:pt idx="4">
                  <c:v>-6.9693544276315134E-2</c:v>
                </c:pt>
                <c:pt idx="5">
                  <c:v>4.4732856749898797E-2</c:v>
                </c:pt>
                <c:pt idx="6">
                  <c:v>0</c:v>
                </c:pt>
                <c:pt idx="7">
                  <c:v>0</c:v>
                </c:pt>
                <c:pt idx="12">
                  <c:v>0.11335527926018729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86-46F0-9B9C-8448AAB4250F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8.2619384606588575E-2</c:v>
                </c:pt>
                <c:pt idx="1">
                  <c:v>0.37531672536368221</c:v>
                </c:pt>
                <c:pt idx="2">
                  <c:v>0.19873721205780193</c:v>
                </c:pt>
                <c:pt idx="3">
                  <c:v>-0.32568303244087637</c:v>
                </c:pt>
                <c:pt idx="4">
                  <c:v>-0.33191408235892217</c:v>
                </c:pt>
                <c:pt idx="5">
                  <c:v>0.56665819007900176</c:v>
                </c:pt>
                <c:pt idx="6">
                  <c:v>0.19256804798103655</c:v>
                </c:pt>
                <c:pt idx="7">
                  <c:v>1.0761343463392419</c:v>
                </c:pt>
                <c:pt idx="12">
                  <c:v>0.20279405231637426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86-46F0-9B9C-8448AAB42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1-46E2-B75D-0FC23908E2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1.9362511893434824</c:v>
                </c:pt>
                <c:pt idx="1">
                  <c:v>1.8925399644760212</c:v>
                </c:pt>
                <c:pt idx="2">
                  <c:v>2.0984419263456089</c:v>
                </c:pt>
                <c:pt idx="3">
                  <c:v>2.3683206106870229</c:v>
                </c:pt>
                <c:pt idx="4">
                  <c:v>2.4566353187042842</c:v>
                </c:pt>
                <c:pt idx="5">
                  <c:v>2.6570771001150746</c:v>
                </c:pt>
                <c:pt idx="6">
                  <c:v>2.2135306553911205</c:v>
                </c:pt>
                <c:pt idx="7">
                  <c:v>1.9748691099476441</c:v>
                </c:pt>
                <c:pt idx="8">
                  <c:v>2.0293594306049823</c:v>
                </c:pt>
                <c:pt idx="9">
                  <c:v>2.5714285714285716</c:v>
                </c:pt>
                <c:pt idx="10">
                  <c:v>1.8065187239944522</c:v>
                </c:pt>
                <c:pt idx="11">
                  <c:v>1.7956577266922094</c:v>
                </c:pt>
                <c:pt idx="12">
                  <c:v>2.109933577132622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1-46E2-B75D-0FC23908E2E3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1-46E2-B75D-0FC23908E2E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1.7625570776255708</c:v>
                </c:pt>
                <c:pt idx="4">
                  <c:v>1.60075329566855</c:v>
                </c:pt>
                <c:pt idx="5">
                  <c:v>1.8062953995157385</c:v>
                </c:pt>
                <c:pt idx="6">
                  <c:v>2.5428571428571427</c:v>
                </c:pt>
                <c:pt idx="7">
                  <c:v>1.5124113475177305</c:v>
                </c:pt>
                <c:pt idx="8">
                  <c:v>1.641711229946524</c:v>
                </c:pt>
                <c:pt idx="9">
                  <c:v>2.6287425149700598</c:v>
                </c:pt>
                <c:pt idx="10">
                  <c:v>1.7217391304347827</c:v>
                </c:pt>
                <c:pt idx="11">
                  <c:v>1.7701317715959004</c:v>
                </c:pt>
                <c:pt idx="12">
                  <c:v>1.9616059247709998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1-46E2-B75D-0FC23908E2E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1-46E2-B75D-0FC23908E2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1-46E2-B75D-0FC23908E2E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A1-46E2-B75D-0FC23908E2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A1-46E2-B75D-0FC23908E2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12">
                  <c:v>2.0029112081513829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A1-46E2-B75D-0FC23908E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A1-46E2-B75D-0FC23908E2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A1-46E2-B75D-0FC23908E2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A1-46E2-B75D-0FC23908E2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A1-46E2-B75D-0FC23908E2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A1-46E2-B75D-0FC23908E2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A1-46E2-B75D-0FC23908E2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A1-46E2-B75D-0FC23908E2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A1-46E2-B75D-0FC23908E2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A1-46E2-B75D-0FC23908E2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A1-46E2-B75D-0FC23908E2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A1-46E2-B75D-0FC23908E2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A1-46E2-B75D-0FC23908E2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A1-46E2-B75D-0FC23908E2E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0.19177599316188143</c:v>
                </c:pt>
                <c:pt idx="1">
                  <c:v>0.41386991386991379</c:v>
                </c:pt>
                <c:pt idx="2">
                  <c:v>0.26016980606847917</c:v>
                </c:pt>
                <c:pt idx="3">
                  <c:v>9.8531135055986763E-2</c:v>
                </c:pt>
                <c:pt idx="4">
                  <c:v>0.18998202388020324</c:v>
                </c:pt>
                <c:pt idx="5">
                  <c:v>0.32497048406139317</c:v>
                </c:pt>
                <c:pt idx="6">
                  <c:v>0</c:v>
                </c:pt>
                <c:pt idx="7">
                  <c:v>0</c:v>
                </c:pt>
                <c:pt idx="12">
                  <c:v>0.23389150248912305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A1-46E2-B75D-0FC23908E2E3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9.9316526114794135E-2</c:v>
                </c:pt>
                <c:pt idx="1">
                  <c:v>0.24848567654961973</c:v>
                </c:pt>
                <c:pt idx="2">
                  <c:v>-0.12536500326868572</c:v>
                </c:pt>
                <c:pt idx="3">
                  <c:v>-0.5599743973949054</c:v>
                </c:pt>
                <c:pt idx="4">
                  <c:v>-0.4425224154784777</c:v>
                </c:pt>
                <c:pt idx="5">
                  <c:v>-0.48145726540433076</c:v>
                </c:pt>
                <c:pt idx="6">
                  <c:v>-0.27707074616267868</c:v>
                </c:pt>
                <c:pt idx="7">
                  <c:v>-9.2260414295470161E-2</c:v>
                </c:pt>
                <c:pt idx="12">
                  <c:v>-0.17917870098300259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A1-46E2-B75D-0FC23908E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A4-4641-B46B-C30D73B47E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</c:v>
                </c:pt>
                <c:pt idx="1">
                  <c:v>382</c:v>
                </c:pt>
                <c:pt idx="2">
                  <c:v>296</c:v>
                </c:pt>
                <c:pt idx="3">
                  <c:v>145</c:v>
                </c:pt>
                <c:pt idx="4">
                  <c:v>167</c:v>
                </c:pt>
                <c:pt idx="5">
                  <c:v>87</c:v>
                </c:pt>
                <c:pt idx="6">
                  <c:v>128</c:v>
                </c:pt>
                <c:pt idx="7">
                  <c:v>86</c:v>
                </c:pt>
                <c:pt idx="8">
                  <c:v>141</c:v>
                </c:pt>
                <c:pt idx="9">
                  <c:v>143</c:v>
                </c:pt>
                <c:pt idx="10">
                  <c:v>282</c:v>
                </c:pt>
                <c:pt idx="11">
                  <c:v>228</c:v>
                </c:pt>
                <c:pt idx="12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4-4641-B46B-C30D73B47EE7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A4-4641-B46B-C30D73B47EE7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277</c:v>
                </c:pt>
                <c:pt idx="1">
                  <c:v>330</c:v>
                </c:pt>
                <c:pt idx="2">
                  <c:v>308</c:v>
                </c:pt>
                <c:pt idx="3">
                  <c:v>129</c:v>
                </c:pt>
                <c:pt idx="4">
                  <c:v>143</c:v>
                </c:pt>
                <c:pt idx="5">
                  <c:v>120</c:v>
                </c:pt>
                <c:pt idx="6">
                  <c:v>82</c:v>
                </c:pt>
                <c:pt idx="7">
                  <c:v>109</c:v>
                </c:pt>
                <c:pt idx="8">
                  <c:v>163</c:v>
                </c:pt>
                <c:pt idx="9">
                  <c:v>175</c:v>
                </c:pt>
                <c:pt idx="10">
                  <c:v>264</c:v>
                </c:pt>
                <c:pt idx="11">
                  <c:v>303</c:v>
                </c:pt>
                <c:pt idx="12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A4-4641-B46B-C30D73B47EE7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A4-4641-B46B-C30D73B47E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A4-4641-B46B-C30D73B47EE7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A4-4641-B46B-C30D73B47E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A4-4641-B46B-C30D73B47E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12">
                  <c:v>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A4-4641-B46B-C30D73B4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A4-4641-B46B-C30D73B47E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A4-4641-B46B-C30D73B47E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A4-4641-B46B-C30D73B47E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A4-4641-B46B-C30D73B47E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A4-4641-B46B-C30D73B47E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A4-4641-B46B-C30D73B47E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A4-4641-B46B-C30D73B47E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A4-4641-B46B-C30D73B47E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A4-4641-B46B-C30D73B47E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A4-4641-B46B-C30D73B47E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A4-4641-B46B-C30D73B47E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A4-4641-B46B-C30D73B47E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A4-4641-B46B-C30D73B47EE7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0.18253968253968256</c:v>
                </c:pt>
                <c:pt idx="1">
                  <c:v>0.14841849148418484</c:v>
                </c:pt>
                <c:pt idx="2">
                  <c:v>0.29360465116279078</c:v>
                </c:pt>
                <c:pt idx="3">
                  <c:v>0.60000000000000009</c:v>
                </c:pt>
                <c:pt idx="4">
                  <c:v>-0.10738255033557043</c:v>
                </c:pt>
                <c:pt idx="5">
                  <c:v>-0.19354838709677424</c:v>
                </c:pt>
                <c:pt idx="6">
                  <c:v>-2.5000000000000022E-2</c:v>
                </c:pt>
                <c:pt idx="7">
                  <c:v>-0.20261437908496727</c:v>
                </c:pt>
                <c:pt idx="12">
                  <c:v>0.1328708644610459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A4-4641-B46B-C30D73B47EE7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0.33035714285714279</c:v>
                </c:pt>
                <c:pt idx="1">
                  <c:v>0.23560209424083767</c:v>
                </c:pt>
                <c:pt idx="2">
                  <c:v>0.50337837837837829</c:v>
                </c:pt>
                <c:pt idx="3">
                  <c:v>0.71034482758620698</c:v>
                </c:pt>
                <c:pt idx="4">
                  <c:v>-0.20359281437125754</c:v>
                </c:pt>
                <c:pt idx="5">
                  <c:v>0.14942528735632177</c:v>
                </c:pt>
                <c:pt idx="6">
                  <c:v>0.21875</c:v>
                </c:pt>
                <c:pt idx="7">
                  <c:v>0.41860465116279078</c:v>
                </c:pt>
                <c:pt idx="12">
                  <c:v>0.30485556238475731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A4-4641-B46B-C30D73B4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C-4BED-9CD5-DFD08EAF1A9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C-4BED-9CD5-DFD08EAF1A96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C-4BED-9CD5-DFD08EAF1A96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C-4BED-9CD5-DFD08EAF1A96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C-4BED-9CD5-DFD08EAF1A9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1C-4BED-9CD5-DFD08EAF1A96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1C-4BED-9CD5-DFD08EAF1A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1C-4BED-9CD5-DFD08EAF1A9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1C-4BED-9CD5-DFD08EAF1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1C-4BED-9CD5-DFD08EAF1A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1C-4BED-9CD5-DFD08EAF1A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1C-4BED-9CD5-DFD08EAF1A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1C-4BED-9CD5-DFD08EAF1A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C-4BED-9CD5-DFD08EAF1A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C-4BED-9CD5-DFD08EAF1A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C-4BED-9CD5-DFD08EAF1A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C-4BED-9CD5-DFD08EAF1A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C-4BED-9CD5-DFD08EAF1A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1C-4BED-9CD5-DFD08EAF1A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1C-4BED-9CD5-DFD08EAF1A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1C-4BED-9CD5-DFD08EAF1A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1C-4BED-9CD5-DFD08EAF1A96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1.0290478051322216E-2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  <c:pt idx="7">
                  <c:v>-0.26057980673108971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1C-4BED-9CD5-DFD08EAF1A96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0.25582901554404169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  <c:pt idx="7">
                  <c:v>-0.12430939226519333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1C-4BED-9CD5-DFD08EAF1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37-4128-9108-454202A7B78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0.40850000000000003</c:v>
                </c:pt>
                <c:pt idx="4">
                  <c:v>0.43520000000000003</c:v>
                </c:pt>
                <c:pt idx="5">
                  <c:v>0.3947</c:v>
                </c:pt>
                <c:pt idx="6">
                  <c:v>0.50130000000000008</c:v>
                </c:pt>
                <c:pt idx="7">
                  <c:v>0.43680000000000002</c:v>
                </c:pt>
                <c:pt idx="8">
                  <c:v>0.48729999999999996</c:v>
                </c:pt>
                <c:pt idx="9">
                  <c:v>0.67430000000000012</c:v>
                </c:pt>
                <c:pt idx="10">
                  <c:v>0.62860000000000005</c:v>
                </c:pt>
                <c:pt idx="11">
                  <c:v>0.61899999999999999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7-4128-9108-454202A7B78A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37-4128-9108-454202A7B78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7-4128-9108-454202A7B78A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37-4128-9108-454202A7B78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37-4128-9108-454202A7B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37-4128-9108-454202A7B7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37-4128-9108-454202A7B7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37-4128-9108-454202A7B7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37-4128-9108-454202A7B7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37-4128-9108-454202A7B7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37-4128-9108-454202A7B7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37-4128-9108-454202A7B7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37-4128-9108-454202A7B7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37-4128-9108-454202A7B7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7-4128-9108-454202A7B7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7-4128-9108-454202A7B7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37-4128-9108-454202A7B7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37-4128-9108-454202A7B78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-7.0145665393862244E-2</c:v>
                </c:pt>
                <c:pt idx="1">
                  <c:v>7.3869610935856977E-2</c:v>
                </c:pt>
                <c:pt idx="2">
                  <c:v>-6.4640352083619734E-2</c:v>
                </c:pt>
                <c:pt idx="3">
                  <c:v>-0.16006289308176103</c:v>
                </c:pt>
                <c:pt idx="4">
                  <c:v>-3.3501204291657483E-2</c:v>
                </c:pt>
                <c:pt idx="5">
                  <c:v>6.2776304155614415E-2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37-4128-9108-454202A7B78A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0.58243080625752097</c:v>
                </c:pt>
                <c:pt idx="1">
                  <c:v>0.69607639609715588</c:v>
                </c:pt>
                <c:pt idx="2">
                  <c:v>0.12431806910233112</c:v>
                </c:pt>
                <c:pt idx="3">
                  <c:v>2.0244461420932058E-2</c:v>
                </c:pt>
                <c:pt idx="4">
                  <c:v>-8.0416666666666581E-2</c:v>
                </c:pt>
                <c:pt idx="5">
                  <c:v>-1.2933689180866459E-2</c:v>
                </c:pt>
                <c:pt idx="6">
                  <c:v>0.32304093567251457</c:v>
                </c:pt>
                <c:pt idx="7">
                  <c:v>-0.50324591015320697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37-4128-9108-454202A7B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CD-4A19-BD4F-7D0BF98CECA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D-4A19-BD4F-7D0BF98CECAA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CD-4A19-BD4F-7D0BF98CECA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CD-4A19-BD4F-7D0BF98CECA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CD-4A19-BD4F-7D0BF98CECA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CD-4A19-BD4F-7D0BF98CECA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CD-4A19-BD4F-7D0BF98CEC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CD-4A19-BD4F-7D0BF98CECA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CD-4A19-BD4F-7D0BF98CE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CD-4A19-BD4F-7D0BF98CEC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CD-4A19-BD4F-7D0BF98CEC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CD-4A19-BD4F-7D0BF98CEC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CD-4A19-BD4F-7D0BF98CEC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CD-4A19-BD4F-7D0BF98CEC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CD-4A19-BD4F-7D0BF98CEC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CD-4A19-BD4F-7D0BF98CEC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CD-4A19-BD4F-7D0BF98CEC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CD-4A19-BD4F-7D0BF98CEC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CD-4A19-BD4F-7D0BF98CEC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CD-4A19-BD4F-7D0BF98CEC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CD-4A19-BD4F-7D0BF98CEC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CD-4A19-BD4F-7D0BF98CECA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4.6372280838869351E-2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  <c:pt idx="7">
                  <c:v>-0.26057980673108971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CD-4A19-BD4F-7D0BF98CECAA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0.30068005181347157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  <c:pt idx="7">
                  <c:v>-0.12430939226519333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CD-4A19-BD4F-7D0BF98CE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AB-4214-BA38-25EF16855CB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0.54079999999999995</c:v>
                </c:pt>
                <c:pt idx="1">
                  <c:v>0.6522</c:v>
                </c:pt>
                <c:pt idx="2">
                  <c:v>0.5706</c:v>
                </c:pt>
                <c:pt idx="3">
                  <c:v>0.52600000000000002</c:v>
                </c:pt>
                <c:pt idx="4">
                  <c:v>0.46779999999999999</c:v>
                </c:pt>
                <c:pt idx="5">
                  <c:v>0.4864</c:v>
                </c:pt>
                <c:pt idx="6">
                  <c:v>0.53700000000000003</c:v>
                </c:pt>
                <c:pt idx="7">
                  <c:v>0.55200000000000005</c:v>
                </c:pt>
                <c:pt idx="8">
                  <c:v>0.44770000000000004</c:v>
                </c:pt>
                <c:pt idx="9">
                  <c:v>0.43259999999999998</c:v>
                </c:pt>
                <c:pt idx="10">
                  <c:v>0.62130000000000007</c:v>
                </c:pt>
                <c:pt idx="11">
                  <c:v>0.53110000000000002</c:v>
                </c:pt>
                <c:pt idx="12">
                  <c:v>0.53227032255517392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AB-4214-BA38-25EF16855CB6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AB-4214-BA38-25EF16855CB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0.63450000000000006</c:v>
                </c:pt>
                <c:pt idx="4">
                  <c:v>0.4965</c:v>
                </c:pt>
                <c:pt idx="5">
                  <c:v>0.58509999999999995</c:v>
                </c:pt>
                <c:pt idx="6">
                  <c:v>0.5232</c:v>
                </c:pt>
                <c:pt idx="7">
                  <c:v>0.50629999999999997</c:v>
                </c:pt>
                <c:pt idx="8">
                  <c:v>0.55810000000000004</c:v>
                </c:pt>
                <c:pt idx="9">
                  <c:v>0.55259999999999998</c:v>
                </c:pt>
                <c:pt idx="10">
                  <c:v>0.65920000000000001</c:v>
                </c:pt>
                <c:pt idx="11">
                  <c:v>0.58630000000000004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AB-4214-BA38-25EF16855CB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AB-4214-BA38-25EF16855CB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AB-4214-BA38-25EF16855CB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AB-4214-BA38-25EF16855C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AB-4214-BA38-25EF16855CB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AB-4214-BA38-25EF16855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AB-4214-BA38-25EF16855C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AB-4214-BA38-25EF16855C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AB-4214-BA38-25EF16855C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AB-4214-BA38-25EF16855C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AB-4214-BA38-25EF16855C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AB-4214-BA38-25EF16855C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AB-4214-BA38-25EF16855C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AB-4214-BA38-25EF16855C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AB-4214-BA38-25EF16855C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AB-4214-BA38-25EF16855C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AB-4214-BA38-25EF16855C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AB-4214-BA38-25EF16855C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AB-4214-BA38-25EF16855CB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9.3203326641813078E-3</c:v>
                </c:pt>
                <c:pt idx="1">
                  <c:v>4.3336803748047714E-2</c:v>
                </c:pt>
                <c:pt idx="2">
                  <c:v>-3.0295081967213089E-2</c:v>
                </c:pt>
                <c:pt idx="3">
                  <c:v>6.6833620284864503E-2</c:v>
                </c:pt>
                <c:pt idx="4">
                  <c:v>-3.2510159424820162E-2</c:v>
                </c:pt>
                <c:pt idx="5">
                  <c:v>-4.8033282904689778E-2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AB-4214-BA38-25EF16855CB6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0.30159023668639051</c:v>
                </c:pt>
                <c:pt idx="1">
                  <c:v>0.22922416436675852</c:v>
                </c:pt>
                <c:pt idx="2">
                  <c:v>0.2958289519803714</c:v>
                </c:pt>
                <c:pt idx="3">
                  <c:v>0.29581749049429651</c:v>
                </c:pt>
                <c:pt idx="4">
                  <c:v>0.32321504916631039</c:v>
                </c:pt>
                <c:pt idx="5">
                  <c:v>3.4950657894736947E-2</c:v>
                </c:pt>
                <c:pt idx="6">
                  <c:v>-0.11303538175046557</c:v>
                </c:pt>
                <c:pt idx="7">
                  <c:v>-0.14039855072463769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AB-4214-BA38-25EF16855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17875</c:v>
                </c:pt>
                <c:pt idx="1">
                  <c:v>1325</c:v>
                </c:pt>
                <c:pt idx="2">
                  <c:v>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A-40C3-9CEA-A28C772B598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15605</c:v>
                </c:pt>
                <c:pt idx="1">
                  <c:v>1338</c:v>
                </c:pt>
                <c:pt idx="2">
                  <c:v>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FA-40C3-9CEA-A28C772B5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FA-40C3-9CEA-A28C772B598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FA-40C3-9CEA-A28C772B598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FA-40C3-9CEA-A28C772B598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FA-40C3-9CEA-A28C772B598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FA-40C3-9CEA-A28C772B598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FA-40C3-9CEA-A28C772B598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FA-40C3-9CEA-A28C772B598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FA-40C3-9CEA-A28C772B598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FA-40C3-9CEA-A28C772B598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0.7073568741217533</c:v>
                </c:pt>
                <c:pt idx="1">
                  <c:v>6.0650015865101312E-2</c:v>
                </c:pt>
                <c:pt idx="2">
                  <c:v>0.23199311001314538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FA-40C3-9CEA-A28C772B5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FA-40C3-9CEA-A28C772B598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FA-40C3-9CEA-A28C772B598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FA-40C3-9CEA-A28C772B598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FA-40C3-9CEA-A28C772B598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FA-40C3-9CEA-A28C772B598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FA-40C3-9CEA-A28C772B598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FA-40C3-9CEA-A28C772B598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FA-40C3-9CEA-A28C772B598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FA-40C3-9CEA-A28C772B598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FA-40C3-9CEA-A28C772B598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FA-40C3-9CEA-A28C772B598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FA-40C3-9CEA-A28C772B598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-0.12699300699300697</c:v>
                </c:pt>
                <c:pt idx="1">
                  <c:v>9.8113207547170234E-3</c:v>
                </c:pt>
                <c:pt idx="2">
                  <c:v>-0.29678483099752684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FA-40C3-9CEA-A28C772B59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6A-4D2B-A9CC-EFAD84BA31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6A-4D2B-A9CC-EFAD84BA31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6A-4D2B-A9CC-EFAD84BA31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6A-4D2B-A9CC-EFAD84BA312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6A-4D2B-A9CC-EFAD84BA312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6A-4D2B-A9CC-EFAD84BA312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6A-4D2B-A9CC-EFAD84BA312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A-4D2B-A9CC-EFAD84BA312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6A-4D2B-A9CC-EFAD84BA312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6A-4D2B-A9CC-EFAD84BA312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6A-4D2B-A9CC-EFAD84BA3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15605</c:v>
                </c:pt>
                <c:pt idx="1">
                  <c:v>1338</c:v>
                </c:pt>
                <c:pt idx="2">
                  <c:v>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6A-4D2B-A9CC-EFAD84BA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A1-4787-8CA8-CA5C0259C39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A1-4787-8CA8-CA5C0259C39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A1-4787-8CA8-CA5C0259C39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A1-4787-8CA8-CA5C0259C39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A1-4787-8CA8-CA5C0259C39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A1-4787-8CA8-CA5C0259C39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A1-4787-8CA8-CA5C0259C39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1-4787-8CA8-CA5C0259C39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A1-4787-8CA8-CA5C0259C39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A1-4787-8CA8-CA5C0259C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DA1-4787-8CA8-CA5C0259C39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A1-4787-8CA8-CA5C0259C39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A1-4787-8CA8-CA5C0259C39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A1-4787-8CA8-CA5C0259C39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A1-4787-8CA8-CA5C0259C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DA1-4787-8CA8-CA5C0259C39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DA1-4787-8CA8-CA5C0259C39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A1-4787-8CA8-CA5C0259C39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A1-4787-8CA8-CA5C0259C39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A1-4787-8CA8-CA5C0259C39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A1-4787-8CA8-CA5C0259C39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A1-4787-8CA8-CA5C0259C39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A1-4787-8CA8-CA5C0259C39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A1-4787-8CA8-CA5C0259C39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A1-4787-8CA8-CA5C0259C39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A1-4787-8CA8-CA5C0259C39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A1-4787-8CA8-CA5C0259C39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A1-4787-8CA8-CA5C0259C39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A1-4787-8CA8-CA5C0259C39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A1-4787-8CA8-CA5C0259C39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A1-4787-8CA8-CA5C0259C39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A1-4787-8CA8-CA5C0259C39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A1-4787-8CA8-CA5C0259C3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DA1-4787-8CA8-CA5C0259C39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A1-4787-8CA8-CA5C0259C3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DA1-4787-8CA8-CA5C0259C3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DA1-4787-8CA8-CA5C0259C3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DA1-4787-8CA8-CA5C0259C3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DA1-4787-8CA8-CA5C0259C3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DA1-4787-8CA8-CA5C0259C3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DA1-4787-8CA8-CA5C0259C3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DA1-4787-8CA8-CA5C0259C3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DA1-4787-8CA8-CA5C0259C3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DA1-4787-8CA8-CA5C0259C3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DA1-4787-8CA8-CA5C0259C3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DA1-4787-8CA8-CA5C0259C39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DA1-4787-8CA8-CA5C0259C39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DA1-4787-8CA8-CA5C0259C39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DA1-4787-8CA8-CA5C0259C39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DA1-4787-8CA8-CA5C0259C39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A1-4787-8CA8-CA5C0259C39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A1-4787-8CA8-CA5C0259C39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A1-4787-8CA8-CA5C0259C39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A1-4787-8CA8-CA5C0259C39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A1-4787-8CA8-CA5C0259C39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A1-4787-8CA8-CA5C0259C39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A1-4787-8CA8-CA5C0259C39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DA1-4787-8CA8-CA5C0259C39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DA1-4787-8CA8-CA5C0259C39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DA1-4787-8CA8-CA5C0259C39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DA1-4787-8CA8-CA5C0259C39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DA1-4787-8CA8-CA5C0259C39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DA1-4787-8CA8-CA5C0259C39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DA1-4787-8CA8-CA5C0259C39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DA1-4787-8CA8-CA5C0259C39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DA1-4787-8CA8-CA5C0259C3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DA1-4787-8CA8-CA5C0259C39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DA1-4787-8CA8-CA5C0259C39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DA1-4787-8CA8-CA5C0259C39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DA1-4787-8CA8-CA5C0259C39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DA1-4787-8CA8-CA5C0259C39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DA1-4787-8CA8-CA5C0259C39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DA1-4787-8CA8-CA5C0259C39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DA1-4787-8CA8-CA5C0259C39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DA1-4787-8CA8-CA5C0259C39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DA1-4787-8CA8-CA5C0259C39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DA1-4787-8CA8-CA5C0259C39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DA1-4787-8CA8-CA5C0259C39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DA1-4787-8CA8-CA5C0259C39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DA1-4787-8CA8-CA5C0259C39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DA1-4787-8CA8-CA5C0259C39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DA1-4787-8CA8-CA5C0259C39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DA1-4787-8CA8-CA5C0259C3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DA1-4787-8CA8-CA5C0259C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809-41D1-B9AD-A3B2AFF36DB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09-41D1-B9AD-A3B2AFF36DB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9-41D1-B9AD-A3B2AFF36DB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9-41D1-B9AD-A3B2AFF36DB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3448</c:v>
                </c:pt>
                <c:pt idx="1">
                  <c:v>18613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09-41D1-B9AD-A3B2AFF36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9589</c:v>
                </c:pt>
                <c:pt idx="1">
                  <c:v>2731</c:v>
                </c:pt>
                <c:pt idx="2">
                  <c:v>4723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6-49B8-820B-964B0F2C2D66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26478</c:v>
                </c:pt>
                <c:pt idx="1">
                  <c:v>2733</c:v>
                </c:pt>
                <c:pt idx="2">
                  <c:v>17187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6-49B8-820B-964B0F2C2D66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22061</c:v>
                </c:pt>
                <c:pt idx="1">
                  <c:v>3448</c:v>
                </c:pt>
                <c:pt idx="2">
                  <c:v>18613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6-49B8-820B-964B0F2C2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-0.16681773547851042</c:v>
                </c:pt>
                <c:pt idx="1">
                  <c:v>0.26161727039882909</c:v>
                </c:pt>
                <c:pt idx="2">
                  <c:v>8.2969686390876873E-2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76-49B8-820B-964B0F2C2D66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-5.9272525691868139E-2</c:v>
                </c:pt>
                <c:pt idx="1">
                  <c:v>-0.40397579948141749</c:v>
                </c:pt>
                <c:pt idx="2">
                  <c:v>5.3605796445148846E-2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76-49B8-820B-964B0F2C2D66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76-49B8-820B-964B0F2C2D66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0.15629391233398304</c:v>
                </c:pt>
                <c:pt idx="2">
                  <c:v>0.84370608766601696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76-49B8-820B-964B0F2C2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19-4F2A-8863-A3F82F6F9B6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19-4F2A-8863-A3F82F6F9B6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9-4F2A-8863-A3F82F6F9B6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9-4F2A-8863-A3F82F6F9B6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950</c:v>
                </c:pt>
                <c:pt idx="1">
                  <c:v>14655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19-4F2A-8863-A3F82F6F9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34-4090-B454-5ECD96C34BF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380</c:v>
                </c:pt>
                <c:pt idx="1">
                  <c:v>477</c:v>
                </c:pt>
                <c:pt idx="2">
                  <c:v>628</c:v>
                </c:pt>
                <c:pt idx="3">
                  <c:v>410</c:v>
                </c:pt>
                <c:pt idx="4">
                  <c:v>195</c:v>
                </c:pt>
                <c:pt idx="5">
                  <c:v>96</c:v>
                </c:pt>
                <c:pt idx="6">
                  <c:v>88</c:v>
                </c:pt>
                <c:pt idx="7">
                  <c:v>140</c:v>
                </c:pt>
                <c:pt idx="8">
                  <c:v>179</c:v>
                </c:pt>
                <c:pt idx="9">
                  <c:v>397</c:v>
                </c:pt>
                <c:pt idx="10">
                  <c:v>536</c:v>
                </c:pt>
                <c:pt idx="11">
                  <c:v>379</c:v>
                </c:pt>
                <c:pt idx="12">
                  <c:v>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4-4090-B454-5ECD96C34BFE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34-4090-B454-5ECD96C34BFE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309</c:v>
                </c:pt>
                <c:pt idx="1">
                  <c:v>390</c:v>
                </c:pt>
                <c:pt idx="2">
                  <c:v>431</c:v>
                </c:pt>
                <c:pt idx="3">
                  <c:v>352</c:v>
                </c:pt>
                <c:pt idx="4">
                  <c:v>190</c:v>
                </c:pt>
                <c:pt idx="5">
                  <c:v>171</c:v>
                </c:pt>
                <c:pt idx="6">
                  <c:v>136</c:v>
                </c:pt>
                <c:pt idx="7">
                  <c:v>193</c:v>
                </c:pt>
                <c:pt idx="8">
                  <c:v>224</c:v>
                </c:pt>
                <c:pt idx="9">
                  <c:v>318</c:v>
                </c:pt>
                <c:pt idx="10">
                  <c:v>407</c:v>
                </c:pt>
                <c:pt idx="11">
                  <c:v>361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34-4090-B454-5ECD96C34BFE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34-4090-B454-5ECD96C34BF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4-4090-B454-5ECD96C34BFE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34-4090-B454-5ECD96C34B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34-4090-B454-5ECD96C34BF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12">
                  <c:v>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34-4090-B454-5ECD96C3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534-4090-B454-5ECD96C34BFE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92</c:v>
                      </c:pt>
                      <c:pt idx="2">
                        <c:v>167</c:v>
                      </c:pt>
                      <c:pt idx="3">
                        <c:v>83</c:v>
                      </c:pt>
                      <c:pt idx="4">
                        <c:v>122</c:v>
                      </c:pt>
                      <c:pt idx="5">
                        <c:v>106</c:v>
                      </c:pt>
                      <c:pt idx="6">
                        <c:v>120</c:v>
                      </c:pt>
                      <c:pt idx="7">
                        <c:v>203</c:v>
                      </c:pt>
                      <c:pt idx="8">
                        <c:v>194</c:v>
                      </c:pt>
                      <c:pt idx="9">
                        <c:v>402</c:v>
                      </c:pt>
                      <c:pt idx="10">
                        <c:v>469</c:v>
                      </c:pt>
                      <c:pt idx="11">
                        <c:v>348</c:v>
                      </c:pt>
                      <c:pt idx="12">
                        <c:v>2395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534-4090-B454-5ECD96C34B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34-4090-B454-5ECD96C34B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34-4090-B454-5ECD96C34B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34-4090-B454-5ECD96C34B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34-4090-B454-5ECD96C34B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34-4090-B454-5ECD96C34B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34-4090-B454-5ECD96C34B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34-4090-B454-5ECD96C34B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34-4090-B454-5ECD96C34B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34-4090-B454-5ECD96C34B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34-4090-B454-5ECD96C34B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34-4090-B454-5ECD96C34B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34-4090-B454-5ECD96C34B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34-4090-B454-5ECD96C34BFE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0.39782608695652177</c:v>
                </c:pt>
                <c:pt idx="1">
                  <c:v>0.22045454545454546</c:v>
                </c:pt>
                <c:pt idx="2">
                  <c:v>0.25555555555555554</c:v>
                </c:pt>
                <c:pt idx="3">
                  <c:v>-2.7932960893854775E-2</c:v>
                </c:pt>
                <c:pt idx="4">
                  <c:v>0.2872340425531914</c:v>
                </c:pt>
                <c:pt idx="5">
                  <c:v>0.203125</c:v>
                </c:pt>
                <c:pt idx="6">
                  <c:v>0.14814814814814814</c:v>
                </c:pt>
                <c:pt idx="7">
                  <c:v>-0.2638297872340426</c:v>
                </c:pt>
                <c:pt idx="12">
                  <c:v>0.17701732150401361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34-4090-B454-5ECD96C34BFE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0.69210526315789478</c:v>
                </c:pt>
                <c:pt idx="1">
                  <c:v>0.12578616352201255</c:v>
                </c:pt>
                <c:pt idx="2">
                  <c:v>-0.10031847133757965</c:v>
                </c:pt>
                <c:pt idx="3">
                  <c:v>-0.15121951219512197</c:v>
                </c:pt>
                <c:pt idx="4">
                  <c:v>0.24102564102564106</c:v>
                </c:pt>
                <c:pt idx="5">
                  <c:v>0.60416666666666674</c:v>
                </c:pt>
                <c:pt idx="6">
                  <c:v>0.40909090909090917</c:v>
                </c:pt>
                <c:pt idx="7">
                  <c:v>0.23571428571428577</c:v>
                </c:pt>
                <c:pt idx="12">
                  <c:v>0.15410107705053844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34-4090-B454-5ECD96C3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4338</c:v>
                </c:pt>
                <c:pt idx="1">
                  <c:v>668</c:v>
                </c:pt>
                <c:pt idx="2">
                  <c:v>2547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B-4EF3-B140-098F0A77CFAB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17875</c:v>
                </c:pt>
                <c:pt idx="1">
                  <c:v>820</c:v>
                </c:pt>
                <c:pt idx="2">
                  <c:v>13145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B-4EF3-B140-098F0A77CFAB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15605</c:v>
                </c:pt>
                <c:pt idx="1">
                  <c:v>950</c:v>
                </c:pt>
                <c:pt idx="2">
                  <c:v>14655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B-4EF3-B140-098F0A77C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-0.12699300699300697</c:v>
                </c:pt>
                <c:pt idx="1">
                  <c:v>0.15853658536585358</c:v>
                </c:pt>
                <c:pt idx="2">
                  <c:v>0.11487257512362126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6B-4EF3-B140-098F0A77CFAB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0.30520240883238547</c:v>
                </c:pt>
                <c:pt idx="1">
                  <c:v>-0.36069986541049803</c:v>
                </c:pt>
                <c:pt idx="2">
                  <c:v>0.39971346704871058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6B-4EF3-B140-098F0A77CFAB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6B-4EF3-B140-098F0A77CFAB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6.0877923742390261E-2</c:v>
                </c:pt>
                <c:pt idx="2">
                  <c:v>0.93912207625760979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6B-4EF3-B140-098F0A77C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4E5-4E79-856F-CB0303A1063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E5-4E79-856F-CB0303A1063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5-4E79-856F-CB0303A1063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5-4E79-856F-CB0303A1063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2498</c:v>
                </c:pt>
                <c:pt idx="1">
                  <c:v>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E5-4E79-856F-CB0303A1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5251</c:v>
                </c:pt>
                <c:pt idx="1">
                  <c:v>2063</c:v>
                </c:pt>
                <c:pt idx="2">
                  <c:v>2176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A-46D7-97C8-980074E409D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8603</c:v>
                </c:pt>
                <c:pt idx="1">
                  <c:v>1913</c:v>
                </c:pt>
                <c:pt idx="2">
                  <c:v>4042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A-46D7-97C8-980074E409D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6456</c:v>
                </c:pt>
                <c:pt idx="1">
                  <c:v>2498</c:v>
                </c:pt>
                <c:pt idx="2">
                  <c:v>3958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BA-46D7-97C8-980074E40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-0.24956410554457742</c:v>
                </c:pt>
                <c:pt idx="1">
                  <c:v>0.30580240460010444</c:v>
                </c:pt>
                <c:pt idx="2">
                  <c:v>-2.0781791192478916E-2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BA-46D7-97C8-980074E409DA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-0.43836450630709001</c:v>
                </c:pt>
                <c:pt idx="1">
                  <c:v>-0.41893463596185154</c:v>
                </c:pt>
                <c:pt idx="2">
                  <c:v>-0.44997220678154526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BA-46D7-97C8-980074E409DA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BA-46D7-97C8-980074E409DA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0.38692688971499378</c:v>
                </c:pt>
                <c:pt idx="2">
                  <c:v>0.61307311028500622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BA-46D7-97C8-980074E40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B-4E8C-8500-F5D1D74069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5B-4E8C-8500-F5D1D74069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5B-4E8C-8500-F5D1D74069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55B-4E8C-8500-F5D1D740692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55B-4E8C-8500-F5D1D740692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55B-4E8C-8500-F5D1D740692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55B-4E8C-8500-F5D1D740692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55B-4E8C-8500-F5D1D740692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55B-4E8C-8500-F5D1D740692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55B-4E8C-8500-F5D1D740692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B-4E8C-8500-F5D1D740692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B-4E8C-8500-F5D1D740692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B-4E8C-8500-F5D1D740692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B-4E8C-8500-F5D1D740692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B-4E8C-8500-F5D1D740692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B-4E8C-8500-F5D1D740692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5B-4E8C-8500-F5D1D740692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5B-4E8C-8500-F5D1D740692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5B-4E8C-8500-F5D1D740692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55B-4E8C-8500-F5D1D740692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5B-4E8C-8500-F5D1D7406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5D-4549-BB8E-D7F485F8E41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5D-4549-BB8E-D7F485F8E41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5D-4549-BB8E-D7F485F8E41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5D-4549-BB8E-D7F485F8E41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5D-4549-BB8E-D7F485F8E41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5D-4549-BB8E-D7F485F8E41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5D-4549-BB8E-D7F485F8E41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5D-4549-BB8E-D7F485F8E41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5D-4549-BB8E-D7F485F8E41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5D-4549-BB8E-D7F485F8E4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55D-4549-BB8E-D7F485F8E41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5D-4549-BB8E-D7F485F8E41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5D-4549-BB8E-D7F485F8E41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5D-4549-BB8E-D7F485F8E41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5D-4549-BB8E-D7F485F8E4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55D-4549-BB8E-D7F485F8E41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55D-4549-BB8E-D7F485F8E41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5D-4549-BB8E-D7F485F8E41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5D-4549-BB8E-D7F485F8E41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5D-4549-BB8E-D7F485F8E41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5D-4549-BB8E-D7F485F8E41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5D-4549-BB8E-D7F485F8E41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5D-4549-BB8E-D7F485F8E41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5D-4549-BB8E-D7F485F8E41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5D-4549-BB8E-D7F485F8E41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5D-4549-BB8E-D7F485F8E41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5D-4549-BB8E-D7F485F8E41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5D-4549-BB8E-D7F485F8E41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5D-4549-BB8E-D7F485F8E41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5D-4549-BB8E-D7F485F8E41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5D-4549-BB8E-D7F485F8E41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5D-4549-BB8E-D7F485F8E41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5D-4549-BB8E-D7F485F8E4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55D-4549-BB8E-D7F485F8E41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55D-4549-BB8E-D7F485F8E4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55D-4549-BB8E-D7F485F8E4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55D-4549-BB8E-D7F485F8E4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55D-4549-BB8E-D7F485F8E4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55D-4549-BB8E-D7F485F8E4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55D-4549-BB8E-D7F485F8E4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55D-4549-BB8E-D7F485F8E4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55D-4549-BB8E-D7F485F8E4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55D-4549-BB8E-D7F485F8E4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55D-4549-BB8E-D7F485F8E4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55D-4549-BB8E-D7F485F8E4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55D-4549-BB8E-D7F485F8E41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55D-4549-BB8E-D7F485F8E41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55D-4549-BB8E-D7F485F8E41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55D-4549-BB8E-D7F485F8E41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55D-4549-BB8E-D7F485F8E41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5D-4549-BB8E-D7F485F8E41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5D-4549-BB8E-D7F485F8E41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5D-4549-BB8E-D7F485F8E41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5D-4549-BB8E-D7F485F8E41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5D-4549-BB8E-D7F485F8E41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5D-4549-BB8E-D7F485F8E41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5D-4549-BB8E-D7F485F8E41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5D-4549-BB8E-D7F485F8E41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5D-4549-BB8E-D7F485F8E41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5D-4549-BB8E-D7F485F8E41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55D-4549-BB8E-D7F485F8E41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55D-4549-BB8E-D7F485F8E41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55D-4549-BB8E-D7F485F8E41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55D-4549-BB8E-D7F485F8E41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55D-4549-BB8E-D7F485F8E41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55D-4549-BB8E-D7F485F8E4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55D-4549-BB8E-D7F485F8E41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55D-4549-BB8E-D7F485F8E41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55D-4549-BB8E-D7F485F8E41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55D-4549-BB8E-D7F485F8E41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55D-4549-BB8E-D7F485F8E41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55D-4549-BB8E-D7F485F8E41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55D-4549-BB8E-D7F485F8E41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55D-4549-BB8E-D7F485F8E41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55D-4549-BB8E-D7F485F8E41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55D-4549-BB8E-D7F485F8E41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55D-4549-BB8E-D7F485F8E41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55D-4549-BB8E-D7F485F8E41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55D-4549-BB8E-D7F485F8E41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55D-4549-BB8E-D7F485F8E41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55D-4549-BB8E-D7F485F8E41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55D-4549-BB8E-D7F485F8E41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55D-4549-BB8E-D7F485F8E4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55D-4549-BB8E-D7F485F8E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51841</c:v>
                </c:pt>
                <c:pt idx="1">
                  <c:v>27117</c:v>
                </c:pt>
                <c:pt idx="2">
                  <c:v>2013</c:v>
                </c:pt>
                <c:pt idx="3">
                  <c:v>61574</c:v>
                </c:pt>
                <c:pt idx="4">
                  <c:v>15835</c:v>
                </c:pt>
                <c:pt idx="5">
                  <c:v>31132</c:v>
                </c:pt>
                <c:pt idx="6">
                  <c:v>9589</c:v>
                </c:pt>
                <c:pt idx="7">
                  <c:v>10674</c:v>
                </c:pt>
                <c:pt idx="8">
                  <c:v>11442</c:v>
                </c:pt>
                <c:pt idx="9">
                  <c:v>61214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7-41C5-B5FB-E21938B91166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7-41C5-B5FB-E21938B91166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7-41C5-B5FB-E21938B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-0.11295472949229191</c:v>
                </c:pt>
                <c:pt idx="1">
                  <c:v>-3.9449146463921947E-2</c:v>
                </c:pt>
                <c:pt idx="2">
                  <c:v>-0.46437815011578809</c:v>
                </c:pt>
                <c:pt idx="3">
                  <c:v>0.11679884049377831</c:v>
                </c:pt>
                <c:pt idx="4">
                  <c:v>-8.6427171783148293E-2</c:v>
                </c:pt>
                <c:pt idx="5">
                  <c:v>4.6622137011153031E-2</c:v>
                </c:pt>
                <c:pt idx="6">
                  <c:v>-0.16681773547851042</c:v>
                </c:pt>
                <c:pt idx="7">
                  <c:v>-0.12705698943357002</c:v>
                </c:pt>
                <c:pt idx="8">
                  <c:v>0.37700808180768597</c:v>
                </c:pt>
                <c:pt idx="9">
                  <c:v>-9.1114074433264691E-2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F7-41C5-B5FB-E21938B91166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-0.27568289137988033</c:v>
                </c:pt>
                <c:pt idx="1">
                  <c:v>-0.12432432432432428</c:v>
                </c:pt>
                <c:pt idx="2">
                  <c:v>6.0124022647613851E-2</c:v>
                </c:pt>
                <c:pt idx="3">
                  <c:v>9.5127347901222681E-2</c:v>
                </c:pt>
                <c:pt idx="4">
                  <c:v>0.67771806928317813</c:v>
                </c:pt>
                <c:pt idx="5">
                  <c:v>0.29784623250463338</c:v>
                </c:pt>
                <c:pt idx="6">
                  <c:v>-5.9272525691868139E-2</c:v>
                </c:pt>
                <c:pt idx="7">
                  <c:v>-0.36486231016447157</c:v>
                </c:pt>
                <c:pt idx="8">
                  <c:v>0.49625434603390794</c:v>
                </c:pt>
                <c:pt idx="9">
                  <c:v>-4.9638737482570638E-2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F7-41C5-B5FB-E21938B91166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0.35624539660404414</c:v>
                </c:pt>
                <c:pt idx="1">
                  <c:v>0.10546515167882782</c:v>
                </c:pt>
                <c:pt idx="2">
                  <c:v>6.4914020839266602E-3</c:v>
                </c:pt>
                <c:pt idx="3">
                  <c:v>0.19588321368595757</c:v>
                </c:pt>
                <c:pt idx="4">
                  <c:v>6.2641539080990308E-2</c:v>
                </c:pt>
                <c:pt idx="5">
                  <c:v>0.1134610663183635</c:v>
                </c:pt>
                <c:pt idx="6">
                  <c:v>2.1318510807546133E-2</c:v>
                </c:pt>
                <c:pt idx="7">
                  <c:v>6.3684484468755825E-2</c:v>
                </c:pt>
                <c:pt idx="8">
                  <c:v>2.9324246025121039E-2</c:v>
                </c:pt>
                <c:pt idx="9">
                  <c:v>4.5484989246467045E-2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F7-41C5-B5FB-E21938B91166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0.15830100038990394</c:v>
                </c:pt>
                <c:pt idx="1">
                  <c:v>0.10954392145207863</c:v>
                </c:pt>
                <c:pt idx="2">
                  <c:v>1.0720995100298017E-2</c:v>
                </c:pt>
                <c:pt idx="3">
                  <c:v>0.36976526692060413</c:v>
                </c:pt>
                <c:pt idx="4">
                  <c:v>4.7670528442538246E-2</c:v>
                </c:pt>
                <c:pt idx="5">
                  <c:v>0.13842544245917596</c:v>
                </c:pt>
                <c:pt idx="6">
                  <c:v>3.0075772241565941E-2</c:v>
                </c:pt>
                <c:pt idx="7">
                  <c:v>2.7481411397737465E-2</c:v>
                </c:pt>
                <c:pt idx="8">
                  <c:v>5.6909615903718264E-2</c:v>
                </c:pt>
                <c:pt idx="9">
                  <c:v>5.110604569237942E-2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F7-41C5-B5FB-E21938B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F3-4B43-9B0B-2E0E7B09A2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F3-4B43-9B0B-2E0E7B09A2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F3-4B43-9B0B-2E0E7B09A2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F3-4B43-9B0B-2E0E7B09A27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F3-4B43-9B0B-2E0E7B09A27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CF3-4B43-9B0B-2E0E7B09A27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F3-4B43-9B0B-2E0E7B09A27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F3-4B43-9B0B-2E0E7B09A27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F3-4B43-9B0B-2E0E7B09A27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F3-4B43-9B0B-2E0E7B09A27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F3-4B43-9B0B-2E0E7B09A27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F3-4B43-9B0B-2E0E7B09A27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3-4B43-9B0B-2E0E7B09A27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F3-4B43-9B0B-2E0E7B09A27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F3-4B43-9B0B-2E0E7B09A27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F3-4B43-9B0B-2E0E7B09A27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F3-4B43-9B0B-2E0E7B09A27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F3-4B43-9B0B-2E0E7B09A27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F3-4B43-9B0B-2E0E7B09A27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CF3-4B43-9B0B-2E0E7B09A27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F3-4B43-9B0B-2E0E7B09A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89-4A61-A333-F6596FB01D0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89-4A61-A333-F6596FB01D0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89-4A61-A333-F6596FB01D0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89-4A61-A333-F6596FB01D0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89-4A61-A333-F6596FB01D0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89-4A61-A333-F6596FB01D0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89-4A61-A333-F6596FB01D0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89-4A61-A333-F6596FB01D0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89-4A61-A333-F6596FB01D0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89-4A61-A333-F6596FB01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589-4A61-A333-F6596FB01D0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89-4A61-A333-F6596FB01D0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89-4A61-A333-F6596FB01D0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89-4A61-A333-F6596FB01D0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89-4A61-A333-F6596FB01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589-4A61-A333-F6596FB01D0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589-4A61-A333-F6596FB01D0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89-4A61-A333-F6596FB01D0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89-4A61-A333-F6596FB01D0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89-4A61-A333-F6596FB01D0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89-4A61-A333-F6596FB01D0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89-4A61-A333-F6596FB01D0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89-4A61-A333-F6596FB01D0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89-4A61-A333-F6596FB01D0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89-4A61-A333-F6596FB01D0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89-4A61-A333-F6596FB01D0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89-4A61-A333-F6596FB01D0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89-4A61-A333-F6596FB01D0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89-4A61-A333-F6596FB01D0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89-4A61-A333-F6596FB01D0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89-4A61-A333-F6596FB01D0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89-4A61-A333-F6596FB01D0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89-4A61-A333-F6596FB01D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589-4A61-A333-F6596FB01D0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89-4A61-A333-F6596FB01D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589-4A61-A333-F6596FB01D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589-4A61-A333-F6596FB01D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589-4A61-A333-F6596FB01D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589-4A61-A333-F6596FB01D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589-4A61-A333-F6596FB01D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589-4A61-A333-F6596FB01D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589-4A61-A333-F6596FB01D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589-4A61-A333-F6596FB01D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589-4A61-A333-F6596FB01D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589-4A61-A333-F6596FB01D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589-4A61-A333-F6596FB01D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589-4A61-A333-F6596FB01D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589-4A61-A333-F6596FB01D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589-4A61-A333-F6596FB01D0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589-4A61-A333-F6596FB01D0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89-4A61-A333-F6596FB01D0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89-4A61-A333-F6596FB01D0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89-4A61-A333-F6596FB01D0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89-4A61-A333-F6596FB01D0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89-4A61-A333-F6596FB01D0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89-4A61-A333-F6596FB01D0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89-4A61-A333-F6596FB01D0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89-4A61-A333-F6596FB01D0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89-4A61-A333-F6596FB01D0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89-4A61-A333-F6596FB01D0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89-4A61-A333-F6596FB01D0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589-4A61-A333-F6596FB01D0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589-4A61-A333-F6596FB01D0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589-4A61-A333-F6596FB01D0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589-4A61-A333-F6596FB01D0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589-4A61-A333-F6596FB01D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589-4A61-A333-F6596FB01D0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589-4A61-A333-F6596FB01D0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589-4A61-A333-F6596FB01D0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589-4A61-A333-F6596FB01D0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589-4A61-A333-F6596FB01D0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589-4A61-A333-F6596FB01D0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589-4A61-A333-F6596FB01D0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589-4A61-A333-F6596FB01D0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589-4A61-A333-F6596FB01D0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589-4A61-A333-F6596FB01D0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589-4A61-A333-F6596FB01D0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589-4A61-A333-F6596FB01D0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589-4A61-A333-F6596FB01D0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589-4A61-A333-F6596FB01D0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589-4A61-A333-F6596FB01D0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589-4A61-A333-F6596FB01D0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589-4A61-A333-F6596FB01D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589-4A61-A333-F6596FB01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24286</c:v>
                </c:pt>
                <c:pt idx="1">
                  <c:v>15074</c:v>
                </c:pt>
                <c:pt idx="2">
                  <c:v>585</c:v>
                </c:pt>
                <c:pt idx="3">
                  <c:v>48691</c:v>
                </c:pt>
                <c:pt idx="4">
                  <c:v>14075</c:v>
                </c:pt>
                <c:pt idx="5">
                  <c:v>16211</c:v>
                </c:pt>
                <c:pt idx="6">
                  <c:v>4338</c:v>
                </c:pt>
                <c:pt idx="7">
                  <c:v>2990</c:v>
                </c:pt>
                <c:pt idx="8">
                  <c:v>7354</c:v>
                </c:pt>
                <c:pt idx="9">
                  <c:v>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6-4593-A762-18966174250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6-4593-A762-18966174250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B6-4593-A762-18966174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-4.7602478487212774E-2</c:v>
                </c:pt>
                <c:pt idx="1">
                  <c:v>-5.8178988999589398E-2</c:v>
                </c:pt>
                <c:pt idx="2">
                  <c:v>-0.31273111463285785</c:v>
                </c:pt>
                <c:pt idx="3">
                  <c:v>8.3442435957228112E-2</c:v>
                </c:pt>
                <c:pt idx="4">
                  <c:v>2.5589781465872985E-2</c:v>
                </c:pt>
                <c:pt idx="5">
                  <c:v>-1.5481218886709947E-2</c:v>
                </c:pt>
                <c:pt idx="6">
                  <c:v>-0.12699300699300697</c:v>
                </c:pt>
                <c:pt idx="7">
                  <c:v>-0.14267819115620695</c:v>
                </c:pt>
                <c:pt idx="8">
                  <c:v>0.74111730622061889</c:v>
                </c:pt>
                <c:pt idx="9">
                  <c:v>7.1360854951305619E-2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B6-4593-A762-189661742504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-8.7720647617582581E-2</c:v>
                </c:pt>
                <c:pt idx="1">
                  <c:v>-0.19152922842884446</c:v>
                </c:pt>
                <c:pt idx="2">
                  <c:v>-0.16975111678366306</c:v>
                </c:pt>
                <c:pt idx="3">
                  <c:v>-2.8952590070807638E-2</c:v>
                </c:pt>
                <c:pt idx="4">
                  <c:v>0.84724939353627038</c:v>
                </c:pt>
                <c:pt idx="5">
                  <c:v>0.35244139360186511</c:v>
                </c:pt>
                <c:pt idx="6">
                  <c:v>0.30520240883238547</c:v>
                </c:pt>
                <c:pt idx="7">
                  <c:v>-0.44779732128449246</c:v>
                </c:pt>
                <c:pt idx="8">
                  <c:v>0.25470731899472154</c:v>
                </c:pt>
                <c:pt idx="9">
                  <c:v>-0.17418454793064508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B6-4593-A762-189661742504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0.36415936387851555</c:v>
                </c:pt>
                <c:pt idx="1">
                  <c:v>9.068329522865004E-2</c:v>
                </c:pt>
                <c:pt idx="2">
                  <c:v>7.1704091170391561E-3</c:v>
                </c:pt>
                <c:pt idx="3">
                  <c:v>0.27327420890728055</c:v>
                </c:pt>
                <c:pt idx="4">
                  <c:v>5.7688003826558601E-2</c:v>
                </c:pt>
                <c:pt idx="5">
                  <c:v>0.12352499769616598</c:v>
                </c:pt>
                <c:pt idx="6">
                  <c:v>2.3433283160948039E-2</c:v>
                </c:pt>
                <c:pt idx="7">
                  <c:v>3.3684247480044407E-2</c:v>
                </c:pt>
                <c:pt idx="8">
                  <c:v>5.8978150876992817E-3</c:v>
                </c:pt>
                <c:pt idx="9">
                  <c:v>2.0484375617098399E-2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B6-4593-A762-189661742504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0.16293067330300581</c:v>
                </c:pt>
                <c:pt idx="1">
                  <c:v>9.9771742290864884E-2</c:v>
                </c:pt>
                <c:pt idx="2">
                  <c:v>5.9571370027038349E-3</c:v>
                </c:pt>
                <c:pt idx="3">
                  <c:v>0.44144399902011738</c:v>
                </c:pt>
                <c:pt idx="4">
                  <c:v>5.4044648764729718E-2</c:v>
                </c:pt>
                <c:pt idx="5">
                  <c:v>0.11953423522220212</c:v>
                </c:pt>
                <c:pt idx="6">
                  <c:v>3.5726795898229573E-2</c:v>
                </c:pt>
                <c:pt idx="7">
                  <c:v>1.5668964506727535E-2</c:v>
                </c:pt>
                <c:pt idx="8">
                  <c:v>3.6461707880500106E-2</c:v>
                </c:pt>
                <c:pt idx="9">
                  <c:v>2.8460096110919052E-2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B6-4593-A762-18966174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96-4BCB-9285-FF742F71E0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96-4BCB-9285-FF742F71E0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296-4BCB-9285-FF742F71E0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96-4BCB-9285-FF742F71E07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96-4BCB-9285-FF742F71E07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296-4BCB-9285-FF742F71E07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296-4BCB-9285-FF742F71E07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296-4BCB-9285-FF742F71E07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296-4BCB-9285-FF742F71E07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296-4BCB-9285-FF742F71E07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6-4BCB-9285-FF742F71E07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6-4BCB-9285-FF742F71E07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6-4BCB-9285-FF742F71E07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96-4BCB-9285-FF742F71E07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96-4BCB-9285-FF742F71E07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96-4BCB-9285-FF742F71E07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96-4BCB-9285-FF742F71E07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96-4BCB-9285-FF742F71E07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96-4BCB-9285-FF742F71E07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296-4BCB-9285-FF742F71E07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96-4BCB-9285-FF742F71E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5-410A-ABE5-B41DC8DBC5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369</c:v>
                </c:pt>
                <c:pt idx="1">
                  <c:v>333</c:v>
                </c:pt>
                <c:pt idx="2">
                  <c:v>444</c:v>
                </c:pt>
                <c:pt idx="3">
                  <c:v>365</c:v>
                </c:pt>
                <c:pt idx="4">
                  <c:v>321</c:v>
                </c:pt>
                <c:pt idx="5">
                  <c:v>183</c:v>
                </c:pt>
                <c:pt idx="6">
                  <c:v>203</c:v>
                </c:pt>
                <c:pt idx="7">
                  <c:v>380</c:v>
                </c:pt>
                <c:pt idx="8">
                  <c:v>211</c:v>
                </c:pt>
                <c:pt idx="9">
                  <c:v>329</c:v>
                </c:pt>
                <c:pt idx="10">
                  <c:v>378</c:v>
                </c:pt>
                <c:pt idx="11">
                  <c:v>338</c:v>
                </c:pt>
                <c:pt idx="12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5-410A-ABE5-B41DC8DBC5C7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D5-410A-ABE5-B41DC8DBC5C7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325</c:v>
                </c:pt>
                <c:pt idx="1">
                  <c:v>388</c:v>
                </c:pt>
                <c:pt idx="2">
                  <c:v>383</c:v>
                </c:pt>
                <c:pt idx="3">
                  <c:v>282</c:v>
                </c:pt>
                <c:pt idx="4">
                  <c:v>279</c:v>
                </c:pt>
                <c:pt idx="5">
                  <c:v>122</c:v>
                </c:pt>
                <c:pt idx="6">
                  <c:v>200</c:v>
                </c:pt>
                <c:pt idx="7">
                  <c:v>410</c:v>
                </c:pt>
                <c:pt idx="8">
                  <c:v>154</c:v>
                </c:pt>
                <c:pt idx="9">
                  <c:v>223</c:v>
                </c:pt>
                <c:pt idx="10">
                  <c:v>289</c:v>
                </c:pt>
                <c:pt idx="11">
                  <c:v>357</c:v>
                </c:pt>
                <c:pt idx="12">
                  <c:v>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5-410A-ABE5-B41DC8DBC5C7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D5-410A-ABE5-B41DC8DBC5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D5-410A-ABE5-B41DC8DBC5C7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D5-410A-ABE5-B41DC8DBC5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D5-410A-ABE5-B41DC8DBC5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12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D5-410A-ABE5-B41DC8DBC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D5-410A-ABE5-B41DC8DBC5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D5-410A-ABE5-B41DC8DBC5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D5-410A-ABE5-B41DC8DBC5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D5-410A-ABE5-B41DC8DBC5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D5-410A-ABE5-B41DC8DBC5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D5-410A-ABE5-B41DC8DBC5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D5-410A-ABE5-B41DC8DBC5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D5-410A-ABE5-B41DC8DBC5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D5-410A-ABE5-B41DC8DBC5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D5-410A-ABE5-B41DC8DBC5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D5-410A-ABE5-B41DC8DBC5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D5-410A-ABE5-B41DC8DBC5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D5-410A-ABE5-B41DC8DBC5C7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-0.21106557377049184</c:v>
                </c:pt>
                <c:pt idx="1">
                  <c:v>0.13432835820895517</c:v>
                </c:pt>
                <c:pt idx="2">
                  <c:v>4.7008547008547064E-2</c:v>
                </c:pt>
                <c:pt idx="3">
                  <c:v>0.12999999999999989</c:v>
                </c:pt>
                <c:pt idx="4">
                  <c:v>-4.8543689320388328E-2</c:v>
                </c:pt>
                <c:pt idx="5">
                  <c:v>-0.21333333333333337</c:v>
                </c:pt>
                <c:pt idx="6">
                  <c:v>-1.0752688172043001E-2</c:v>
                </c:pt>
                <c:pt idx="7">
                  <c:v>1.8292682926829285E-2</c:v>
                </c:pt>
                <c:pt idx="12">
                  <c:v>-1.1782592170277439E-2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D5-410A-ABE5-B41DC8DBC5C7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4.3360433604336057E-2</c:v>
                </c:pt>
                <c:pt idx="1">
                  <c:v>0.36936936936936937</c:v>
                </c:pt>
                <c:pt idx="2">
                  <c:v>0.10360360360360366</c:v>
                </c:pt>
                <c:pt idx="3">
                  <c:v>-7.1232876712328808E-2</c:v>
                </c:pt>
                <c:pt idx="4">
                  <c:v>-8.411214953271029E-2</c:v>
                </c:pt>
                <c:pt idx="5">
                  <c:v>-0.35519125683060104</c:v>
                </c:pt>
                <c:pt idx="6">
                  <c:v>-9.3596059113300489E-2</c:v>
                </c:pt>
                <c:pt idx="7">
                  <c:v>-0.12105263157894741</c:v>
                </c:pt>
                <c:pt idx="12">
                  <c:v>7.698229407235857E-4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D5-410A-ABE5-B41DC8DBC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47-4FB4-8396-6EEDA92E862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47-4FB4-8396-6EEDA92E862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7-4FB4-8396-6EEDA92E862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7-4FB4-8396-6EEDA92E862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47-4FB4-8396-6EEDA92E862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47-4FB4-8396-6EEDA92E862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47-4FB4-8396-6EEDA92E862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47-4FB4-8396-6EEDA92E862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47-4FB4-8396-6EEDA92E862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47-4FB4-8396-6EEDA92E8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B47-4FB4-8396-6EEDA92E862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47-4FB4-8396-6EEDA92E862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47-4FB4-8396-6EEDA92E862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47-4FB4-8396-6EEDA92E862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47-4FB4-8396-6EEDA92E8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B47-4FB4-8396-6EEDA92E862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B47-4FB4-8396-6EEDA92E862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47-4FB4-8396-6EEDA92E862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47-4FB4-8396-6EEDA92E862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47-4FB4-8396-6EEDA92E862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47-4FB4-8396-6EEDA92E862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47-4FB4-8396-6EEDA92E862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47-4FB4-8396-6EEDA92E862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47-4FB4-8396-6EEDA92E862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47-4FB4-8396-6EEDA92E862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47-4FB4-8396-6EEDA92E862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47-4FB4-8396-6EEDA92E862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47-4FB4-8396-6EEDA92E862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47-4FB4-8396-6EEDA92E862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47-4FB4-8396-6EEDA92E862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47-4FB4-8396-6EEDA92E862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47-4FB4-8396-6EEDA92E862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47-4FB4-8396-6EEDA92E86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B47-4FB4-8396-6EEDA92E862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47-4FB4-8396-6EEDA92E86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47-4FB4-8396-6EEDA92E86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47-4FB4-8396-6EEDA92E86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47-4FB4-8396-6EEDA92E86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47-4FB4-8396-6EEDA92E86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B47-4FB4-8396-6EEDA92E86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B47-4FB4-8396-6EEDA92E86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B47-4FB4-8396-6EEDA92E86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B47-4FB4-8396-6EEDA92E86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B47-4FB4-8396-6EEDA92E86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B47-4FB4-8396-6EEDA92E86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B47-4FB4-8396-6EEDA92E862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B47-4FB4-8396-6EEDA92E862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B47-4FB4-8396-6EEDA92E862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B47-4FB4-8396-6EEDA92E862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B47-4FB4-8396-6EEDA92E862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47-4FB4-8396-6EEDA92E862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47-4FB4-8396-6EEDA92E862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47-4FB4-8396-6EEDA92E862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47-4FB4-8396-6EEDA92E862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47-4FB4-8396-6EEDA92E862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47-4FB4-8396-6EEDA92E862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47-4FB4-8396-6EEDA92E862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47-4FB4-8396-6EEDA92E862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B47-4FB4-8396-6EEDA92E862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47-4FB4-8396-6EEDA92E862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47-4FB4-8396-6EEDA92E862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B47-4FB4-8396-6EEDA92E862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47-4FB4-8396-6EEDA92E862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B47-4FB4-8396-6EEDA92E862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47-4FB4-8396-6EEDA92E862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B47-4FB4-8396-6EEDA92E86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B47-4FB4-8396-6EEDA92E862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B47-4FB4-8396-6EEDA92E862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47-4FB4-8396-6EEDA92E862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B47-4FB4-8396-6EEDA92E862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47-4FB4-8396-6EEDA92E862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B47-4FB4-8396-6EEDA92E862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47-4FB4-8396-6EEDA92E862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B47-4FB4-8396-6EEDA92E862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47-4FB4-8396-6EEDA92E862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B47-4FB4-8396-6EEDA92E862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47-4FB4-8396-6EEDA92E862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B47-4FB4-8396-6EEDA92E862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47-4FB4-8396-6EEDA92E862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B47-4FB4-8396-6EEDA92E862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B47-4FB4-8396-6EEDA92E862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B47-4FB4-8396-6EEDA92E862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B47-4FB4-8396-6EEDA92E86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B47-4FB4-8396-6EEDA92E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27555</c:v>
                </c:pt>
                <c:pt idx="1">
                  <c:v>12043</c:v>
                </c:pt>
                <c:pt idx="2">
                  <c:v>1428</c:v>
                </c:pt>
                <c:pt idx="3">
                  <c:v>12883</c:v>
                </c:pt>
                <c:pt idx="4">
                  <c:v>1760</c:v>
                </c:pt>
                <c:pt idx="5">
                  <c:v>14921</c:v>
                </c:pt>
                <c:pt idx="6">
                  <c:v>5251</c:v>
                </c:pt>
                <c:pt idx="7">
                  <c:v>7684</c:v>
                </c:pt>
                <c:pt idx="8">
                  <c:v>4088</c:v>
                </c:pt>
                <c:pt idx="9">
                  <c:v>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8-4B36-A5C0-E0F14BBA1251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8-4B36-A5C0-E0F14BBA1251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8-4B36-A5C0-E0F14BBA1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-0.19987895832962499</c:v>
                </c:pt>
                <c:pt idx="1">
                  <c:v>-1.626494743318796E-2</c:v>
                </c:pt>
                <c:pt idx="2">
                  <c:v>-0.51707048458149774</c:v>
                </c:pt>
                <c:pt idx="3">
                  <c:v>0.20827490561676565</c:v>
                </c:pt>
                <c:pt idx="4">
                  <c:v>-0.25540699960676372</c:v>
                </c:pt>
                <c:pt idx="5">
                  <c:v>0.12150425173934787</c:v>
                </c:pt>
                <c:pt idx="6">
                  <c:v>-0.24956410554457742</c:v>
                </c:pt>
                <c:pt idx="7">
                  <c:v>-0.11880336223442978</c:v>
                </c:pt>
                <c:pt idx="8">
                  <c:v>0.21967120181405897</c:v>
                </c:pt>
                <c:pt idx="9">
                  <c:v>-0.15471290736117671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8-4B36-A5C0-E0F14BBA1251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-0.45384073291050031</c:v>
                </c:pt>
                <c:pt idx="1">
                  <c:v>-2.8634070317246518E-2</c:v>
                </c:pt>
                <c:pt idx="2">
                  <c:v>0.22829131652661072</c:v>
                </c:pt>
                <c:pt idx="3">
                  <c:v>0.59690032992546138</c:v>
                </c:pt>
                <c:pt idx="4">
                  <c:v>0.40902889743271742</c:v>
                </c:pt>
                <c:pt idx="5">
                  <c:v>0.24466313398940187</c:v>
                </c:pt>
                <c:pt idx="6">
                  <c:v>-0.43836450630709001</c:v>
                </c:pt>
                <c:pt idx="7">
                  <c:v>-0.31172456575682383</c:v>
                </c:pt>
                <c:pt idx="8">
                  <c:v>0.6978824148362488</c:v>
                </c:pt>
                <c:pt idx="9">
                  <c:v>2.722204001311912E-2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68-4B36-A5C0-E0F14BBA1251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0.34983324681604527</c:v>
                </c:pt>
                <c:pt idx="1">
                  <c:v>0.11744188527096504</c:v>
                </c:pt>
                <c:pt idx="2">
                  <c:v>5.9412488355721164E-3</c:v>
                </c:pt>
                <c:pt idx="3">
                  <c:v>0.13317855034950615</c:v>
                </c:pt>
                <c:pt idx="4">
                  <c:v>6.6655052017037975E-2</c:v>
                </c:pt>
                <c:pt idx="5">
                  <c:v>0.10530694674564628</c:v>
                </c:pt>
                <c:pt idx="6">
                  <c:v>1.9605054505891471E-2</c:v>
                </c:pt>
                <c:pt idx="7">
                  <c:v>8.7991637452267346E-2</c:v>
                </c:pt>
                <c:pt idx="8">
                  <c:v>4.8305090772042356E-2</c:v>
                </c:pt>
                <c:pt idx="9">
                  <c:v>6.5741287235025994E-2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68-4B36-A5C0-E0F14BBA1251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0.15148604609624336</c:v>
                </c:pt>
                <c:pt idx="1">
                  <c:v>0.12392872910116033</c:v>
                </c:pt>
                <c:pt idx="2">
                  <c:v>1.7733472181500166E-2</c:v>
                </c:pt>
                <c:pt idx="3">
                  <c:v>0.26425300023253701</c:v>
                </c:pt>
                <c:pt idx="4">
                  <c:v>3.8287719014447621E-2</c:v>
                </c:pt>
                <c:pt idx="5">
                  <c:v>0.16623360867059619</c:v>
                </c:pt>
                <c:pt idx="6">
                  <c:v>2.1757372938761892E-2</c:v>
                </c:pt>
                <c:pt idx="7">
                  <c:v>4.4869526534491298E-2</c:v>
                </c:pt>
                <c:pt idx="8">
                  <c:v>8.7009271148227152E-2</c:v>
                </c:pt>
                <c:pt idx="9">
                  <c:v>8.4441254082034997E-2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68-4B36-A5C0-E0F14BBA1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1-4AA1-B544-D68ADE676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1-4AA1-B544-D68ADE676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25698</c:v>
                </c:pt>
                <c:pt idx="1">
                  <c:v>17520</c:v>
                </c:pt>
                <c:pt idx="2">
                  <c:v>10731</c:v>
                </c:pt>
                <c:pt idx="3">
                  <c:v>7339</c:v>
                </c:pt>
                <c:pt idx="4">
                  <c:v>17966</c:v>
                </c:pt>
                <c:pt idx="5">
                  <c:v>17518</c:v>
                </c:pt>
                <c:pt idx="6">
                  <c:v>22136</c:v>
                </c:pt>
                <c:pt idx="7">
                  <c:v>21880</c:v>
                </c:pt>
                <c:pt idx="8">
                  <c:v>7541</c:v>
                </c:pt>
                <c:pt idx="9">
                  <c:v>8622</c:v>
                </c:pt>
                <c:pt idx="10">
                  <c:v>6073</c:v>
                </c:pt>
                <c:pt idx="11">
                  <c:v>12392</c:v>
                </c:pt>
                <c:pt idx="12">
                  <c:v>3203</c:v>
                </c:pt>
                <c:pt idx="13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2-41D1-928F-D0CD2ED8C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0.46678082191780823</c:v>
                </c:pt>
                <c:pt idx="1">
                  <c:v>0.63265306122448983</c:v>
                </c:pt>
                <c:pt idx="2">
                  <c:v>0.46218830903392827</c:v>
                </c:pt>
                <c:pt idx="3">
                  <c:v>-0.59150617833685848</c:v>
                </c:pt>
                <c:pt idx="4">
                  <c:v>2.5573695627354676E-2</c:v>
                </c:pt>
                <c:pt idx="5">
                  <c:v>-0.20861944344054928</c:v>
                </c:pt>
                <c:pt idx="6">
                  <c:v>1.1700182815356452E-2</c:v>
                </c:pt>
                <c:pt idx="7">
                  <c:v>1.9014719533218405</c:v>
                </c:pt>
                <c:pt idx="8">
                  <c:v>-0.12537694270470889</c:v>
                </c:pt>
                <c:pt idx="9">
                  <c:v>0.41972665898238093</c:v>
                </c:pt>
                <c:pt idx="10">
                  <c:v>-0.50992575855390576</c:v>
                </c:pt>
                <c:pt idx="11">
                  <c:v>2.8688729316266</c:v>
                </c:pt>
                <c:pt idx="12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2-41D1-928F-D0CD2ED8C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12024</c:v>
                </c:pt>
                <c:pt idx="1">
                  <c:v>16289</c:v>
                </c:pt>
                <c:pt idx="2">
                  <c:v>11001</c:v>
                </c:pt>
                <c:pt idx="3">
                  <c:v>8684</c:v>
                </c:pt>
                <c:pt idx="4">
                  <c:v>19153</c:v>
                </c:pt>
                <c:pt idx="5">
                  <c:v>16764</c:v>
                </c:pt>
                <c:pt idx="6">
                  <c:v>15170</c:v>
                </c:pt>
                <c:pt idx="7">
                  <c:v>13564</c:v>
                </c:pt>
                <c:pt idx="8">
                  <c:v>17617</c:v>
                </c:pt>
                <c:pt idx="9">
                  <c:v>10581</c:v>
                </c:pt>
                <c:pt idx="10">
                  <c:v>10665</c:v>
                </c:pt>
                <c:pt idx="11">
                  <c:v>7960</c:v>
                </c:pt>
                <c:pt idx="12">
                  <c:v>16637</c:v>
                </c:pt>
                <c:pt idx="13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6-4A11-9323-2F884AD41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-0.261833138928111</c:v>
                </c:pt>
                <c:pt idx="1">
                  <c:v>0.48068357422052532</c:v>
                </c:pt>
                <c:pt idx="2">
                  <c:v>0.26681252878857675</c:v>
                </c:pt>
                <c:pt idx="3">
                  <c:v>-0.54659844410797265</c:v>
                </c:pt>
                <c:pt idx="4">
                  <c:v>0.14250775471247912</c:v>
                </c:pt>
                <c:pt idx="5">
                  <c:v>0.10507580751483192</c:v>
                </c:pt>
                <c:pt idx="6">
                  <c:v>0.1184016514302566</c:v>
                </c:pt>
                <c:pt idx="7">
                  <c:v>-0.23006187205540107</c:v>
                </c:pt>
                <c:pt idx="8">
                  <c:v>0.6649655042056517</c:v>
                </c:pt>
                <c:pt idx="9">
                  <c:v>-7.8762306610408173E-3</c:v>
                </c:pt>
                <c:pt idx="10">
                  <c:v>0.33982412060301503</c:v>
                </c:pt>
                <c:pt idx="11">
                  <c:v>-0.52154835607381145</c:v>
                </c:pt>
                <c:pt idx="12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6-4A11-9323-2F884AD41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17-4A4C-ACBE-4E98B5FE58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7-4A4C-ACBE-4E98B5FE58F8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17-4A4C-ACBE-4E98B5FE58F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17-4A4C-ACBE-4E98B5FE58F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17-4A4C-ACBE-4E98B5FE58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17-4A4C-ACBE-4E98B5FE58F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17-4A4C-ACBE-4E98B5FE58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17-4A4C-ACBE-4E98B5FE58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12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17-4A4C-ACBE-4E98B5FE5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17-4A4C-ACBE-4E98B5FE58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17-4A4C-ACBE-4E98B5FE58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17-4A4C-ACBE-4E98B5FE58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17-4A4C-ACBE-4E98B5FE58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17-4A4C-ACBE-4E98B5FE58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17-4A4C-ACBE-4E98B5FE58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17-4A4C-ACBE-4E98B5FE58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17-4A4C-ACBE-4E98B5FE58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17-4A4C-ACBE-4E98B5FE58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17-4A4C-ACBE-4E98B5FE58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17-4A4C-ACBE-4E98B5FE58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17-4A4C-ACBE-4E98B5FE58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17-4A4C-ACBE-4E98B5FE58F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7">
                  <c:v>0.20408163265306123</c:v>
                </c:pt>
                <c:pt idx="12">
                  <c:v>0.55324675324675332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17-4A4C-ACBE-4E98B5FE58F8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7">
                  <c:v>1.6818181818181817</c:v>
                </c:pt>
                <c:pt idx="12">
                  <c:v>0.67507002801120453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17-4A4C-ACBE-4E98B5FE5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AE12CC-CDD6-4EFC-AF9F-55D202A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4029CF-ED81-4CCD-9D28-B3923707F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74BE26-D77F-4BA4-A201-0B915EF9C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DC8872-3BB1-4C91-8EF0-1DBCA4C1F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C5492DA-1205-48AE-9E39-356E32982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ABC1CF1-D9CB-4F84-B200-34BFA474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-25,0%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6.456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29,3%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6.456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29,3%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4963AB1-81E4-478B-BC83-3D18F62B6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08721A-8FF2-41C6-97F6-15A2C203F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AAE5C5A-BA98-4422-9D98-56D874EE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D9BE571-5DE2-41AC-A0A8-D5C748B0C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22.061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B3131B7-B4EF-4890-B6A1-E8F1E9CAA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339B6A-2AB8-4CE1-A8F3-1378DFD5C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56772E-D4DF-4266-8B84-C2EAB386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C30106C-FED1-4FB6-A63A-C94C54295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15.605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5D796F6-DE94-43A0-886A-1F4D03171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FA7B84-9E18-44AF-8B84-2802CD3ED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C608461-D084-4E7A-8CDE-3CA518D11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1C825D8-AC05-4FB8-B5AA-B0C051EE7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6.456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BB4C1F7-B82D-4D01-9BA2-2E64FDBD3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97425A-6ECE-4BB6-8E83-418E0019D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E3DA87C-4311-40A8-9D97-4905166F0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E8D23EE-0E21-48F1-B9CD-52A5317E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30A3AA1-E098-4F7E-8480-A5EEB56B8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FC95504-1B30-4509-823C-144B816A3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F5FB2B-A2CA-42BC-8358-5FCD594DD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B18BBC9-4366-4BF8-A8E7-740839B35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79B978-AE3D-4B8C-A362-9E424865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F0534B-39D2-443C-9E7E-96C591DF6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F982E2A-5769-4BDD-A718-FEEB8E65D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84F9D7-8CD3-47DD-8EF1-4E480E887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53FDD27-383B-4B55-BB3E-7A1930E1C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4BB73AA-49FE-492E-BDB5-3DB47E883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E3739A-21E6-4B73-945C-3469AB82E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28CEE4-2389-4D7B-9821-A96632C39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048E70-BB09-4E20-AAF4-9C71A158D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4F6EAD-623C-45BB-AE54-F3CA26567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F4D1D1-4B6F-4C02-BAEC-C78069AAF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CAFCCD-2CDD-44E7-B0C0-380E4963C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9AA326-3BFF-410E-A76A-213A62A12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E60CB3-7F72-40D3-AF83-3F4633186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0C4CF6-35B2-4B2B-BD99-F260922D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FC6AA2-BA19-437E-B217-FEFB8981B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A6667D-7DDE-4AC1-B884-2FDB9774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A4A07D-B266-4573-85D8-70B0EA880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E00F66-5F3F-4956-890C-3F002AAAD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A8F29F-E78A-4035-B9C0-0586DC6A4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FC4804-5411-4AF7-BB58-506DD1BE7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88E815-8E20-4CE5-BB01-6C850EFB2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0FA519-9526-44CE-A1F7-0D349C8F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F1041C-8D72-4C3F-A1FA-D5FFC9E3C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5531090-419D-428C-96CA-9099137CA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BC1DFE6-9378-44F5-B4F5-89ED7B95A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3793337-8FE1-40A7-9E74-580A51583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872DF9-8030-4993-90B2-28A14BB1C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C3B6F1-9BD6-410B-9229-882F68055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21E026E-2368-4B50-A0FD-853F897C9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1D9A237-A932-44EF-B2CE-66F526681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B43BEB-0FF0-420F-A00B-321EB56B5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3FE2E3-97B6-4ABE-81A2-B503106A0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D7F71E-6777-4DE1-A5D1-EF6852F6B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F5F155-6690-4BE1-9C03-63D5073D5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0AF99D-55A3-4BF1-BE13-685A86E81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8A1E85-B19D-4372-A6E1-7FA433142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751DFE0-5C35-4564-9E27-774665C94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726B8F-67A7-4A66-B5FF-77C239F8E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A60A514-61ED-44BF-96BA-C4A21E228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950044-B034-40D5-9C47-6BBAF70C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9A7E8-9716-4D02-ABCF-87D5BF670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AE049F-892A-453F-93EF-FCF2C0913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1B54FE1-5FCB-44E9-B680-7FA6870EE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BC058F-F1A7-4878-9F38-36EDF0966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7B3760-3347-4385-8286-96295AA45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B9E27F3-CF96-4F52-B2C3-3ECB349B6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2D2AF6E-236A-4D91-9D39-70BC10F4C65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A08D4A5-0D24-C9AF-3CD9-AEBB67AC15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093119C-CC86-AB72-DD3F-E3F38399F7B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3734-406E-4018-B049-2432DCDA1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E4CB3B-FB49-4B79-AF55-5C6B30E41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3B9546-0BAC-4F2E-A1D6-119F0E2C1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A7CC2B-33CD-472D-BA2A-68BF89FBD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3B7958-E81F-4483-A3BB-BC6AC4EE8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05DB7C-D58C-41DC-B4F2-115784879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E103BAC-6D2A-41C7-BA09-C469B6938559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1BD5EAA-41DB-45F9-FD12-80E45B8F45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458AE07-993E-5372-6A86-64E21C18B8C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D8DA4E-1A81-4874-8EBD-9C074AA69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61C73C-0921-47C9-BFE8-72243EAEE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776F255-9BF5-48C4-B66B-B09208935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FEE39A-6A1A-4163-994D-BD304E2C0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E53BFB-C8D1-4723-A3BF-E90208570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8F532FA-83E5-468C-B0AE-33659F47D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52B1D3F-934D-49DD-BC70-F3497A3F8BE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A461E6A-88E7-D505-CD68-57EFECE243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2FDFA99-AB90-238D-A23C-FD69A73103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AA4164-7376-45E2-9E83-398D59FB5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B23E25-D03B-4589-AD92-B36555FB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957136-04E0-4A17-A383-1CFBB9B0D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EE2FF8-8011-41AA-A93E-FB4B3241B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D7BADC-76D9-4F1C-BC5A-8FDFA3A2C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B208CE-D3CA-482F-B1B1-6CC669617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7834C5F-E4E7-4261-B791-CB5431419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17F79F-442F-4FC0-9A0F-C8215555B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91AAD8D-959F-49C7-818F-A3B730BEB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E718F14-409A-42D6-AE26-259DB6AB6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9DEA5D2-2798-40EB-9508-CD29DC874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4C83558-C1FD-4F89-BC9D-9B28AB7CD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6E4BC44-5E69-470F-9317-27A46332C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27759B2-17A2-4FD3-A99B-982C5EC9C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6F151F6-8651-4E5E-94C9-8BCF54FDA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044F08B-5379-48F7-B690-294F9F501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5F9403-B624-4724-9025-8FFD28C1A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677845-7445-4871-B96F-B2FCD61B6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CB4A09-4E0C-44B9-BC0B-1695B143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649C15-BF78-42F5-84FB-0AD57770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A70AC2-B03C-44F4-A2F5-D02FB7A5C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530737-8E6D-436D-9967-FDDF15D45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178D99-FDC2-40BC-B2E8-BEB4B48FD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4408B10-B171-42DD-94BD-219C5446F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204924-313A-41C2-8319-E4D7E6117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150DD61-83AA-4B84-A3A8-0E99A0725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519379-150A-4D39-B769-B22064272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E639C7-B8E4-43E5-B732-3E6799737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2AECD-F2E1-4ED4-8185-5FD5E20E1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D4BFB4-A68C-4C38-B983-80ACD48DF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46D5F7-EDE2-470D-980F-5BEAD2A745E7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6F4279C-F756-A2FC-344D-0DE11C5115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4D127B9-F8C7-5327-1DB0-189BA86009A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181704-3CB7-4DB2-B990-D5BABC76C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176282-EEEF-4CE5-AD4B-73063B49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22EA1BD-8DC0-4A96-AA58-965B05901CA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C6454E1-48EB-345B-839A-16AB8AB003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8E1C7E0-CFEA-A785-1811-8BA6271730C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12F79C-F96C-4CF1-955C-1C5C91F98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840238-40A9-48E8-863A-8D49C5D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4833A4-D417-4F2F-844A-220B22F1B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A24A2A1-C9FD-46E3-83DF-F3654B4B0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9D2B9B-2E32-4132-94FF-D12E1307D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33059AE-47D1-4C62-BB0F-8D73602B6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8EE9CC1-4C38-4115-994C-9459E8F82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7B11250-9E36-4E8C-A665-3C1F16243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114F481-F1BB-4196-B165-0D3D55F07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AE4BB72-E9C9-498F-8695-B4C568B01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3352CAC-A6C6-4615-A221-226C062F1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54C12E1-11EB-48B4-83E9-AB9D05811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ADB03EF-6317-4501-B87D-C2067CFC0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5096712-A010-4EA9-8772-5755F21CC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2C73072-E744-4357-8A94-47B0637BC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19253E-9F7C-4A64-9D0E-48E9C3E4A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09B4FA-72E0-4F9F-91F0-0F9E73706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D95444-2507-4860-B12B-5E6FFE9D2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62725D-9416-412B-85F6-E2F54C271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B6DC775-4D37-4DC7-96B2-6EE239F32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CB6B999-959E-450C-BC3A-93938C922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9AEADD-AD63-4B2C-83C6-B160C1882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2B55D7-846E-4C2C-B1B6-C9DC088A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C641F34-376E-494A-8C00-4A0319600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6B59F9B-3A9D-477D-A739-FA5139498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D8FC833-6337-4129-8DA9-8B3B683F5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760AFC2-8003-4912-9B5D-DE15FF7F1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4AE41CF-C22D-4F7E-B9D2-8CEE9016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2B1E50C-A863-44B7-A9BD-6F13419C1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D70A325-FD21-4703-A9A3-A6F7FADC2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46E599-7C1B-4038-BA9A-62C4373DE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F45006-84F1-4089-AB34-7A161BA07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BC4C15-E554-4292-8380-84DAFC26A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AA0088E-B8B8-481F-8DDD-8150865E4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1C5C9DF-387C-49DD-9DCB-0AEA14C7A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47FBF58-39CC-4106-B4AC-F2024EE62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70CD324-111A-47D1-9773-A117FE5B912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BEEAC80-F81D-93E2-3A26-295C87BDC1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88890DD-64AD-AD8C-9566-19E7BEE60AD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AD1019-A3B0-47BC-84E6-937E02784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3363C62-0789-4344-852D-DE0CC216E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ADFE74-4AD3-44DF-BDDB-2FB0FC43A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F000B7-7265-4013-88EE-B4D34C01B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B450BE-5435-4267-9878-239AB9C52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C5BC0DA-7AE1-4543-97D1-14BAED4FF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27E2153-7A33-4607-B1A7-FFF22596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5774A9C-C4EF-45DF-80B1-7DF1F577441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4B75264-99CA-9ACA-B9D8-906D6DCB87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A7F7DDD-E5E3-7999-11B4-316208FD669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FF1347-6852-4270-AC25-066ED8754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18D1FE-2584-40C9-BDCD-34529C819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1719BAA-AF83-4FBD-A24F-8DC027E7173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37BC29B-CEA7-50F5-0586-F7C0A77F05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779013C-57CA-6131-28E1-960ABF8886B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B566D-E86B-4860-AEB1-D4D1F5150A3D}">
  <dimension ref="B1:M54"/>
  <sheetViews>
    <sheetView showGridLines="0" tabSelected="1" workbookViewId="0">
      <selection activeCell="A5" sqref="A5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208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209</v>
      </c>
    </row>
    <row r="20" spans="2:2" ht="15.75" x14ac:dyDescent="0.25">
      <c r="B20" s="6" t="s">
        <v>210</v>
      </c>
    </row>
    <row r="21" spans="2:2" ht="15.75" x14ac:dyDescent="0.25">
      <c r="B21" s="6" t="s">
        <v>211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212</v>
      </c>
    </row>
    <row r="36" spans="2:2" ht="15.75" x14ac:dyDescent="0.25">
      <c r="B36" s="6" t="s">
        <v>213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214</v>
      </c>
    </row>
    <row r="42" spans="2:2" ht="15.75" x14ac:dyDescent="0.25">
      <c r="B42" s="6" t="s">
        <v>215</v>
      </c>
    </row>
    <row r="43" spans="2:2" ht="15.75" x14ac:dyDescent="0.25">
      <c r="B43" s="10" t="s">
        <v>23</v>
      </c>
    </row>
    <row r="44" spans="2:2" ht="15.75" x14ac:dyDescent="0.25">
      <c r="B44" s="6" t="s">
        <v>216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217</v>
      </c>
    </row>
    <row r="49" spans="2:2" ht="15.75" x14ac:dyDescent="0.25">
      <c r="B49" s="6" t="s">
        <v>218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C23156A0-A222-4AB5-9B74-339D1B81BBAC}"/>
    <hyperlink ref="B19" location="'Viajeros entr evol mensu TF'!A1" tooltip="Evolución mensual de viajeros entrentrados en Tenerife según lugar de residencia" display="Evolución mensual de viajeros entrados en Tenerife según lugar de residencia" xr:uid="{306DF915-30BB-4FE6-90D0-31E950EFEDA4}"/>
    <hyperlink ref="B14" location="'Establecim aloj islas cat y tip'!A1" tooltip="Establecimientos alojativos Canarias e islas" display="Establecimientos alojativos Canarias e islas" xr:uid="{76C2560E-1B2D-41E6-8476-0D1A80EA6F13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A04ABB0-3268-4236-9620-76D589312C0D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08669AA-DEE0-469E-A513-570EBBC91F96}"/>
    <hyperlink ref="B37" location="'Pernoctaciones lugar reside'!A1" tooltip="Pernoctaciones registradas en establecimientos alojativos de Canarias e islas según tipología y categoría" display="'Pernoctaciones lugar reside'!A1" xr:uid="{1A4FA7A8-C930-4046-8DD9-40B6D20812AA}"/>
    <hyperlink ref="B8" location="'Resumen indicadores (aloj)'!A1" tooltip="Resumen indicadores Tenerife" display="'Resumen indicadores (aloj)'!A1" xr:uid="{CEBB5685-60A7-48C6-AF77-33A631B86A75}"/>
    <hyperlink ref="B9" location="'Resumen indicadores municipios '!A1" tooltip="Resumen indicadores municipios Tenerife" display="Resumen indicadores municipios Tenerife" xr:uid="{E09FE754-03BF-4B4D-820A-2D7DDD8187E9}"/>
    <hyperlink ref="B20" location="'Viajeros entr evol mensu TF cat'!A1" tooltip="Evolución mensual de viajeros entrentrados en Tenerife según lugar de residencia" display="'Viajeros entr evol mensu TF cat'!A1" xr:uid="{30E7CC53-31C2-4192-93DC-7122935283CC}"/>
    <hyperlink ref="B21" location="'Viajeros entr evol anual TF cat'!A1" tooltip="Evolución mensual de viajeros entrentrados en Tenerife según lugar de residencia" display="'Viajeros entr evol anual TF cat'!A1" xr:uid="{C83650F5-2619-45BA-8CED-DFF8A82C7F8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9ED28E7-8E34-4BE9-B582-3A244F9612C5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2EB5F967-C2F4-47A6-803B-B9EA0C55B578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9724817F-0B98-48A3-B023-814661E896E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BE52E77-43CE-40CA-B20E-527DFC4E681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284507B5-DE80-4F47-AD56-D262AC1FFA5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B8932BE-A5DC-4770-960B-AE8068BCA89B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E461CCB4-C546-4092-9F50-4A80979B1658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5FF8E74-0FCD-4FB5-9375-5AA15122969A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9662B78-C312-433B-A61B-B82E30079BD4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3C4766EF-87B1-4D56-8E95-5032577CE43E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295AF67-156C-4AAA-8281-ECCBE526F7C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E62E64A-589C-4D75-BC09-0C42CC9FAB15}"/>
    <hyperlink ref="B35" location="'Pernoctaciones evol mensu TF'!A1" tooltip="Evolución mensual de pernoctaciones en Tenerife según lugar de residencia" display="'Pernoctaciones evol mensu TF'!A1" xr:uid="{3814D749-B8FB-4A0D-BA88-5507DD205BB3}"/>
    <hyperlink ref="B36" location="'Pernocta evol mensu TF cat'!A1" tooltip="Evolución mensual de pernoctaciones en Tenerife según lugar de residencia" display="'Pernocta evol mensu TF cat'!A1" xr:uid="{4D9AD5A1-263E-484C-9A5A-F40521231D22}"/>
    <hyperlink ref="B38" location="'Pernoctaciones lugar residen ac'!A1" tooltip="Pernoctaciones registradas en establecimientos alojativos de Canarias e islas según tipología y categoría" display="'Pernoctaciones lugar residen ac'!A1" xr:uid="{B1BA899E-BF39-41F2-8554-C0509F249760}"/>
    <hyperlink ref="B39" location="'Pernoctaciones lugar reside año'!A1" tooltip="Pernoctaciones registradas en establecimientos alojativos de Canarias e islas según tipología y categoría" display="'Pernoctaciones lugar reside año'!A1" xr:uid="{B99250E5-4F39-46E8-A3A5-A0CEFA788905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C644F91A-A259-419D-A151-D3113FBC6318}"/>
    <hyperlink ref="B41" location="'EM evol menusual lugar resd'!A1" tooltip="Evolución mensual de estancia media en Tenerife según lugar de residencia" display="'EM evol menusual lugar resd'!A1" xr:uid="{B05C6BCF-449B-44BC-A700-9C0C9B7A6FCF}"/>
    <hyperlink ref="B42" location="'EM evol mensu TF cat '!A1" tooltip="Evolución mensual de estancia media en Tenerife según lugar de residencia" display="'EM evol mensu TF cat '!A1" xr:uid="{D973DA12-3C42-41E1-AB14-CC573F6F7697}"/>
    <hyperlink ref="B44" location="'tasa de ocupación evol mens'!A1" tooltip="Evolución mensual de estancia media en Tenerife según lugar de residencia" display="'tasa de ocupación evol mens'!A1" xr:uid="{22484422-B498-4407-B167-FA26A050E5F4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E47E3BF0-1D7D-40DB-B3FB-95765B110D9D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80112AF-2751-42A3-80AC-DB38FA61056A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CF856D91-871E-44C4-85E7-4BEA4C7AF21C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DB99E8A-3C2A-4398-BB4B-694AFE16F1B9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3E056ED5-344E-46D2-B41B-E7F31247762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151FC-A848-4FD1-86CF-3B9C5894649F}">
  <sheetPr>
    <tabColor theme="7" tint="0.79998168889431442"/>
  </sheetPr>
  <dimension ref="A4:P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248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L21" si="0">IFERROR(E9/C9-1,"-")</f>
        <v>0.10199321458863442</v>
      </c>
      <c r="G9" s="115">
        <v>1146</v>
      </c>
      <c r="H9" s="116">
        <f t="shared" si="0"/>
        <v>-0.77948816624975947</v>
      </c>
      <c r="I9" s="115">
        <v>3527</v>
      </c>
      <c r="J9" s="116">
        <f t="shared" si="0"/>
        <v>2.0776614310645725</v>
      </c>
      <c r="K9" s="115">
        <v>5390</v>
      </c>
      <c r="L9" s="116">
        <f t="shared" si="0"/>
        <v>0.52821094414516589</v>
      </c>
      <c r="M9" s="115">
        <v>5217</v>
      </c>
      <c r="N9" s="116">
        <f t="shared" ref="N9:N16" si="1">IFERROR(M9/K9-1,"-")</f>
        <v>-3.2096474953617782E-2</v>
      </c>
      <c r="O9" s="116">
        <f>M9/C9-1</f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0"/>
        <v>-0.74155626049636125</v>
      </c>
      <c r="I10" s="115">
        <v>4177</v>
      </c>
      <c r="J10" s="116">
        <f t="shared" si="0"/>
        <v>2.0158844765342958</v>
      </c>
      <c r="K10" s="115">
        <v>5270</v>
      </c>
      <c r="L10" s="116">
        <f t="shared" si="0"/>
        <v>0.2616710557816615</v>
      </c>
      <c r="M10" s="115">
        <v>4803</v>
      </c>
      <c r="N10" s="116">
        <f>IFERROR(M10/K10-1,"-")</f>
        <v>-8.861480075901329E-2</v>
      </c>
      <c r="O10" s="116">
        <f>IFERROR(M10/C10-1,"-")</f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0"/>
        <v>4.0946314831665109E-2</v>
      </c>
      <c r="I11" s="115">
        <v>4740</v>
      </c>
      <c r="J11" s="116">
        <f t="shared" si="0"/>
        <v>1.0716783216783217</v>
      </c>
      <c r="K11" s="115">
        <v>5659</v>
      </c>
      <c r="L11" s="116">
        <f t="shared" si="0"/>
        <v>0.19388185654008439</v>
      </c>
      <c r="M11" s="115">
        <v>5168</v>
      </c>
      <c r="N11" s="116">
        <f t="shared" si="1"/>
        <v>-8.6764446015197061E-2</v>
      </c>
      <c r="O11" s="116">
        <f t="shared" ref="O11:O16" si="2">IFERROR(M11/C11-1,"-")</f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0"/>
        <v>-</v>
      </c>
      <c r="I12" s="115">
        <v>4075</v>
      </c>
      <c r="J12" s="116">
        <f t="shared" si="0"/>
        <v>1.2267759562841531</v>
      </c>
      <c r="K12" s="115">
        <v>5170</v>
      </c>
      <c r="L12" s="116">
        <f t="shared" si="0"/>
        <v>0.26871165644171779</v>
      </c>
      <c r="M12" s="115">
        <v>5054</v>
      </c>
      <c r="N12" s="116">
        <f t="shared" si="1"/>
        <v>-2.2437137330754364E-2</v>
      </c>
      <c r="O12" s="116">
        <f t="shared" si="2"/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0"/>
        <v>-</v>
      </c>
      <c r="I13" s="115">
        <v>3632</v>
      </c>
      <c r="J13" s="116">
        <f t="shared" si="0"/>
        <v>0.365927040240692</v>
      </c>
      <c r="K13" s="115">
        <v>5013</v>
      </c>
      <c r="L13" s="116">
        <f t="shared" si="0"/>
        <v>0.38023127753303965</v>
      </c>
      <c r="M13" s="115">
        <v>4992</v>
      </c>
      <c r="N13" s="116">
        <f t="shared" si="1"/>
        <v>-4.1891083183722699E-3</v>
      </c>
      <c r="O13" s="116">
        <f t="shared" si="2"/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0"/>
        <v>-</v>
      </c>
      <c r="I14" s="115">
        <v>4520</v>
      </c>
      <c r="J14" s="116">
        <f t="shared" si="0"/>
        <v>0.81234963913392133</v>
      </c>
      <c r="K14" s="115">
        <v>4181</v>
      </c>
      <c r="L14" s="116">
        <f t="shared" si="0"/>
        <v>-7.4999999999999956E-2</v>
      </c>
      <c r="M14" s="115">
        <v>3964</v>
      </c>
      <c r="N14" s="116">
        <f t="shared" si="1"/>
        <v>-5.1901458981104986E-2</v>
      </c>
      <c r="O14" s="116">
        <f t="shared" si="2"/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0"/>
        <v>-</v>
      </c>
      <c r="I15" s="115">
        <v>4275</v>
      </c>
      <c r="J15" s="116">
        <f t="shared" si="0"/>
        <v>0.76070840197693568</v>
      </c>
      <c r="K15" s="115">
        <v>4340</v>
      </c>
      <c r="L15" s="116">
        <f t="shared" si="0"/>
        <v>1.5204678362572999E-2</v>
      </c>
      <c r="M15" s="115">
        <v>4593</v>
      </c>
      <c r="N15" s="116">
        <f t="shared" si="1"/>
        <v>5.8294930875576023E-2</v>
      </c>
      <c r="O15" s="116">
        <f t="shared" si="2"/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0"/>
        <v>5.473532589124952E-2</v>
      </c>
      <c r="I16" s="115">
        <v>3932</v>
      </c>
      <c r="J16" s="116">
        <f t="shared" si="0"/>
        <v>0.34243769204506647</v>
      </c>
      <c r="K16" s="115">
        <v>4645</v>
      </c>
      <c r="L16" s="116">
        <f t="shared" si="0"/>
        <v>0.18133265513733465</v>
      </c>
      <c r="M16" s="115">
        <v>2899</v>
      </c>
      <c r="N16" s="116">
        <f t="shared" si="1"/>
        <v>-0.37588805166846073</v>
      </c>
      <c r="O16" s="116">
        <f t="shared" si="2"/>
        <v>-0.3135211934643618</v>
      </c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0"/>
        <v>1.2188208616780045</v>
      </c>
      <c r="I17" s="115">
        <v>4578</v>
      </c>
      <c r="J17" s="116">
        <f t="shared" si="0"/>
        <v>0.16964741951967288</v>
      </c>
      <c r="K17" s="115">
        <v>4521</v>
      </c>
      <c r="L17" s="116">
        <f t="shared" si="0"/>
        <v>-1.2450851900393189E-2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0"/>
        <v>0.91609977324263037</v>
      </c>
      <c r="I18" s="115">
        <v>4025</v>
      </c>
      <c r="J18" s="116">
        <f t="shared" si="0"/>
        <v>0.19082840236686383</v>
      </c>
      <c r="K18" s="115">
        <v>4419</v>
      </c>
      <c r="L18" s="116">
        <f t="shared" si="0"/>
        <v>9.7888198757764E-2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0"/>
        <v>1.5229722064662505</v>
      </c>
      <c r="I19" s="115">
        <v>4838</v>
      </c>
      <c r="J19" s="116">
        <f t="shared" si="0"/>
        <v>8.7679856115107979E-2</v>
      </c>
      <c r="K19" s="115">
        <v>4964</v>
      </c>
      <c r="L19" s="116">
        <f t="shared" si="0"/>
        <v>2.6043819760231512E-2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0"/>
        <v>1.5323299888517279</v>
      </c>
      <c r="I20" s="115">
        <v>5166</v>
      </c>
      <c r="J20" s="116">
        <f t="shared" si="0"/>
        <v>0.13713405238828957</v>
      </c>
      <c r="K20" s="115">
        <v>4585</v>
      </c>
      <c r="L20" s="116">
        <f t="shared" si="0"/>
        <v>-0.11246612466124661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0"/>
        <v>0.38078526898146237</v>
      </c>
      <c r="I21" s="118">
        <v>51485</v>
      </c>
      <c r="J21" s="119">
        <f t="shared" si="0"/>
        <v>0.53943906231312044</v>
      </c>
      <c r="K21" s="118">
        <v>58157</v>
      </c>
      <c r="L21" s="119">
        <f t="shared" si="0"/>
        <v>0.12959114305137409</v>
      </c>
      <c r="M21" s="118">
        <v>36690</v>
      </c>
      <c r="N21" s="119">
        <v>-7.5073106786326504E-2</v>
      </c>
      <c r="O21" s="119">
        <v>3.0965493986737203E-2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249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4716</v>
      </c>
      <c r="D31" s="116">
        <v>-2.7027027027026973E-2</v>
      </c>
      <c r="E31" s="115">
        <v>5197</v>
      </c>
      <c r="F31" s="116">
        <f t="shared" ref="F31:L43" si="3">IFERROR(E31/C31-1,"-")</f>
        <v>0.10199321458863442</v>
      </c>
      <c r="G31" s="115">
        <v>1146</v>
      </c>
      <c r="H31" s="116">
        <f t="shared" si="3"/>
        <v>-0.77948816624975947</v>
      </c>
      <c r="I31" s="115">
        <v>3527</v>
      </c>
      <c r="J31" s="116">
        <f t="shared" si="3"/>
        <v>2.0776614310645725</v>
      </c>
      <c r="K31" s="115">
        <v>5390</v>
      </c>
      <c r="L31" s="116">
        <f t="shared" si="3"/>
        <v>0.52821094414516589</v>
      </c>
      <c r="M31" s="115">
        <v>5217</v>
      </c>
      <c r="N31" s="116">
        <f t="shared" ref="N31:N38" si="4">IFERROR(M31/K31-1,"-")</f>
        <v>-3.2096474953617782E-2</v>
      </c>
      <c r="O31" s="116">
        <f>M31/C31-1</f>
        <v>0.10623409669211203</v>
      </c>
    </row>
    <row r="32" spans="1:16" x14ac:dyDescent="0.25">
      <c r="B32" s="114" t="s">
        <v>73</v>
      </c>
      <c r="C32" s="115">
        <v>4935</v>
      </c>
      <c r="D32" s="116">
        <v>1.0442260442260487E-2</v>
      </c>
      <c r="E32" s="115">
        <v>5359</v>
      </c>
      <c r="F32" s="116">
        <f t="shared" si="3"/>
        <v>8.5916919959473148E-2</v>
      </c>
      <c r="G32" s="115">
        <v>1385</v>
      </c>
      <c r="H32" s="116">
        <f t="shared" si="3"/>
        <v>-0.74155626049636125</v>
      </c>
      <c r="I32" s="115">
        <v>4177</v>
      </c>
      <c r="J32" s="116">
        <f t="shared" si="3"/>
        <v>2.0158844765342958</v>
      </c>
      <c r="K32" s="115">
        <v>5270</v>
      </c>
      <c r="L32" s="116">
        <f t="shared" si="3"/>
        <v>0.2616710557816615</v>
      </c>
      <c r="M32" s="115">
        <v>4803</v>
      </c>
      <c r="N32" s="116">
        <f t="shared" si="4"/>
        <v>-8.861480075901329E-2</v>
      </c>
      <c r="O32" s="116">
        <f>IFERROR(M32/C32-1,"-")</f>
        <v>-2.6747720364741601E-2</v>
      </c>
    </row>
    <row r="33" spans="2:16" x14ac:dyDescent="0.25">
      <c r="B33" s="114" t="s">
        <v>75</v>
      </c>
      <c r="C33" s="115">
        <v>5148</v>
      </c>
      <c r="D33" s="116">
        <v>-1.0190348009998074E-2</v>
      </c>
      <c r="E33" s="115">
        <v>2198</v>
      </c>
      <c r="F33" s="116">
        <f t="shared" si="3"/>
        <v>-0.57303807303807308</v>
      </c>
      <c r="G33" s="115">
        <v>2288</v>
      </c>
      <c r="H33" s="116">
        <f t="shared" si="3"/>
        <v>4.0946314831665109E-2</v>
      </c>
      <c r="I33" s="115">
        <v>4740</v>
      </c>
      <c r="J33" s="116">
        <f t="shared" si="3"/>
        <v>1.0716783216783217</v>
      </c>
      <c r="K33" s="115">
        <v>5659</v>
      </c>
      <c r="L33" s="116">
        <f t="shared" si="3"/>
        <v>0.19388185654008439</v>
      </c>
      <c r="M33" s="115">
        <v>5168</v>
      </c>
      <c r="N33" s="116">
        <f t="shared" si="4"/>
        <v>-8.6764446015197061E-2</v>
      </c>
      <c r="O33" s="116">
        <f t="shared" ref="O33:O38" si="5">IFERROR(M33/C33-1,"-")</f>
        <v>3.8850038850037905E-3</v>
      </c>
    </row>
    <row r="34" spans="2:16" x14ac:dyDescent="0.25">
      <c r="B34" s="114" t="s">
        <v>77</v>
      </c>
      <c r="C34" s="115">
        <v>4194</v>
      </c>
      <c r="D34" s="116">
        <v>-0.12424305700563787</v>
      </c>
      <c r="E34" s="115">
        <v>0</v>
      </c>
      <c r="F34" s="116">
        <f t="shared" si="3"/>
        <v>-1</v>
      </c>
      <c r="G34" s="115">
        <v>1830</v>
      </c>
      <c r="H34" s="116" t="str">
        <f t="shared" si="3"/>
        <v>-</v>
      </c>
      <c r="I34" s="115">
        <v>4075</v>
      </c>
      <c r="J34" s="116">
        <f t="shared" si="3"/>
        <v>1.2267759562841531</v>
      </c>
      <c r="K34" s="115">
        <v>5170</v>
      </c>
      <c r="L34" s="116">
        <f t="shared" si="3"/>
        <v>0.26871165644171779</v>
      </c>
      <c r="M34" s="115">
        <v>5054</v>
      </c>
      <c r="N34" s="116">
        <f t="shared" si="4"/>
        <v>-2.2437137330754364E-2</v>
      </c>
      <c r="O34" s="116">
        <f t="shared" si="5"/>
        <v>0.20505484024797327</v>
      </c>
    </row>
    <row r="35" spans="2:16" x14ac:dyDescent="0.25">
      <c r="B35" s="114" t="s">
        <v>79</v>
      </c>
      <c r="C35" s="115">
        <v>4065</v>
      </c>
      <c r="D35" s="116">
        <v>-7.810593116914788E-3</v>
      </c>
      <c r="E35" s="115">
        <v>0</v>
      </c>
      <c r="F35" s="116">
        <f t="shared" si="3"/>
        <v>-1</v>
      </c>
      <c r="G35" s="115">
        <v>2659</v>
      </c>
      <c r="H35" s="116" t="str">
        <f t="shared" si="3"/>
        <v>-</v>
      </c>
      <c r="I35" s="115">
        <v>3632</v>
      </c>
      <c r="J35" s="116">
        <f t="shared" si="3"/>
        <v>0.365927040240692</v>
      </c>
      <c r="K35" s="115">
        <v>5013</v>
      </c>
      <c r="L35" s="116">
        <f t="shared" si="3"/>
        <v>0.38023127753303965</v>
      </c>
      <c r="M35" s="115">
        <v>4992</v>
      </c>
      <c r="N35" s="116">
        <f t="shared" si="4"/>
        <v>-4.1891083183722699E-3</v>
      </c>
      <c r="O35" s="116">
        <f t="shared" si="5"/>
        <v>0.22804428044280445</v>
      </c>
    </row>
    <row r="36" spans="2:16" x14ac:dyDescent="0.25">
      <c r="B36" s="114" t="s">
        <v>81</v>
      </c>
      <c r="C36" s="115">
        <v>3920</v>
      </c>
      <c r="D36" s="116">
        <v>-3.2815198618307395E-2</v>
      </c>
      <c r="E36" s="115">
        <v>0</v>
      </c>
      <c r="F36" s="116">
        <f t="shared" si="3"/>
        <v>-1</v>
      </c>
      <c r="G36" s="115">
        <v>2494</v>
      </c>
      <c r="H36" s="116" t="str">
        <f t="shared" si="3"/>
        <v>-</v>
      </c>
      <c r="I36" s="115">
        <v>4520</v>
      </c>
      <c r="J36" s="116">
        <f t="shared" si="3"/>
        <v>0.81234963913392133</v>
      </c>
      <c r="K36" s="115">
        <v>4181</v>
      </c>
      <c r="L36" s="116">
        <f t="shared" si="3"/>
        <v>-7.4999999999999956E-2</v>
      </c>
      <c r="M36" s="115">
        <v>3964</v>
      </c>
      <c r="N36" s="116">
        <f t="shared" si="4"/>
        <v>-5.1901458981104986E-2</v>
      </c>
      <c r="O36" s="116">
        <f t="shared" si="5"/>
        <v>1.1224489795918391E-2</v>
      </c>
    </row>
    <row r="37" spans="2:16" x14ac:dyDescent="0.25">
      <c r="B37" s="114" t="s">
        <v>83</v>
      </c>
      <c r="C37" s="115">
        <v>4387</v>
      </c>
      <c r="D37" s="116">
        <v>5.7873161321437161E-2</v>
      </c>
      <c r="E37" s="115">
        <v>0</v>
      </c>
      <c r="F37" s="116">
        <f t="shared" si="3"/>
        <v>-1</v>
      </c>
      <c r="G37" s="115">
        <v>2428</v>
      </c>
      <c r="H37" s="116" t="str">
        <f t="shared" si="3"/>
        <v>-</v>
      </c>
      <c r="I37" s="115">
        <v>4275</v>
      </c>
      <c r="J37" s="116">
        <f t="shared" si="3"/>
        <v>0.76070840197693568</v>
      </c>
      <c r="K37" s="115">
        <v>4340</v>
      </c>
      <c r="L37" s="116">
        <f t="shared" si="3"/>
        <v>1.5204678362572999E-2</v>
      </c>
      <c r="M37" s="115">
        <v>4593</v>
      </c>
      <c r="N37" s="116">
        <f t="shared" si="4"/>
        <v>5.8294930875576023E-2</v>
      </c>
      <c r="O37" s="116">
        <f t="shared" si="5"/>
        <v>4.6956918167312622E-2</v>
      </c>
    </row>
    <row r="38" spans="2:16" x14ac:dyDescent="0.25">
      <c r="B38" s="114" t="s">
        <v>85</v>
      </c>
      <c r="C38" s="115">
        <v>4223</v>
      </c>
      <c r="D38" s="116">
        <v>0.22654661632297413</v>
      </c>
      <c r="E38" s="115">
        <v>2777</v>
      </c>
      <c r="F38" s="116">
        <f t="shared" si="3"/>
        <v>-0.34241060857210515</v>
      </c>
      <c r="G38" s="115">
        <v>2929</v>
      </c>
      <c r="H38" s="116">
        <f t="shared" si="3"/>
        <v>5.473532589124952E-2</v>
      </c>
      <c r="I38" s="115">
        <v>3932</v>
      </c>
      <c r="J38" s="116">
        <f t="shared" si="3"/>
        <v>0.34243769204506647</v>
      </c>
      <c r="K38" s="115">
        <v>4645</v>
      </c>
      <c r="L38" s="116">
        <f t="shared" si="3"/>
        <v>0.18133265513733465</v>
      </c>
      <c r="M38" s="115">
        <v>2899</v>
      </c>
      <c r="N38" s="116">
        <f t="shared" si="4"/>
        <v>-0.37588805166846073</v>
      </c>
      <c r="O38" s="116">
        <f t="shared" si="5"/>
        <v>-0.3135211934643618</v>
      </c>
    </row>
    <row r="39" spans="2:16" x14ac:dyDescent="0.25">
      <c r="B39" s="114" t="s">
        <v>87</v>
      </c>
      <c r="C39" s="115">
        <v>3835</v>
      </c>
      <c r="D39" s="116">
        <v>0.20825456836798995</v>
      </c>
      <c r="E39" s="115">
        <v>1764</v>
      </c>
      <c r="F39" s="116">
        <f t="shared" si="3"/>
        <v>-0.54002607561929594</v>
      </c>
      <c r="G39" s="115">
        <v>3914</v>
      </c>
      <c r="H39" s="116">
        <f t="shared" si="3"/>
        <v>1.2188208616780045</v>
      </c>
      <c r="I39" s="115">
        <v>4578</v>
      </c>
      <c r="J39" s="116">
        <f t="shared" si="3"/>
        <v>0.16964741951967288</v>
      </c>
      <c r="K39" s="115">
        <v>4521</v>
      </c>
      <c r="L39" s="116">
        <f t="shared" si="3"/>
        <v>-1.2450851900393189E-2</v>
      </c>
      <c r="M39" s="115"/>
      <c r="N39" s="116"/>
      <c r="O39" s="116"/>
    </row>
    <row r="40" spans="2:16" x14ac:dyDescent="0.25">
      <c r="B40" s="114" t="s">
        <v>89</v>
      </c>
      <c r="C40" s="115">
        <v>4677</v>
      </c>
      <c r="D40" s="116">
        <v>8.8438308886971129E-3</v>
      </c>
      <c r="E40" s="115">
        <v>1764</v>
      </c>
      <c r="F40" s="116">
        <f t="shared" si="3"/>
        <v>-0.62283515073765239</v>
      </c>
      <c r="G40" s="115">
        <v>3380</v>
      </c>
      <c r="H40" s="116">
        <f t="shared" si="3"/>
        <v>0.91609977324263037</v>
      </c>
      <c r="I40" s="115">
        <v>4025</v>
      </c>
      <c r="J40" s="116">
        <f t="shared" si="3"/>
        <v>0.19082840236686383</v>
      </c>
      <c r="K40" s="115">
        <v>4419</v>
      </c>
      <c r="L40" s="116">
        <f t="shared" si="3"/>
        <v>9.7888198757764E-2</v>
      </c>
      <c r="M40" s="115"/>
      <c r="N40" s="116"/>
      <c r="O40" s="116"/>
    </row>
    <row r="41" spans="2:16" x14ac:dyDescent="0.25">
      <c r="B41" s="114" t="s">
        <v>91</v>
      </c>
      <c r="C41" s="115">
        <v>6020</v>
      </c>
      <c r="D41" s="116">
        <v>0.12924404426936786</v>
      </c>
      <c r="E41" s="115">
        <v>1763</v>
      </c>
      <c r="F41" s="116">
        <f t="shared" si="3"/>
        <v>-0.70714285714285707</v>
      </c>
      <c r="G41" s="115">
        <v>4448</v>
      </c>
      <c r="H41" s="116">
        <f t="shared" si="3"/>
        <v>1.5229722064662505</v>
      </c>
      <c r="I41" s="115">
        <v>4838</v>
      </c>
      <c r="J41" s="116">
        <f t="shared" si="3"/>
        <v>8.7679856115107979E-2</v>
      </c>
      <c r="K41" s="115">
        <v>4964</v>
      </c>
      <c r="L41" s="116">
        <f t="shared" si="3"/>
        <v>2.6043819760231512E-2</v>
      </c>
      <c r="M41" s="115"/>
      <c r="N41" s="116"/>
      <c r="O41" s="116"/>
    </row>
    <row r="42" spans="2:16" x14ac:dyDescent="0.25">
      <c r="B42" s="114" t="s">
        <v>93</v>
      </c>
      <c r="C42" s="115">
        <v>5767</v>
      </c>
      <c r="D42" s="116">
        <v>7.113670133729566E-2</v>
      </c>
      <c r="E42" s="115">
        <v>1794</v>
      </c>
      <c r="F42" s="116">
        <f t="shared" si="3"/>
        <v>-0.6889197156233744</v>
      </c>
      <c r="G42" s="115">
        <v>4543</v>
      </c>
      <c r="H42" s="116">
        <f t="shared" si="3"/>
        <v>1.5323299888517279</v>
      </c>
      <c r="I42" s="115">
        <v>5166</v>
      </c>
      <c r="J42" s="116">
        <f t="shared" si="3"/>
        <v>0.13713405238828957</v>
      </c>
      <c r="K42" s="115">
        <v>4585</v>
      </c>
      <c r="L42" s="116">
        <f t="shared" si="3"/>
        <v>-0.11246612466124661</v>
      </c>
      <c r="M42" s="115"/>
      <c r="N42" s="116"/>
      <c r="O42" s="116"/>
    </row>
    <row r="43" spans="2:16" ht="15.75" x14ac:dyDescent="0.25">
      <c r="B43" s="117" t="s">
        <v>30</v>
      </c>
      <c r="C43" s="118">
        <v>55887</v>
      </c>
      <c r="D43" s="119">
        <v>3.521283295669253E-2</v>
      </c>
      <c r="E43" s="118">
        <v>24221</v>
      </c>
      <c r="F43" s="119">
        <f t="shared" si="3"/>
        <v>-0.56660761894537193</v>
      </c>
      <c r="G43" s="118">
        <v>33444</v>
      </c>
      <c r="H43" s="119">
        <f t="shared" si="3"/>
        <v>0.38078526898146237</v>
      </c>
      <c r="I43" s="118">
        <v>51485</v>
      </c>
      <c r="J43" s="119">
        <f t="shared" si="3"/>
        <v>0.53943906231312044</v>
      </c>
      <c r="K43" s="118">
        <v>58157</v>
      </c>
      <c r="L43" s="119">
        <f t="shared" si="3"/>
        <v>0.12959114305137409</v>
      </c>
      <c r="M43" s="118">
        <v>36690</v>
      </c>
      <c r="N43" s="119">
        <v>-7.5073106786326504E-2</v>
      </c>
      <c r="O43" s="119">
        <v>3.0965493986737203E-2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9" t="s">
        <v>250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3665</v>
      </c>
      <c r="D53" s="116">
        <v>1.8904642757853862E-2</v>
      </c>
      <c r="E53" s="115">
        <v>3703</v>
      </c>
      <c r="F53" s="116">
        <f t="shared" ref="F53:L65" si="6">IFERROR(E53/C53-1,"-")</f>
        <v>1.0368349249658904E-2</v>
      </c>
      <c r="G53" s="115">
        <v>0</v>
      </c>
      <c r="H53" s="116">
        <f t="shared" si="6"/>
        <v>-1</v>
      </c>
      <c r="I53" s="115">
        <v>0</v>
      </c>
      <c r="J53" s="116" t="str">
        <f t="shared" si="6"/>
        <v>-</v>
      </c>
      <c r="K53" s="115">
        <v>4641</v>
      </c>
      <c r="L53" s="116" t="str">
        <f t="shared" si="6"/>
        <v>-</v>
      </c>
      <c r="M53" s="115">
        <v>4486</v>
      </c>
      <c r="N53" s="116">
        <f t="shared" ref="N53:N60" si="7">IFERROR(M53/K53-1,"-")</f>
        <v>-3.3397974574445155E-2</v>
      </c>
      <c r="O53" s="116">
        <f>M53/C53-1</f>
        <v>0.22401091405184181</v>
      </c>
    </row>
    <row r="54" spans="1:16" x14ac:dyDescent="0.25">
      <c r="A54" s="1">
        <v>2</v>
      </c>
      <c r="B54" s="114" t="s">
        <v>73</v>
      </c>
      <c r="C54" s="115">
        <v>3809</v>
      </c>
      <c r="D54" s="116">
        <v>3.085250338294987E-2</v>
      </c>
      <c r="E54" s="115">
        <v>3601</v>
      </c>
      <c r="F54" s="116">
        <f t="shared" si="6"/>
        <v>-5.4607508532423243E-2</v>
      </c>
      <c r="G54" s="115">
        <v>0</v>
      </c>
      <c r="H54" s="116">
        <f t="shared" si="6"/>
        <v>-1</v>
      </c>
      <c r="I54" s="115">
        <v>0</v>
      </c>
      <c r="J54" s="116" t="str">
        <f t="shared" si="6"/>
        <v>-</v>
      </c>
      <c r="K54" s="115">
        <v>4493</v>
      </c>
      <c r="L54" s="116" t="str">
        <f t="shared" si="6"/>
        <v>-</v>
      </c>
      <c r="M54" s="115">
        <v>4023</v>
      </c>
      <c r="N54" s="116">
        <f t="shared" si="7"/>
        <v>-0.10460716670376136</v>
      </c>
      <c r="O54" s="116">
        <f>IFERROR(M54/C54-1,"-")</f>
        <v>5.618272512470468E-2</v>
      </c>
    </row>
    <row r="55" spans="1:16" x14ac:dyDescent="0.25">
      <c r="A55" s="1">
        <v>3</v>
      </c>
      <c r="B55" s="114" t="s">
        <v>75</v>
      </c>
      <c r="C55" s="115">
        <v>3736</v>
      </c>
      <c r="D55" s="116">
        <v>-5.5372945638432314E-2</v>
      </c>
      <c r="E55" s="115">
        <v>1389</v>
      </c>
      <c r="F55" s="116">
        <f t="shared" si="6"/>
        <v>-0.62821199143468953</v>
      </c>
      <c r="G55" s="115">
        <v>0</v>
      </c>
      <c r="H55" s="116">
        <f t="shared" si="6"/>
        <v>-1</v>
      </c>
      <c r="I55" s="115">
        <v>0</v>
      </c>
      <c r="J55" s="116" t="str">
        <f t="shared" si="6"/>
        <v>-</v>
      </c>
      <c r="K55" s="115">
        <v>4830</v>
      </c>
      <c r="L55" s="116" t="str">
        <f t="shared" si="6"/>
        <v>-</v>
      </c>
      <c r="M55" s="115">
        <v>4388</v>
      </c>
      <c r="N55" s="116">
        <f t="shared" si="7"/>
        <v>-9.1511387163561109E-2</v>
      </c>
      <c r="O55" s="116">
        <f t="shared" ref="O55:O60" si="8">IFERROR(M55/C55-1,"-")</f>
        <v>0.17451820128479656</v>
      </c>
    </row>
    <row r="56" spans="1:16" x14ac:dyDescent="0.25">
      <c r="A56" s="1">
        <v>4</v>
      </c>
      <c r="B56" s="114" t="s">
        <v>77</v>
      </c>
      <c r="C56" s="115">
        <v>3146</v>
      </c>
      <c r="D56" s="116">
        <v>-8.9171974522292974E-2</v>
      </c>
      <c r="E56" s="115">
        <v>0</v>
      </c>
      <c r="F56" s="116">
        <f t="shared" si="6"/>
        <v>-1</v>
      </c>
      <c r="G56" s="115">
        <v>0</v>
      </c>
      <c r="H56" s="116" t="str">
        <f t="shared" si="6"/>
        <v>-</v>
      </c>
      <c r="I56" s="115">
        <v>3637</v>
      </c>
      <c r="J56" s="116" t="str">
        <f t="shared" si="6"/>
        <v>-</v>
      </c>
      <c r="K56" s="115">
        <v>4467</v>
      </c>
      <c r="L56" s="116">
        <f t="shared" si="6"/>
        <v>0.22821006323893323</v>
      </c>
      <c r="M56" s="115">
        <v>4407</v>
      </c>
      <c r="N56" s="116">
        <f t="shared" si="7"/>
        <v>-1.3431833445265329E-2</v>
      </c>
      <c r="O56" s="116">
        <f t="shared" si="8"/>
        <v>0.40082644628099184</v>
      </c>
    </row>
    <row r="57" spans="1:16" x14ac:dyDescent="0.25">
      <c r="A57" s="1">
        <v>5</v>
      </c>
      <c r="B57" s="114" t="s">
        <v>79</v>
      </c>
      <c r="C57" s="115">
        <v>3108</v>
      </c>
      <c r="D57" s="116">
        <v>5.9665871121718395E-2</v>
      </c>
      <c r="E57" s="115">
        <v>0</v>
      </c>
      <c r="F57" s="116">
        <f t="shared" si="6"/>
        <v>-1</v>
      </c>
      <c r="G57" s="115">
        <v>0</v>
      </c>
      <c r="H57" s="116" t="str">
        <f t="shared" si="6"/>
        <v>-</v>
      </c>
      <c r="I57" s="115">
        <v>3101</v>
      </c>
      <c r="J57" s="116" t="str">
        <f t="shared" si="6"/>
        <v>-</v>
      </c>
      <c r="K57" s="115">
        <v>4524</v>
      </c>
      <c r="L57" s="116">
        <f t="shared" si="6"/>
        <v>0.45888423089326014</v>
      </c>
      <c r="M57" s="115">
        <v>4496</v>
      </c>
      <c r="N57" s="116">
        <f t="shared" si="7"/>
        <v>-6.1892130857648109E-3</v>
      </c>
      <c r="O57" s="116">
        <f t="shared" si="8"/>
        <v>0.44658944658944666</v>
      </c>
    </row>
    <row r="58" spans="1:16" x14ac:dyDescent="0.25">
      <c r="A58" s="1">
        <v>6</v>
      </c>
      <c r="B58" s="114" t="s">
        <v>81</v>
      </c>
      <c r="C58" s="115">
        <v>3051</v>
      </c>
      <c r="D58" s="116">
        <v>0.17753763025858738</v>
      </c>
      <c r="E58" s="115">
        <v>0</v>
      </c>
      <c r="F58" s="116">
        <f t="shared" si="6"/>
        <v>-1</v>
      </c>
      <c r="G58" s="115">
        <v>0</v>
      </c>
      <c r="H58" s="116" t="str">
        <f t="shared" si="6"/>
        <v>-</v>
      </c>
      <c r="I58" s="115">
        <v>4107</v>
      </c>
      <c r="J58" s="116" t="str">
        <f t="shared" si="6"/>
        <v>-</v>
      </c>
      <c r="K58" s="115">
        <v>3719</v>
      </c>
      <c r="L58" s="116">
        <f t="shared" si="6"/>
        <v>-9.4472851229608024E-2</v>
      </c>
      <c r="M58" s="115">
        <v>3480</v>
      </c>
      <c r="N58" s="116">
        <f t="shared" si="7"/>
        <v>-6.426458725463835E-2</v>
      </c>
      <c r="O58" s="116">
        <f t="shared" si="8"/>
        <v>0.14060963618485744</v>
      </c>
    </row>
    <row r="59" spans="1:16" x14ac:dyDescent="0.25">
      <c r="A59" s="1">
        <v>7</v>
      </c>
      <c r="B59" s="114" t="s">
        <v>83</v>
      </c>
      <c r="C59" s="115">
        <v>3441</v>
      </c>
      <c r="D59" s="116">
        <v>0.10394610202117427</v>
      </c>
      <c r="E59" s="115">
        <v>0</v>
      </c>
      <c r="F59" s="116">
        <f t="shared" si="6"/>
        <v>-1</v>
      </c>
      <c r="G59" s="115">
        <v>0</v>
      </c>
      <c r="H59" s="116" t="str">
        <f t="shared" si="6"/>
        <v>-</v>
      </c>
      <c r="I59" s="115">
        <v>3890</v>
      </c>
      <c r="J59" s="116" t="str">
        <f t="shared" si="6"/>
        <v>-</v>
      </c>
      <c r="K59" s="115">
        <v>0</v>
      </c>
      <c r="L59" s="116">
        <f t="shared" si="6"/>
        <v>-1</v>
      </c>
      <c r="M59" s="115">
        <v>3932</v>
      </c>
      <c r="N59" s="116" t="str">
        <f t="shared" si="7"/>
        <v>-</v>
      </c>
      <c r="O59" s="116">
        <f t="shared" si="8"/>
        <v>0.14269107817494908</v>
      </c>
    </row>
    <row r="60" spans="1:16" x14ac:dyDescent="0.25">
      <c r="A60" s="1">
        <v>8</v>
      </c>
      <c r="B60" s="114" t="s">
        <v>85</v>
      </c>
      <c r="C60" s="115">
        <v>3268</v>
      </c>
      <c r="D60" s="116">
        <v>0.15804394046775339</v>
      </c>
      <c r="E60" s="115">
        <v>0</v>
      </c>
      <c r="F60" s="116">
        <f t="shared" si="6"/>
        <v>-1</v>
      </c>
      <c r="G60" s="115">
        <v>0</v>
      </c>
      <c r="H60" s="116" t="str">
        <f t="shared" si="6"/>
        <v>-</v>
      </c>
      <c r="I60" s="115">
        <v>3368</v>
      </c>
      <c r="J60" s="116" t="str">
        <f t="shared" si="6"/>
        <v>-</v>
      </c>
      <c r="K60" s="115">
        <v>0</v>
      </c>
      <c r="L60" s="116">
        <f t="shared" si="6"/>
        <v>-1</v>
      </c>
      <c r="M60" s="115">
        <v>2669</v>
      </c>
      <c r="N60" s="116" t="str">
        <f t="shared" si="7"/>
        <v>-</v>
      </c>
      <c r="O60" s="116">
        <f t="shared" si="8"/>
        <v>-0.18329253365973075</v>
      </c>
    </row>
    <row r="61" spans="1:16" x14ac:dyDescent="0.25">
      <c r="A61" s="1">
        <v>9</v>
      </c>
      <c r="B61" s="114" t="s">
        <v>87</v>
      </c>
      <c r="C61" s="115">
        <v>2711</v>
      </c>
      <c r="D61" s="116">
        <v>0.2384650525354044</v>
      </c>
      <c r="E61" s="115">
        <v>0</v>
      </c>
      <c r="F61" s="116">
        <f t="shared" si="6"/>
        <v>-1</v>
      </c>
      <c r="G61" s="115">
        <v>0</v>
      </c>
      <c r="H61" s="116" t="str">
        <f t="shared" si="6"/>
        <v>-</v>
      </c>
      <c r="I61" s="115">
        <v>4017</v>
      </c>
      <c r="J61" s="116" t="str">
        <f t="shared" si="6"/>
        <v>-</v>
      </c>
      <c r="K61" s="115">
        <v>4039</v>
      </c>
      <c r="L61" s="116">
        <f t="shared" si="6"/>
        <v>5.4767239233257659E-3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3774</v>
      </c>
      <c r="D62" s="116">
        <v>0.14606741573033699</v>
      </c>
      <c r="E62" s="115">
        <v>0</v>
      </c>
      <c r="F62" s="116">
        <f t="shared" si="6"/>
        <v>-1</v>
      </c>
      <c r="G62" s="115">
        <v>0</v>
      </c>
      <c r="H62" s="116" t="str">
        <f t="shared" si="6"/>
        <v>-</v>
      </c>
      <c r="I62" s="115">
        <v>3524</v>
      </c>
      <c r="J62" s="116" t="str">
        <f t="shared" si="6"/>
        <v>-</v>
      </c>
      <c r="K62" s="115">
        <v>3716</v>
      </c>
      <c r="L62" s="116">
        <f t="shared" si="6"/>
        <v>5.4483541430192961E-2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4578</v>
      </c>
      <c r="D63" s="116">
        <v>0.1610448896779102</v>
      </c>
      <c r="E63" s="115">
        <v>0</v>
      </c>
      <c r="F63" s="116">
        <f t="shared" si="6"/>
        <v>-1</v>
      </c>
      <c r="G63" s="115">
        <v>0</v>
      </c>
      <c r="H63" s="116" t="str">
        <f t="shared" si="6"/>
        <v>-</v>
      </c>
      <c r="I63" s="115">
        <v>4148</v>
      </c>
      <c r="J63" s="116" t="str">
        <f t="shared" si="6"/>
        <v>-</v>
      </c>
      <c r="K63" s="115">
        <v>4138</v>
      </c>
      <c r="L63" s="116">
        <f t="shared" si="6"/>
        <v>-2.4108003857280513E-3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4201</v>
      </c>
      <c r="D64" s="116">
        <v>0.11521104327050713</v>
      </c>
      <c r="E64" s="115">
        <v>0</v>
      </c>
      <c r="F64" s="116">
        <f t="shared" si="6"/>
        <v>-1</v>
      </c>
      <c r="G64" s="115">
        <v>0</v>
      </c>
      <c r="H64" s="116" t="str">
        <f t="shared" si="6"/>
        <v>-</v>
      </c>
      <c r="I64" s="115">
        <v>4483</v>
      </c>
      <c r="J64" s="116" t="str">
        <f t="shared" si="6"/>
        <v>-</v>
      </c>
      <c r="K64" s="115">
        <v>3751</v>
      </c>
      <c r="L64" s="116">
        <f t="shared" si="6"/>
        <v>-0.16328351550301134</v>
      </c>
      <c r="M64" s="115"/>
      <c r="N64" s="116"/>
      <c r="O64" s="116"/>
    </row>
    <row r="65" spans="1:16" ht="15.75" x14ac:dyDescent="0.25">
      <c r="B65" s="117" t="s">
        <v>30</v>
      </c>
      <c r="C65" s="118">
        <v>42488</v>
      </c>
      <c r="D65" s="119">
        <v>7.9581258257953147E-2</v>
      </c>
      <c r="E65" s="118">
        <v>0</v>
      </c>
      <c r="F65" s="119">
        <f t="shared" si="6"/>
        <v>-1</v>
      </c>
      <c r="G65" s="118">
        <v>0</v>
      </c>
      <c r="H65" s="119" t="str">
        <f t="shared" si="6"/>
        <v>-</v>
      </c>
      <c r="I65" s="118">
        <v>46354</v>
      </c>
      <c r="J65" s="119" t="str">
        <f t="shared" si="6"/>
        <v>-</v>
      </c>
      <c r="K65" s="118">
        <v>50550</v>
      </c>
      <c r="L65" s="119">
        <f t="shared" si="6"/>
        <v>9.0520774906156953E-2</v>
      </c>
      <c r="M65" s="118">
        <v>31881</v>
      </c>
      <c r="N65" s="119">
        <v>0.19520881757516673</v>
      </c>
      <c r="O65" s="119">
        <v>0.17106229797237726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251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1051</v>
      </c>
      <c r="D75" s="116">
        <v>-0.15920000000000001</v>
      </c>
      <c r="E75" s="115">
        <v>1494</v>
      </c>
      <c r="F75" s="116">
        <f t="shared" ref="F75:L87" si="9">IFERROR(E75/C75-1,"-")</f>
        <v>0.42150333016175079</v>
      </c>
      <c r="G75" s="115">
        <v>0</v>
      </c>
      <c r="H75" s="116">
        <f t="shared" si="9"/>
        <v>-1</v>
      </c>
      <c r="I75" s="115">
        <v>0</v>
      </c>
      <c r="J75" s="116" t="str">
        <f t="shared" si="9"/>
        <v>-</v>
      </c>
      <c r="K75" s="115">
        <v>749</v>
      </c>
      <c r="L75" s="116" t="str">
        <f t="shared" si="9"/>
        <v>-</v>
      </c>
      <c r="M75" s="115">
        <v>731</v>
      </c>
      <c r="N75" s="116">
        <f t="shared" ref="N75:N82" si="10">IFERROR(M75/K75-1,"-")</f>
        <v>-2.4032042723631464E-2</v>
      </c>
      <c r="O75" s="116">
        <f>M75/C75-1</f>
        <v>-0.30447193149381546</v>
      </c>
    </row>
    <row r="76" spans="1:16" x14ac:dyDescent="0.25">
      <c r="A76" s="1">
        <v>2</v>
      </c>
      <c r="B76" s="114" t="s">
        <v>73</v>
      </c>
      <c r="C76" s="115">
        <v>1126</v>
      </c>
      <c r="D76" s="116">
        <v>-5.2985702270815782E-2</v>
      </c>
      <c r="E76" s="115">
        <v>1758</v>
      </c>
      <c r="F76" s="116">
        <f t="shared" si="9"/>
        <v>0.56127886323268217</v>
      </c>
      <c r="G76" s="115">
        <v>0</v>
      </c>
      <c r="H76" s="116">
        <f t="shared" si="9"/>
        <v>-1</v>
      </c>
      <c r="I76" s="115">
        <v>0</v>
      </c>
      <c r="J76" s="116" t="str">
        <f t="shared" si="9"/>
        <v>-</v>
      </c>
      <c r="K76" s="115">
        <v>777</v>
      </c>
      <c r="L76" s="116" t="str">
        <f t="shared" si="9"/>
        <v>-</v>
      </c>
      <c r="M76" s="115">
        <v>780</v>
      </c>
      <c r="N76" s="116">
        <f t="shared" si="10"/>
        <v>3.8610038610038533E-3</v>
      </c>
      <c r="O76" s="116">
        <f>IFERROR(M76/C76-1,"-")</f>
        <v>-0.30728241563055059</v>
      </c>
    </row>
    <row r="77" spans="1:16" x14ac:dyDescent="0.25">
      <c r="A77" s="1">
        <v>3</v>
      </c>
      <c r="B77" s="114" t="s">
        <v>75</v>
      </c>
      <c r="C77" s="115">
        <v>1412</v>
      </c>
      <c r="D77" s="116">
        <v>0.1332263242375602</v>
      </c>
      <c r="E77" s="115">
        <v>809</v>
      </c>
      <c r="F77" s="116">
        <f t="shared" si="9"/>
        <v>-0.42705382436260619</v>
      </c>
      <c r="G77" s="115">
        <v>0</v>
      </c>
      <c r="H77" s="116">
        <f t="shared" si="9"/>
        <v>-1</v>
      </c>
      <c r="I77" s="115">
        <v>0</v>
      </c>
      <c r="J77" s="116" t="str">
        <f t="shared" si="9"/>
        <v>-</v>
      </c>
      <c r="K77" s="115">
        <v>829</v>
      </c>
      <c r="L77" s="116" t="str">
        <f t="shared" si="9"/>
        <v>-</v>
      </c>
      <c r="M77" s="115">
        <v>780</v>
      </c>
      <c r="N77" s="116">
        <f t="shared" si="10"/>
        <v>-5.9107358262967424E-2</v>
      </c>
      <c r="O77" s="116">
        <f t="shared" ref="O77:O82" si="11">IFERROR(M77/C77-1,"-")</f>
        <v>-0.44759206798866857</v>
      </c>
    </row>
    <row r="78" spans="1:16" x14ac:dyDescent="0.25">
      <c r="A78" s="1">
        <v>4</v>
      </c>
      <c r="B78" s="114" t="s">
        <v>77</v>
      </c>
      <c r="C78" s="115">
        <v>1048</v>
      </c>
      <c r="D78" s="116">
        <v>-0.21498127340823969</v>
      </c>
      <c r="E78" s="115">
        <v>0</v>
      </c>
      <c r="F78" s="116">
        <f t="shared" si="9"/>
        <v>-1</v>
      </c>
      <c r="G78" s="115">
        <v>0</v>
      </c>
      <c r="H78" s="116" t="str">
        <f t="shared" si="9"/>
        <v>-</v>
      </c>
      <c r="I78" s="115">
        <v>438</v>
      </c>
      <c r="J78" s="116" t="str">
        <f t="shared" si="9"/>
        <v>-</v>
      </c>
      <c r="K78" s="115">
        <v>703</v>
      </c>
      <c r="L78" s="116">
        <f t="shared" si="9"/>
        <v>0.60502283105022836</v>
      </c>
      <c r="M78" s="115">
        <v>647</v>
      </c>
      <c r="N78" s="116">
        <f t="shared" si="10"/>
        <v>-7.9658605974395447E-2</v>
      </c>
      <c r="O78" s="116">
        <f t="shared" si="11"/>
        <v>-0.38263358778625955</v>
      </c>
    </row>
    <row r="79" spans="1:16" x14ac:dyDescent="0.25">
      <c r="A79" s="1">
        <v>5</v>
      </c>
      <c r="B79" s="114" t="s">
        <v>79</v>
      </c>
      <c r="C79" s="115">
        <v>957</v>
      </c>
      <c r="D79" s="116">
        <v>-0.17783505154639179</v>
      </c>
      <c r="E79" s="115">
        <v>0</v>
      </c>
      <c r="F79" s="116">
        <f t="shared" si="9"/>
        <v>-1</v>
      </c>
      <c r="G79" s="115">
        <v>0</v>
      </c>
      <c r="H79" s="116" t="str">
        <f t="shared" si="9"/>
        <v>-</v>
      </c>
      <c r="I79" s="115">
        <v>531</v>
      </c>
      <c r="J79" s="116" t="str">
        <f t="shared" si="9"/>
        <v>-</v>
      </c>
      <c r="K79" s="115">
        <v>489</v>
      </c>
      <c r="L79" s="116">
        <f t="shared" si="9"/>
        <v>-7.9096045197740161E-2</v>
      </c>
      <c r="M79" s="115">
        <v>496</v>
      </c>
      <c r="N79" s="116">
        <f t="shared" si="10"/>
        <v>1.4314928425357865E-2</v>
      </c>
      <c r="O79" s="116">
        <f t="shared" si="11"/>
        <v>-0.48171368861024033</v>
      </c>
    </row>
    <row r="80" spans="1:16" x14ac:dyDescent="0.25">
      <c r="A80" s="1">
        <v>6</v>
      </c>
      <c r="B80" s="114" t="s">
        <v>81</v>
      </c>
      <c r="C80" s="115">
        <v>869</v>
      </c>
      <c r="D80" s="116">
        <v>-0.40560875512995898</v>
      </c>
      <c r="E80" s="115">
        <v>0</v>
      </c>
      <c r="F80" s="116">
        <f t="shared" si="9"/>
        <v>-1</v>
      </c>
      <c r="G80" s="115">
        <v>0</v>
      </c>
      <c r="H80" s="116" t="str">
        <f t="shared" si="9"/>
        <v>-</v>
      </c>
      <c r="I80" s="115">
        <v>413</v>
      </c>
      <c r="J80" s="116" t="str">
        <f t="shared" si="9"/>
        <v>-</v>
      </c>
      <c r="K80" s="115">
        <v>462</v>
      </c>
      <c r="L80" s="116">
        <f t="shared" si="9"/>
        <v>0.11864406779661008</v>
      </c>
      <c r="M80" s="115">
        <v>484</v>
      </c>
      <c r="N80" s="116">
        <f t="shared" si="10"/>
        <v>4.7619047619047672E-2</v>
      </c>
      <c r="O80" s="116">
        <f t="shared" si="11"/>
        <v>-0.44303797468354433</v>
      </c>
    </row>
    <row r="81" spans="1:15" x14ac:dyDescent="0.25">
      <c r="A81" s="1">
        <v>7</v>
      </c>
      <c r="B81" s="114" t="s">
        <v>83</v>
      </c>
      <c r="C81" s="115">
        <v>946</v>
      </c>
      <c r="D81" s="116">
        <v>-8.1553398058252458E-2</v>
      </c>
      <c r="E81" s="115">
        <v>0</v>
      </c>
      <c r="F81" s="116">
        <f t="shared" si="9"/>
        <v>-1</v>
      </c>
      <c r="G81" s="115">
        <v>0</v>
      </c>
      <c r="H81" s="116" t="str">
        <f t="shared" si="9"/>
        <v>-</v>
      </c>
      <c r="I81" s="115">
        <v>385</v>
      </c>
      <c r="J81" s="116" t="str">
        <f t="shared" si="9"/>
        <v>-</v>
      </c>
      <c r="K81" s="115">
        <v>0</v>
      </c>
      <c r="L81" s="116">
        <f t="shared" si="9"/>
        <v>-1</v>
      </c>
      <c r="M81" s="115">
        <v>661</v>
      </c>
      <c r="N81" s="116" t="str">
        <f t="shared" si="10"/>
        <v>-</v>
      </c>
      <c r="O81" s="116">
        <f t="shared" si="11"/>
        <v>-0.30126849894291752</v>
      </c>
    </row>
    <row r="82" spans="1:15" x14ac:dyDescent="0.25">
      <c r="A82" s="1">
        <v>8</v>
      </c>
      <c r="B82" s="114" t="s">
        <v>85</v>
      </c>
      <c r="C82" s="115">
        <v>955</v>
      </c>
      <c r="D82" s="116">
        <v>0.53784219001610301</v>
      </c>
      <c r="E82" s="115">
        <v>0</v>
      </c>
      <c r="F82" s="116">
        <f t="shared" si="9"/>
        <v>-1</v>
      </c>
      <c r="G82" s="115">
        <v>0</v>
      </c>
      <c r="H82" s="116" t="str">
        <f t="shared" si="9"/>
        <v>-</v>
      </c>
      <c r="I82" s="115">
        <v>564</v>
      </c>
      <c r="J82" s="116" t="str">
        <f t="shared" si="9"/>
        <v>-</v>
      </c>
      <c r="K82" s="115">
        <v>0</v>
      </c>
      <c r="L82" s="116">
        <f t="shared" si="9"/>
        <v>-1</v>
      </c>
      <c r="M82" s="115">
        <v>230</v>
      </c>
      <c r="N82" s="116" t="str">
        <f t="shared" si="10"/>
        <v>-</v>
      </c>
      <c r="O82" s="116">
        <f t="shared" si="11"/>
        <v>-0.75916230366492143</v>
      </c>
    </row>
    <row r="83" spans="1:15" x14ac:dyDescent="0.25">
      <c r="A83" s="1">
        <v>9</v>
      </c>
      <c r="B83" s="114" t="s">
        <v>87</v>
      </c>
      <c r="C83" s="115">
        <v>1124</v>
      </c>
      <c r="D83" s="116">
        <v>0.14111675126903545</v>
      </c>
      <c r="E83" s="115">
        <v>0</v>
      </c>
      <c r="F83" s="116">
        <f t="shared" si="9"/>
        <v>-1</v>
      </c>
      <c r="G83" s="115">
        <v>0</v>
      </c>
      <c r="H83" s="116" t="str">
        <f t="shared" si="9"/>
        <v>-</v>
      </c>
      <c r="I83" s="115">
        <v>561</v>
      </c>
      <c r="J83" s="116" t="str">
        <f t="shared" si="9"/>
        <v>-</v>
      </c>
      <c r="K83" s="115">
        <v>482</v>
      </c>
      <c r="L83" s="116">
        <f t="shared" si="9"/>
        <v>-0.14081996434937616</v>
      </c>
      <c r="M83" s="115"/>
      <c r="N83" s="116"/>
      <c r="O83" s="116"/>
    </row>
    <row r="84" spans="1:15" x14ac:dyDescent="0.25">
      <c r="A84" s="1">
        <v>10</v>
      </c>
      <c r="B84" s="114" t="s">
        <v>89</v>
      </c>
      <c r="C84" s="115">
        <v>903</v>
      </c>
      <c r="D84" s="116">
        <v>-0.32762472077438576</v>
      </c>
      <c r="E84" s="115">
        <v>0</v>
      </c>
      <c r="F84" s="116">
        <f t="shared" si="9"/>
        <v>-1</v>
      </c>
      <c r="G84" s="115">
        <v>0</v>
      </c>
      <c r="H84" s="116" t="str">
        <f t="shared" si="9"/>
        <v>-</v>
      </c>
      <c r="I84" s="115">
        <v>501</v>
      </c>
      <c r="J84" s="116" t="str">
        <f t="shared" si="9"/>
        <v>-</v>
      </c>
      <c r="K84" s="115">
        <v>703</v>
      </c>
      <c r="L84" s="116">
        <f t="shared" si="9"/>
        <v>0.40319361277445109</v>
      </c>
      <c r="M84" s="115"/>
      <c r="N84" s="116"/>
      <c r="O84" s="116"/>
    </row>
    <row r="85" spans="1:15" x14ac:dyDescent="0.25">
      <c r="A85" s="1">
        <v>11</v>
      </c>
      <c r="B85" s="114" t="s">
        <v>91</v>
      </c>
      <c r="C85" s="115">
        <v>1442</v>
      </c>
      <c r="D85" s="116">
        <v>3.8904899135446591E-2</v>
      </c>
      <c r="E85" s="115">
        <v>0</v>
      </c>
      <c r="F85" s="116">
        <f t="shared" si="9"/>
        <v>-1</v>
      </c>
      <c r="G85" s="115">
        <v>0</v>
      </c>
      <c r="H85" s="116" t="str">
        <f t="shared" si="9"/>
        <v>-</v>
      </c>
      <c r="I85" s="115">
        <v>690</v>
      </c>
      <c r="J85" s="116" t="str">
        <f t="shared" si="9"/>
        <v>-</v>
      </c>
      <c r="K85" s="115">
        <v>826</v>
      </c>
      <c r="L85" s="116">
        <f t="shared" si="9"/>
        <v>0.19710144927536222</v>
      </c>
      <c r="M85" s="115"/>
      <c r="N85" s="116"/>
      <c r="O85" s="116"/>
    </row>
    <row r="86" spans="1:15" x14ac:dyDescent="0.25">
      <c r="A86" s="1">
        <v>12</v>
      </c>
      <c r="B86" s="114" t="s">
        <v>93</v>
      </c>
      <c r="C86" s="115">
        <v>1566</v>
      </c>
      <c r="D86" s="116">
        <v>-3.153988868274582E-2</v>
      </c>
      <c r="E86" s="115">
        <v>0</v>
      </c>
      <c r="F86" s="116">
        <f t="shared" si="9"/>
        <v>-1</v>
      </c>
      <c r="G86" s="115">
        <v>0</v>
      </c>
      <c r="H86" s="116" t="str">
        <f t="shared" si="9"/>
        <v>-</v>
      </c>
      <c r="I86" s="115">
        <v>683</v>
      </c>
      <c r="J86" s="116" t="str">
        <f t="shared" si="9"/>
        <v>-</v>
      </c>
      <c r="K86" s="115">
        <v>834</v>
      </c>
      <c r="L86" s="116">
        <f t="shared" si="9"/>
        <v>0.22108345534407037</v>
      </c>
      <c r="M86" s="115"/>
      <c r="N86" s="116"/>
      <c r="O86" s="116"/>
    </row>
    <row r="87" spans="1:15" ht="15.75" x14ac:dyDescent="0.25">
      <c r="B87" s="117" t="s">
        <v>30</v>
      </c>
      <c r="C87" s="118">
        <v>13399</v>
      </c>
      <c r="D87" s="119">
        <v>-8.4142173615857851E-2</v>
      </c>
      <c r="E87" s="118">
        <v>0</v>
      </c>
      <c r="F87" s="119">
        <f t="shared" si="9"/>
        <v>-1</v>
      </c>
      <c r="G87" s="118">
        <v>0</v>
      </c>
      <c r="H87" s="119" t="str">
        <f t="shared" si="9"/>
        <v>-</v>
      </c>
      <c r="I87" s="118">
        <v>5131</v>
      </c>
      <c r="J87" s="119" t="str">
        <f t="shared" si="9"/>
        <v>-</v>
      </c>
      <c r="K87" s="118">
        <v>7607</v>
      </c>
      <c r="L87" s="119">
        <f t="shared" si="9"/>
        <v>0.48255700643149479</v>
      </c>
      <c r="M87" s="118">
        <v>4809</v>
      </c>
      <c r="N87" s="119">
        <v>0.19955101022698929</v>
      </c>
      <c r="O87" s="119">
        <v>-0.42503586800573889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5" x14ac:dyDescent="0.25">
      <c r="K92" s="12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5DAC6-2CC4-4C24-A512-BE85D772869A}">
  <sheetPr>
    <tabColor theme="7" tint="0.79998168889431442"/>
  </sheetPr>
  <dimension ref="A4:E111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252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132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58157</v>
      </c>
      <c r="D8" s="116">
        <f t="shared" ref="D8:D9" si="0">C8/C9-1</f>
        <v>0.12959114305137409</v>
      </c>
    </row>
    <row r="9" spans="1:5" x14ac:dyDescent="0.25">
      <c r="A9" s="1"/>
      <c r="B9" s="114">
        <v>2022</v>
      </c>
      <c r="C9" s="115">
        <v>51485</v>
      </c>
      <c r="D9" s="116">
        <f t="shared" si="0"/>
        <v>0.53943906231312044</v>
      </c>
    </row>
    <row r="10" spans="1:5" x14ac:dyDescent="0.25">
      <c r="A10" s="1"/>
      <c r="B10" s="114">
        <v>2021</v>
      </c>
      <c r="C10" s="115">
        <v>33444</v>
      </c>
      <c r="D10" s="116">
        <f>C10/C11-1</f>
        <v>0.38078526898146237</v>
      </c>
    </row>
    <row r="11" spans="1:5" x14ac:dyDescent="0.25">
      <c r="A11" s="1" t="s">
        <v>72</v>
      </c>
      <c r="B11" s="114">
        <v>2020</v>
      </c>
      <c r="C11" s="115">
        <v>24221</v>
      </c>
      <c r="D11" s="116">
        <f t="shared" ref="D11:D20" si="1">C11/C12-1</f>
        <v>-0.56660761894537193</v>
      </c>
    </row>
    <row r="12" spans="1:5" x14ac:dyDescent="0.25">
      <c r="A12" s="1" t="s">
        <v>74</v>
      </c>
      <c r="B12" s="114">
        <v>2019</v>
      </c>
      <c r="C12" s="115">
        <v>55887</v>
      </c>
      <c r="D12" s="116">
        <f t="shared" si="1"/>
        <v>3.521283295669253E-2</v>
      </c>
    </row>
    <row r="13" spans="1:5" x14ac:dyDescent="0.25">
      <c r="A13" s="1" t="s">
        <v>76</v>
      </c>
      <c r="B13" s="114">
        <v>2018</v>
      </c>
      <c r="C13" s="115">
        <v>53986</v>
      </c>
      <c r="D13" s="116">
        <f t="shared" si="1"/>
        <v>-6.4610586502642287E-2</v>
      </c>
    </row>
    <row r="14" spans="1:5" x14ac:dyDescent="0.25">
      <c r="A14" s="1" t="s">
        <v>78</v>
      </c>
      <c r="B14" s="114">
        <v>2017</v>
      </c>
      <c r="C14" s="115">
        <v>57715</v>
      </c>
      <c r="D14" s="116">
        <f>C14/C15-1</f>
        <v>7.382737641170678E-2</v>
      </c>
    </row>
    <row r="15" spans="1:5" x14ac:dyDescent="0.25">
      <c r="A15" s="1" t="s">
        <v>80</v>
      </c>
      <c r="B15" s="114">
        <v>2016</v>
      </c>
      <c r="C15" s="115">
        <v>53747</v>
      </c>
      <c r="D15" s="116">
        <f>C15/C16-1</f>
        <v>0.30377935183388316</v>
      </c>
    </row>
    <row r="16" spans="1:5" x14ac:dyDescent="0.25">
      <c r="A16" s="1" t="s">
        <v>82</v>
      </c>
      <c r="B16" s="114">
        <v>2015</v>
      </c>
      <c r="C16" s="115">
        <v>41224</v>
      </c>
      <c r="D16" s="116">
        <f t="shared" si="1"/>
        <v>0.22058388109196425</v>
      </c>
    </row>
    <row r="17" spans="1:5" x14ac:dyDescent="0.25">
      <c r="A17" s="1" t="s">
        <v>84</v>
      </c>
      <c r="B17" s="114">
        <v>2014</v>
      </c>
      <c r="C17" s="115">
        <v>33774</v>
      </c>
      <c r="D17" s="116">
        <f t="shared" si="1"/>
        <v>0.11915965272715212</v>
      </c>
    </row>
    <row r="18" spans="1:5" x14ac:dyDescent="0.25">
      <c r="A18" s="1" t="s">
        <v>86</v>
      </c>
      <c r="B18" s="114">
        <v>2013</v>
      </c>
      <c r="C18" s="115">
        <v>30178</v>
      </c>
      <c r="D18" s="116">
        <f t="shared" si="1"/>
        <v>-5.0857052995754048E-2</v>
      </c>
    </row>
    <row r="19" spans="1:5" x14ac:dyDescent="0.25">
      <c r="A19" s="1" t="s">
        <v>88</v>
      </c>
      <c r="B19" s="114">
        <v>2012</v>
      </c>
      <c r="C19" s="115">
        <v>31795</v>
      </c>
      <c r="D19" s="116">
        <f>C19/C20-1</f>
        <v>-1.4505780615565844E-2</v>
      </c>
    </row>
    <row r="20" spans="1:5" x14ac:dyDescent="0.25">
      <c r="A20" s="1" t="s">
        <v>90</v>
      </c>
      <c r="B20" s="114">
        <v>2011</v>
      </c>
      <c r="C20" s="115">
        <v>32263</v>
      </c>
      <c r="D20" s="116">
        <f t="shared" si="1"/>
        <v>-0.19553671612018453</v>
      </c>
    </row>
    <row r="21" spans="1:5" x14ac:dyDescent="0.25">
      <c r="A21" s="1" t="s">
        <v>92</v>
      </c>
      <c r="B21" s="114">
        <v>2010</v>
      </c>
      <c r="C21" s="115">
        <v>40105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9" t="s">
        <v>253</v>
      </c>
      <c r="C26" s="269"/>
      <c r="D26" s="269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1" t="s">
        <v>137</v>
      </c>
      <c r="D28" s="292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58157</v>
      </c>
      <c r="D30" s="116">
        <f t="shared" ref="D30:D31" si="2">C30/C31-1</f>
        <v>0.12959114305137409</v>
      </c>
    </row>
    <row r="31" spans="1:5" x14ac:dyDescent="0.25">
      <c r="B31" s="114">
        <v>2022</v>
      </c>
      <c r="C31" s="115">
        <v>51485</v>
      </c>
      <c r="D31" s="116">
        <f t="shared" si="2"/>
        <v>0.53943906231312044</v>
      </c>
    </row>
    <row r="32" spans="1:5" x14ac:dyDescent="0.25">
      <c r="B32" s="114">
        <v>2021</v>
      </c>
      <c r="C32" s="115">
        <v>33444</v>
      </c>
      <c r="D32" s="116">
        <f>C32/C33-1</f>
        <v>0.38078526898146237</v>
      </c>
    </row>
    <row r="33" spans="2:5" x14ac:dyDescent="0.25">
      <c r="B33" s="114">
        <v>2020</v>
      </c>
      <c r="C33" s="115">
        <v>24221</v>
      </c>
      <c r="D33" s="116">
        <f t="shared" ref="D33:D42" si="3">C33/C34-1</f>
        <v>-0.56660761894537193</v>
      </c>
    </row>
    <row r="34" spans="2:5" x14ac:dyDescent="0.25">
      <c r="B34" s="114">
        <v>2019</v>
      </c>
      <c r="C34" s="115">
        <v>55887</v>
      </c>
      <c r="D34" s="116">
        <f t="shared" si="3"/>
        <v>3.521283295669253E-2</v>
      </c>
    </row>
    <row r="35" spans="2:5" x14ac:dyDescent="0.25">
      <c r="B35" s="114">
        <v>2018</v>
      </c>
      <c r="C35" s="115">
        <v>53986</v>
      </c>
      <c r="D35" s="116">
        <f t="shared" si="3"/>
        <v>-6.3783296337402873E-2</v>
      </c>
    </row>
    <row r="36" spans="2:5" x14ac:dyDescent="0.25">
      <c r="B36" s="114">
        <v>2017</v>
      </c>
      <c r="C36" s="115">
        <v>57664</v>
      </c>
      <c r="D36" s="116">
        <f>C36/C37-1</f>
        <v>7.6001567427366634E-2</v>
      </c>
    </row>
    <row r="37" spans="2:5" x14ac:dyDescent="0.25">
      <c r="B37" s="114">
        <v>2016</v>
      </c>
      <c r="C37" s="115">
        <v>53591</v>
      </c>
      <c r="D37" s="116">
        <f>C37/C38-1</f>
        <v>0.30914109829978509</v>
      </c>
    </row>
    <row r="38" spans="2:5" x14ac:dyDescent="0.25">
      <c r="B38" s="114">
        <v>2015</v>
      </c>
      <c r="C38" s="115">
        <v>40936</v>
      </c>
      <c r="D38" s="116">
        <f t="shared" si="3"/>
        <v>0.22284621818616324</v>
      </c>
    </row>
    <row r="39" spans="2:5" x14ac:dyDescent="0.25">
      <c r="B39" s="114">
        <v>2014</v>
      </c>
      <c r="C39" s="115">
        <v>33476</v>
      </c>
      <c r="D39" s="116">
        <f t="shared" si="3"/>
        <v>0.11649934963145792</v>
      </c>
    </row>
    <row r="40" spans="2:5" x14ac:dyDescent="0.25">
      <c r="B40" s="114">
        <v>2013</v>
      </c>
      <c r="C40" s="115">
        <v>29983</v>
      </c>
      <c r="D40" s="116">
        <f t="shared" si="3"/>
        <v>-5.2430314139434886E-2</v>
      </c>
    </row>
    <row r="41" spans="2:5" x14ac:dyDescent="0.25">
      <c r="B41" s="114">
        <v>2012</v>
      </c>
      <c r="C41" s="115">
        <v>31642</v>
      </c>
      <c r="D41" s="116">
        <f>C41/C42-1</f>
        <v>4.4945675506092853E-2</v>
      </c>
    </row>
    <row r="42" spans="2:5" x14ac:dyDescent="0.25">
      <c r="B42" s="114">
        <v>2011</v>
      </c>
      <c r="C42" s="115">
        <v>30281</v>
      </c>
      <c r="D42" s="116">
        <f t="shared" si="3"/>
        <v>-0.180442784453827</v>
      </c>
    </row>
    <row r="43" spans="2:5" x14ac:dyDescent="0.25">
      <c r="B43" s="114">
        <v>2010</v>
      </c>
      <c r="C43" s="115">
        <v>36948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9" t="s">
        <v>254</v>
      </c>
      <c r="C48" s="269"/>
      <c r="D48" s="269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1" t="s">
        <v>140</v>
      </c>
      <c r="D50" s="292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50550</v>
      </c>
      <c r="D52" s="116">
        <f t="shared" ref="D52:D53" si="4">C52/C53-1</f>
        <v>9.0520774906156953E-2</v>
      </c>
    </row>
    <row r="53" spans="1:5" x14ac:dyDescent="0.25">
      <c r="A53" s="1"/>
      <c r="B53" s="114">
        <v>2022</v>
      </c>
      <c r="C53" s="115">
        <v>46354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42488</v>
      </c>
      <c r="D56" s="116">
        <f t="shared" si="5"/>
        <v>7.9581258257953147E-2</v>
      </c>
    </row>
    <row r="57" spans="1:5" x14ac:dyDescent="0.25">
      <c r="A57" s="1">
        <v>4</v>
      </c>
      <c r="B57" s="114">
        <v>2018</v>
      </c>
      <c r="C57" s="115">
        <v>39356</v>
      </c>
      <c r="D57" s="116">
        <f t="shared" si="5"/>
        <v>0.52672821786019086</v>
      </c>
    </row>
    <row r="58" spans="1:5" x14ac:dyDescent="0.25">
      <c r="A58" s="1">
        <v>5</v>
      </c>
      <c r="B58" s="114">
        <v>2017</v>
      </c>
      <c r="C58" s="115">
        <v>25778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 t="e">
        <f t="shared" si="5"/>
        <v>#DIV/0!</v>
      </c>
    </row>
    <row r="61" spans="1:5" x14ac:dyDescent="0.25">
      <c r="A61" s="1">
        <v>8</v>
      </c>
      <c r="B61" s="114">
        <v>2014</v>
      </c>
      <c r="C61" s="115">
        <v>0</v>
      </c>
      <c r="D61" s="116" t="e">
        <f t="shared" si="5"/>
        <v>#DIV/0!</v>
      </c>
    </row>
    <row r="62" spans="1:5" x14ac:dyDescent="0.25">
      <c r="A62" s="1">
        <v>9</v>
      </c>
      <c r="B62" s="114">
        <v>2013</v>
      </c>
      <c r="C62" s="115">
        <v>0</v>
      </c>
      <c r="D62" s="116" t="e">
        <f t="shared" si="5"/>
        <v>#DIV/0!</v>
      </c>
    </row>
    <row r="63" spans="1:5" x14ac:dyDescent="0.25">
      <c r="A63" s="1">
        <v>10</v>
      </c>
      <c r="B63" s="114">
        <v>2012</v>
      </c>
      <c r="C63" s="115">
        <v>0</v>
      </c>
      <c r="D63" s="116" t="e">
        <f>C63/C64-1</f>
        <v>#DIV/0!</v>
      </c>
    </row>
    <row r="64" spans="1:5" x14ac:dyDescent="0.25">
      <c r="A64" s="1">
        <v>11</v>
      </c>
      <c r="B64" s="114">
        <v>2011</v>
      </c>
      <c r="C64" s="115">
        <v>0</v>
      </c>
      <c r="D64" s="116" t="e">
        <f t="shared" si="5"/>
        <v>#DIV/0!</v>
      </c>
    </row>
    <row r="65" spans="1:5" x14ac:dyDescent="0.25">
      <c r="A65" s="1">
        <v>12</v>
      </c>
      <c r="B65" s="114">
        <v>2010</v>
      </c>
      <c r="C65" s="115">
        <v>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9" t="s">
        <v>141</v>
      </c>
      <c r="C70" s="269"/>
      <c r="D70" s="269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1" t="s">
        <v>142</v>
      </c>
      <c r="D72" s="292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7607</v>
      </c>
      <c r="D74" s="116">
        <f t="shared" ref="D74:D75" si="6">C74/C75-1</f>
        <v>0.48255700643149479</v>
      </c>
    </row>
    <row r="75" spans="1:5" x14ac:dyDescent="0.25">
      <c r="A75" s="1"/>
      <c r="B75" s="114">
        <v>2022</v>
      </c>
      <c r="C75" s="115">
        <v>5131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13399</v>
      </c>
      <c r="D78" s="116">
        <f t="shared" si="7"/>
        <v>-8.4142173615857851E-2</v>
      </c>
    </row>
    <row r="79" spans="1:5" x14ac:dyDescent="0.25">
      <c r="A79" s="1">
        <v>4</v>
      </c>
      <c r="B79" s="114">
        <v>2018</v>
      </c>
      <c r="C79" s="115">
        <v>14630</v>
      </c>
      <c r="D79" s="116">
        <f t="shared" si="7"/>
        <v>-0.54117794643417172</v>
      </c>
    </row>
    <row r="80" spans="1:5" x14ac:dyDescent="0.25">
      <c r="A80" s="1">
        <v>5</v>
      </c>
      <c r="B80" s="114">
        <v>2017</v>
      </c>
      <c r="C80" s="115">
        <v>31886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>
        <f t="shared" ref="D86" si="9">C86/C87-1</f>
        <v>-1</v>
      </c>
    </row>
    <row r="87" spans="1:5" x14ac:dyDescent="0.25">
      <c r="A87" s="1">
        <v>12</v>
      </c>
      <c r="B87" s="114">
        <v>2010</v>
      </c>
      <c r="C87" s="115">
        <v>36948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9" t="s">
        <v>255</v>
      </c>
      <c r="C92" s="269"/>
      <c r="D92" s="269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1" t="s">
        <v>32</v>
      </c>
      <c r="D94" s="292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227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227</v>
      </c>
      <c r="D97" s="116" t="e">
        <f t="shared" si="10"/>
        <v>#VALUE!</v>
      </c>
    </row>
    <row r="98" spans="2:4" x14ac:dyDescent="0.25">
      <c r="B98" s="114">
        <v>2021</v>
      </c>
      <c r="C98" s="115" t="s">
        <v>227</v>
      </c>
      <c r="D98" s="116" t="e">
        <f t="shared" si="10"/>
        <v>#VALUE!</v>
      </c>
    </row>
    <row r="99" spans="2:4" x14ac:dyDescent="0.25">
      <c r="B99" s="114">
        <v>2020</v>
      </c>
      <c r="C99" s="115" t="s">
        <v>227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227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227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227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227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227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227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227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227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227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227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C808A-2109-4495-815D-F9AF093EDC87}">
  <sheetPr>
    <tabColor theme="7" tint="0.79998168889431442"/>
  </sheetPr>
  <dimension ref="A1:X59"/>
  <sheetViews>
    <sheetView showGridLines="0" workbookViewId="0">
      <selection activeCell="E13" sqref="E13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228</v>
      </c>
      <c r="D5" s="127" t="s">
        <v>256</v>
      </c>
      <c r="E5" s="127" t="s">
        <v>229</v>
      </c>
      <c r="F5" s="127" t="s">
        <v>230</v>
      </c>
      <c r="G5" s="127" t="s">
        <v>231</v>
      </c>
      <c r="H5" s="127" t="s">
        <v>232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agosto 2024</v>
      </c>
      <c r="N5" s="14" t="str">
        <f>CONCATENATE("cuota/ total municipio ",RIGHT(H5,2))</f>
        <v>cuota/ total municipio 24</v>
      </c>
      <c r="O5" s="13" t="s">
        <v>222</v>
      </c>
      <c r="P5" s="13" t="s">
        <v>233</v>
      </c>
      <c r="Q5" s="13" t="s">
        <v>223</v>
      </c>
      <c r="R5" s="13" t="s">
        <v>224</v>
      </c>
      <c r="S5" s="13" t="s">
        <v>225</v>
      </c>
      <c r="T5" s="13" t="s">
        <v>226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agosto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3238788</v>
      </c>
      <c r="D6" s="131">
        <v>1201306</v>
      </c>
      <c r="E6" s="131">
        <v>1031934</v>
      </c>
      <c r="F6" s="131">
        <v>3101117</v>
      </c>
      <c r="G6" s="131">
        <v>3425135</v>
      </c>
      <c r="H6" s="131">
        <v>3660664</v>
      </c>
      <c r="I6" s="132">
        <f>IFERROR(H6/G6-1,"-")</f>
        <v>6.8764880800318728E-2</v>
      </c>
      <c r="J6" s="131">
        <f>IFERROR(H6-G6,"-")</f>
        <v>235529</v>
      </c>
      <c r="K6" s="132">
        <f>IFERROR(H6/C6-1,"-")</f>
        <v>0.13025736787958953</v>
      </c>
      <c r="L6" s="131">
        <f>IFERROR(H6-C6,"-")</f>
        <v>421876</v>
      </c>
      <c r="M6" s="132">
        <f>IFERROR(H6/$H$6,"-")</f>
        <v>1</v>
      </c>
      <c r="N6" s="133">
        <f>H6/H6</f>
        <v>1</v>
      </c>
      <c r="O6" s="131">
        <v>446971</v>
      </c>
      <c r="P6" s="131">
        <v>152176</v>
      </c>
      <c r="Q6" s="131">
        <v>286184</v>
      </c>
      <c r="R6" s="131">
        <v>442299</v>
      </c>
      <c r="S6" s="131">
        <v>447853</v>
      </c>
      <c r="T6" s="131">
        <v>494247</v>
      </c>
      <c r="U6" s="132">
        <f>IFERROR(T6/S6-1,"-")</f>
        <v>0.10359202684809521</v>
      </c>
      <c r="V6" s="131">
        <f t="shared" ref="V6:V57" si="0">T6-S6</f>
        <v>46394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2366450</v>
      </c>
      <c r="D7" s="135">
        <v>914906</v>
      </c>
      <c r="E7" s="135">
        <v>808744</v>
      </c>
      <c r="F7" s="135">
        <v>2458403</v>
      </c>
      <c r="G7" s="135">
        <v>2697945</v>
      </c>
      <c r="H7" s="135">
        <v>2857454</v>
      </c>
      <c r="I7" s="136">
        <f t="shared" ref="I7:I57" si="1">IFERROR(H7/G7-1,"-")</f>
        <v>5.9122406127626759E-2</v>
      </c>
      <c r="J7" s="135">
        <f t="shared" ref="J7:J57" si="2">IFERROR(H7-G7,"-")</f>
        <v>159509</v>
      </c>
      <c r="K7" s="136">
        <f t="shared" ref="K7:K57" si="3">IFERROR(H7/C7-1,"-")</f>
        <v>0.20748547402226958</v>
      </c>
      <c r="L7" s="135">
        <f t="shared" ref="L7:L57" si="4">IFERROR(H7-C7,"-")</f>
        <v>491004</v>
      </c>
      <c r="M7" s="136">
        <f t="shared" ref="M7:M57" si="5">IFERROR(H7/$H$6,"-")</f>
        <v>0.78058352255219277</v>
      </c>
      <c r="N7" s="136">
        <f>H7/H6</f>
        <v>0.78058352255219277</v>
      </c>
      <c r="O7" s="135">
        <v>325829</v>
      </c>
      <c r="P7" s="135">
        <v>120031</v>
      </c>
      <c r="Q7" s="135">
        <v>230328</v>
      </c>
      <c r="R7" s="135">
        <v>347304</v>
      </c>
      <c r="S7" s="135">
        <v>346742</v>
      </c>
      <c r="T7" s="135">
        <v>384377</v>
      </c>
      <c r="U7" s="136">
        <f t="shared" ref="U7:U57" si="6">IFERROR(T7/S7-1,"-")</f>
        <v>0.10853891365914725</v>
      </c>
      <c r="V7" s="135">
        <f t="shared" si="0"/>
        <v>37635</v>
      </c>
      <c r="W7" s="136">
        <f t="shared" ref="W7:W57" si="7">IFERROR(R7/$R$6,"-")</f>
        <v>0.78522447484620128</v>
      </c>
      <c r="X7" s="136">
        <f>IFERROR(T7/T6,"-")</f>
        <v>0.77770224199641069</v>
      </c>
    </row>
    <row r="8" spans="1:24" x14ac:dyDescent="0.25">
      <c r="B8" s="97" t="s">
        <v>140</v>
      </c>
      <c r="C8" s="52">
        <v>1869810</v>
      </c>
      <c r="D8" s="52">
        <v>727101</v>
      </c>
      <c r="E8" s="52">
        <v>664620</v>
      </c>
      <c r="F8" s="52">
        <v>2023705</v>
      </c>
      <c r="G8" s="52">
        <v>2210182</v>
      </c>
      <c r="H8" s="52">
        <v>2353453</v>
      </c>
      <c r="I8" s="98">
        <f t="shared" si="1"/>
        <v>6.482316840875546E-2</v>
      </c>
      <c r="J8" s="52">
        <f t="shared" si="2"/>
        <v>143271</v>
      </c>
      <c r="K8" s="98">
        <f t="shared" si="3"/>
        <v>0.25865890117177681</v>
      </c>
      <c r="L8" s="52">
        <f t="shared" si="4"/>
        <v>483643</v>
      </c>
      <c r="M8" s="98">
        <f t="shared" si="5"/>
        <v>0.64290330934497131</v>
      </c>
      <c r="N8" s="98">
        <f>H8/H6</f>
        <v>0.64290330934497131</v>
      </c>
      <c r="O8" s="52">
        <v>263242</v>
      </c>
      <c r="P8" s="52">
        <v>94104</v>
      </c>
      <c r="Q8" s="52">
        <v>193973</v>
      </c>
      <c r="R8" s="52">
        <v>285837</v>
      </c>
      <c r="S8" s="52">
        <v>291854</v>
      </c>
      <c r="T8" s="52">
        <v>320782</v>
      </c>
      <c r="U8" s="98">
        <f t="shared" si="6"/>
        <v>9.9118052176773386E-2</v>
      </c>
      <c r="V8" s="52">
        <f t="shared" si="0"/>
        <v>28928</v>
      </c>
      <c r="W8" s="98">
        <f t="shared" si="7"/>
        <v>0.64625287418691879</v>
      </c>
      <c r="X8" s="98">
        <f>IFERROR(T8/T6,"-")</f>
        <v>0.64903175942393176</v>
      </c>
    </row>
    <row r="9" spans="1:24" x14ac:dyDescent="0.25">
      <c r="B9" s="97" t="s">
        <v>142</v>
      </c>
      <c r="C9" s="52">
        <v>496640</v>
      </c>
      <c r="D9" s="52">
        <v>187805</v>
      </c>
      <c r="E9" s="52">
        <v>144124</v>
      </c>
      <c r="F9" s="52">
        <v>434698</v>
      </c>
      <c r="G9" s="52">
        <v>487763</v>
      </c>
      <c r="H9" s="52">
        <v>504001</v>
      </c>
      <c r="I9" s="98">
        <f t="shared" si="1"/>
        <v>3.3290758011575328E-2</v>
      </c>
      <c r="J9" s="52">
        <f t="shared" si="2"/>
        <v>16238</v>
      </c>
      <c r="K9" s="98">
        <f t="shared" si="3"/>
        <v>1.4821601159793918E-2</v>
      </c>
      <c r="L9" s="52">
        <f t="shared" si="4"/>
        <v>7361</v>
      </c>
      <c r="M9" s="98">
        <f t="shared" si="5"/>
        <v>0.13768021320722143</v>
      </c>
      <c r="N9" s="98">
        <f>H9/H6</f>
        <v>0.13768021320722143</v>
      </c>
      <c r="O9" s="52">
        <v>62587</v>
      </c>
      <c r="P9" s="52">
        <v>25927</v>
      </c>
      <c r="Q9" s="52">
        <v>36355</v>
      </c>
      <c r="R9" s="52">
        <v>61467</v>
      </c>
      <c r="S9" s="52">
        <v>54888</v>
      </c>
      <c r="T9" s="52">
        <v>63595</v>
      </c>
      <c r="U9" s="98">
        <f t="shared" si="6"/>
        <v>0.15863212359714329</v>
      </c>
      <c r="V9" s="52">
        <f t="shared" si="0"/>
        <v>8707</v>
      </c>
      <c r="W9" s="98">
        <f t="shared" si="7"/>
        <v>0.13897160065928252</v>
      </c>
      <c r="X9" s="98">
        <f>IFERROR(T9/T6,"-")</f>
        <v>0.12867048257247896</v>
      </c>
    </row>
    <row r="10" spans="1:24" ht="16.5" thickBot="1" x14ac:dyDescent="0.3">
      <c r="B10" s="137" t="s">
        <v>63</v>
      </c>
      <c r="C10" s="138">
        <v>872338</v>
      </c>
      <c r="D10" s="138">
        <v>280673</v>
      </c>
      <c r="E10" s="138">
        <v>223190</v>
      </c>
      <c r="F10" s="138">
        <v>642714</v>
      </c>
      <c r="G10" s="138">
        <v>727190</v>
      </c>
      <c r="H10" s="138">
        <v>803210</v>
      </c>
      <c r="I10" s="139">
        <f t="shared" si="1"/>
        <v>0.10453939135576662</v>
      </c>
      <c r="J10" s="138">
        <f t="shared" si="2"/>
        <v>76020</v>
      </c>
      <c r="K10" s="139">
        <f t="shared" si="3"/>
        <v>-7.9244513021328844E-2</v>
      </c>
      <c r="L10" s="138">
        <f t="shared" si="4"/>
        <v>-69128</v>
      </c>
      <c r="M10" s="139">
        <f t="shared" si="5"/>
        <v>0.21941647744780729</v>
      </c>
      <c r="N10" s="139">
        <f>H10/H6</f>
        <v>0.21941647744780729</v>
      </c>
      <c r="O10" s="138">
        <v>121142</v>
      </c>
      <c r="P10" s="138">
        <v>32145</v>
      </c>
      <c r="Q10" s="138">
        <v>55856</v>
      </c>
      <c r="R10" s="138">
        <v>94995</v>
      </c>
      <c r="S10" s="138">
        <v>101111</v>
      </c>
      <c r="T10" s="138">
        <v>109870</v>
      </c>
      <c r="U10" s="139">
        <f t="shared" si="6"/>
        <v>8.6627567722601828E-2</v>
      </c>
      <c r="V10" s="138">
        <f t="shared" si="0"/>
        <v>8759</v>
      </c>
      <c r="W10" s="139">
        <f t="shared" si="7"/>
        <v>0.21477552515379866</v>
      </c>
      <c r="X10" s="139">
        <f>IFERROR(T10/T6,"-")</f>
        <v>0.22229775800358931</v>
      </c>
    </row>
    <row r="11" spans="1:24" ht="15.75" x14ac:dyDescent="0.25">
      <c r="A11" s="140">
        <f>G11/$G$11</f>
        <v>1</v>
      </c>
      <c r="B11" s="130" t="s">
        <v>44</v>
      </c>
      <c r="C11" s="131">
        <v>1190064</v>
      </c>
      <c r="D11" s="131">
        <v>396965</v>
      </c>
      <c r="E11" s="131">
        <v>400181</v>
      </c>
      <c r="F11" s="131">
        <v>1157727</v>
      </c>
      <c r="G11" s="131">
        <v>1246990</v>
      </c>
      <c r="H11" s="131">
        <v>1301111</v>
      </c>
      <c r="I11" s="132">
        <f t="shared" si="1"/>
        <v>4.3401310355335676E-2</v>
      </c>
      <c r="J11" s="131">
        <f t="shared" si="2"/>
        <v>54121</v>
      </c>
      <c r="K11" s="132">
        <f t="shared" si="3"/>
        <v>9.3311788273571894E-2</v>
      </c>
      <c r="L11" s="131">
        <f t="shared" si="4"/>
        <v>111047</v>
      </c>
      <c r="M11" s="132">
        <f t="shared" si="5"/>
        <v>0.35543032630145788</v>
      </c>
      <c r="N11" s="133">
        <f>H11/H11</f>
        <v>1</v>
      </c>
      <c r="O11" s="131">
        <v>164814</v>
      </c>
      <c r="P11" s="131">
        <v>52795</v>
      </c>
      <c r="Q11" s="131">
        <v>118184</v>
      </c>
      <c r="R11" s="131">
        <v>164674</v>
      </c>
      <c r="S11" s="131">
        <v>166974</v>
      </c>
      <c r="T11" s="131">
        <v>175399</v>
      </c>
      <c r="U11" s="132">
        <f t="shared" si="6"/>
        <v>5.0456957370608624E-2</v>
      </c>
      <c r="V11" s="131">
        <f t="shared" si="0"/>
        <v>8425</v>
      </c>
      <c r="W11" s="132">
        <f t="shared" si="7"/>
        <v>0.37231375155720453</v>
      </c>
      <c r="X11" s="133">
        <f>IFERROR(T11/T11,"-")</f>
        <v>1</v>
      </c>
    </row>
    <row r="12" spans="1:24" ht="15.75" x14ac:dyDescent="0.25">
      <c r="A12" s="140">
        <f>G12/$G$11</f>
        <v>0.81774272448054919</v>
      </c>
      <c r="B12" s="134" t="s">
        <v>60</v>
      </c>
      <c r="C12" s="135">
        <v>915210</v>
      </c>
      <c r="D12" s="135">
        <v>323732</v>
      </c>
      <c r="E12" s="135">
        <v>332691</v>
      </c>
      <c r="F12" s="135">
        <v>990351</v>
      </c>
      <c r="G12" s="135">
        <v>1019717</v>
      </c>
      <c r="H12" s="135">
        <v>1059130</v>
      </c>
      <c r="I12" s="136">
        <f t="shared" si="1"/>
        <v>3.8650919814026796E-2</v>
      </c>
      <c r="J12" s="135">
        <f t="shared" si="2"/>
        <v>39413</v>
      </c>
      <c r="K12" s="136">
        <f t="shared" si="3"/>
        <v>0.15725352651304081</v>
      </c>
      <c r="L12" s="135">
        <f t="shared" si="4"/>
        <v>143920</v>
      </c>
      <c r="M12" s="136">
        <f t="shared" si="5"/>
        <v>0.28932729144220831</v>
      </c>
      <c r="N12" s="136">
        <f>H12/H11</f>
        <v>0.81401971084711455</v>
      </c>
      <c r="O12" s="135">
        <v>127392</v>
      </c>
      <c r="P12" s="135">
        <v>43908</v>
      </c>
      <c r="Q12" s="135">
        <v>100580</v>
      </c>
      <c r="R12" s="135">
        <v>138022</v>
      </c>
      <c r="S12" s="135">
        <v>134916</v>
      </c>
      <c r="T12" s="135">
        <v>143446</v>
      </c>
      <c r="U12" s="136">
        <f t="shared" si="6"/>
        <v>6.3224524889560874E-2</v>
      </c>
      <c r="V12" s="135">
        <f t="shared" si="0"/>
        <v>8530</v>
      </c>
      <c r="W12" s="136">
        <f t="shared" si="7"/>
        <v>0.31205587170669613</v>
      </c>
      <c r="X12" s="136">
        <f>IFERROR(T12/T11,"-")</f>
        <v>0.81782678350503712</v>
      </c>
    </row>
    <row r="13" spans="1:24" x14ac:dyDescent="0.25">
      <c r="A13" s="140">
        <f>G13/$G$11</f>
        <v>0.72874521848611451</v>
      </c>
      <c r="B13" s="97" t="s">
        <v>140</v>
      </c>
      <c r="C13" s="52">
        <v>765968</v>
      </c>
      <c r="D13" s="52">
        <v>284685</v>
      </c>
      <c r="E13" s="52">
        <v>314175</v>
      </c>
      <c r="F13" s="52">
        <v>883564</v>
      </c>
      <c r="G13" s="52">
        <v>908738</v>
      </c>
      <c r="H13" s="52">
        <v>955619</v>
      </c>
      <c r="I13" s="98">
        <f t="shared" si="1"/>
        <v>5.1589126899062254E-2</v>
      </c>
      <c r="J13" s="52">
        <f t="shared" si="2"/>
        <v>46881</v>
      </c>
      <c r="K13" s="98">
        <f t="shared" si="3"/>
        <v>0.24759650533703748</v>
      </c>
      <c r="L13" s="52">
        <f t="shared" si="4"/>
        <v>189651</v>
      </c>
      <c r="M13" s="98">
        <f t="shared" si="5"/>
        <v>0.26105072740901653</v>
      </c>
      <c r="N13" s="98">
        <f>H13/H11</f>
        <v>0.73446385435216521</v>
      </c>
      <c r="O13" s="52">
        <v>108308</v>
      </c>
      <c r="P13" s="52">
        <v>40708</v>
      </c>
      <c r="Q13" s="52">
        <v>92057</v>
      </c>
      <c r="R13" s="52">
        <v>121901</v>
      </c>
      <c r="S13" s="52">
        <v>120435</v>
      </c>
      <c r="T13" s="52">
        <v>130238</v>
      </c>
      <c r="U13" s="98">
        <f t="shared" si="6"/>
        <v>8.1396603977249127E-2</v>
      </c>
      <c r="V13" s="52">
        <f t="shared" si="0"/>
        <v>9803</v>
      </c>
      <c r="W13" s="98">
        <f t="shared" si="7"/>
        <v>0.27560767715956852</v>
      </c>
      <c r="X13" s="98">
        <f>IFERROR(T13/T11,"-")</f>
        <v>0.74252418770916595</v>
      </c>
    </row>
    <row r="14" spans="1:24" x14ac:dyDescent="0.25">
      <c r="A14" s="140">
        <f>G14/$G$11</f>
        <v>8.8997505994434595E-2</v>
      </c>
      <c r="B14" s="97" t="s">
        <v>142</v>
      </c>
      <c r="C14" s="52">
        <v>149242</v>
      </c>
      <c r="D14" s="52">
        <v>39047</v>
      </c>
      <c r="E14" s="52">
        <v>18516</v>
      </c>
      <c r="F14" s="52">
        <v>106787</v>
      </c>
      <c r="G14" s="52">
        <v>110979</v>
      </c>
      <c r="H14" s="52">
        <v>103511</v>
      </c>
      <c r="I14" s="98">
        <f t="shared" si="1"/>
        <v>-6.7292010200127983E-2</v>
      </c>
      <c r="J14" s="52">
        <f t="shared" si="2"/>
        <v>-7468</v>
      </c>
      <c r="K14" s="98">
        <f t="shared" si="3"/>
        <v>-0.30642178475228155</v>
      </c>
      <c r="L14" s="52">
        <f t="shared" si="4"/>
        <v>-45731</v>
      </c>
      <c r="M14" s="98">
        <f t="shared" si="5"/>
        <v>2.8276564033191794E-2</v>
      </c>
      <c r="N14" s="98">
        <f>H14/H11</f>
        <v>7.9555856494949312E-2</v>
      </c>
      <c r="O14" s="52">
        <v>19084</v>
      </c>
      <c r="P14" s="52">
        <v>3200</v>
      </c>
      <c r="Q14" s="52">
        <v>8523</v>
      </c>
      <c r="R14" s="52">
        <v>16121</v>
      </c>
      <c r="S14" s="52">
        <v>14481</v>
      </c>
      <c r="T14" s="52">
        <v>13208</v>
      </c>
      <c r="U14" s="98">
        <f t="shared" si="6"/>
        <v>-8.790829362613084E-2</v>
      </c>
      <c r="V14" s="52">
        <f t="shared" si="0"/>
        <v>-1273</v>
      </c>
      <c r="W14" s="98">
        <f t="shared" si="7"/>
        <v>3.6448194547127624E-2</v>
      </c>
      <c r="X14" s="98">
        <f>IFERROR(T14/T11,"-")</f>
        <v>7.5302595795871133E-2</v>
      </c>
    </row>
    <row r="15" spans="1:24" ht="16.5" thickBot="1" x14ac:dyDescent="0.3">
      <c r="A15" s="140">
        <f>G15/$G$11</f>
        <v>0.18225727551945084</v>
      </c>
      <c r="B15" s="137" t="s">
        <v>63</v>
      </c>
      <c r="C15" s="138">
        <v>274854</v>
      </c>
      <c r="D15" s="138">
        <v>73233</v>
      </c>
      <c r="E15" s="138">
        <v>67490</v>
      </c>
      <c r="F15" s="138">
        <v>167376</v>
      </c>
      <c r="G15" s="138">
        <v>227273</v>
      </c>
      <c r="H15" s="138">
        <v>241981</v>
      </c>
      <c r="I15" s="139">
        <f t="shared" si="1"/>
        <v>6.4715122341853171E-2</v>
      </c>
      <c r="J15" s="138">
        <f t="shared" si="2"/>
        <v>14708</v>
      </c>
      <c r="K15" s="139">
        <f t="shared" si="3"/>
        <v>-0.119601679437083</v>
      </c>
      <c r="L15" s="138">
        <f t="shared" si="4"/>
        <v>-32873</v>
      </c>
      <c r="M15" s="139">
        <f t="shared" si="5"/>
        <v>6.6103034859249579E-2</v>
      </c>
      <c r="N15" s="139">
        <f>H15/H11</f>
        <v>0.1859802891528855</v>
      </c>
      <c r="O15" s="138">
        <v>37422</v>
      </c>
      <c r="P15" s="138">
        <v>8887</v>
      </c>
      <c r="Q15" s="138">
        <v>17604</v>
      </c>
      <c r="R15" s="138">
        <v>26652</v>
      </c>
      <c r="S15" s="138">
        <v>32058</v>
      </c>
      <c r="T15" s="138">
        <v>31953</v>
      </c>
      <c r="U15" s="139">
        <f t="shared" si="6"/>
        <v>-3.2753134942915541E-3</v>
      </c>
      <c r="V15" s="138">
        <f t="shared" si="0"/>
        <v>-105</v>
      </c>
      <c r="W15" s="139">
        <f t="shared" si="7"/>
        <v>6.0257879850508365E-2</v>
      </c>
      <c r="X15" s="139">
        <f>IFERROR(T15/T11,"-")</f>
        <v>0.1821732164949629</v>
      </c>
    </row>
    <row r="16" spans="1:24" ht="15.75" x14ac:dyDescent="0.25">
      <c r="A16" s="79"/>
      <c r="B16" s="130" t="s">
        <v>45</v>
      </c>
      <c r="C16" s="131">
        <v>873555</v>
      </c>
      <c r="D16" s="131">
        <v>280080</v>
      </c>
      <c r="E16" s="131">
        <v>176500</v>
      </c>
      <c r="F16" s="131">
        <v>810745</v>
      </c>
      <c r="G16" s="131">
        <v>867527</v>
      </c>
      <c r="H16" s="131">
        <v>922227</v>
      </c>
      <c r="I16" s="132">
        <f t="shared" si="1"/>
        <v>6.3052792593198737E-2</v>
      </c>
      <c r="J16" s="131">
        <f t="shared" si="2"/>
        <v>54700</v>
      </c>
      <c r="K16" s="132">
        <f t="shared" si="3"/>
        <v>5.5717155760083736E-2</v>
      </c>
      <c r="L16" s="131">
        <f t="shared" si="4"/>
        <v>48672</v>
      </c>
      <c r="M16" s="132">
        <f t="shared" si="5"/>
        <v>0.2519288850328793</v>
      </c>
      <c r="N16" s="133">
        <f>H16/H16</f>
        <v>1</v>
      </c>
      <c r="O16" s="131">
        <v>119564</v>
      </c>
      <c r="P16" s="131">
        <v>30803</v>
      </c>
      <c r="Q16" s="131">
        <v>53067</v>
      </c>
      <c r="R16" s="131">
        <v>117894</v>
      </c>
      <c r="S16" s="131">
        <v>116797</v>
      </c>
      <c r="T16" s="131">
        <v>126181</v>
      </c>
      <c r="U16" s="132">
        <f t="shared" si="6"/>
        <v>8.0344529397159192E-2</v>
      </c>
      <c r="V16" s="131">
        <f t="shared" si="0"/>
        <v>9384</v>
      </c>
      <c r="W16" s="132">
        <f t="shared" si="7"/>
        <v>0.266548194773219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480320</v>
      </c>
      <c r="D17" s="135">
        <v>161287</v>
      </c>
      <c r="E17" s="135">
        <v>70768</v>
      </c>
      <c r="F17" s="135">
        <v>482585</v>
      </c>
      <c r="G17" s="135">
        <v>531101</v>
      </c>
      <c r="H17" s="135">
        <v>567656</v>
      </c>
      <c r="I17" s="136">
        <f t="shared" si="1"/>
        <v>6.8828716195224571E-2</v>
      </c>
      <c r="J17" s="135">
        <f t="shared" si="2"/>
        <v>36555</v>
      </c>
      <c r="K17" s="136">
        <f t="shared" si="3"/>
        <v>0.18182878081279141</v>
      </c>
      <c r="L17" s="135">
        <f t="shared" si="4"/>
        <v>87336</v>
      </c>
      <c r="M17" s="136">
        <f t="shared" si="5"/>
        <v>0.15506913499845928</v>
      </c>
      <c r="N17" s="136">
        <f>H17/H16</f>
        <v>0.61552741353267693</v>
      </c>
      <c r="O17" s="135">
        <v>64060</v>
      </c>
      <c r="P17" s="135">
        <v>14181</v>
      </c>
      <c r="Q17" s="135">
        <v>28251</v>
      </c>
      <c r="R17" s="135">
        <v>71571</v>
      </c>
      <c r="S17" s="135">
        <v>69694</v>
      </c>
      <c r="T17" s="135">
        <v>78502</v>
      </c>
      <c r="U17" s="136">
        <f t="shared" si="6"/>
        <v>0.12638103710505932</v>
      </c>
      <c r="V17" s="135">
        <f t="shared" si="0"/>
        <v>8808</v>
      </c>
      <c r="W17" s="136">
        <f t="shared" si="7"/>
        <v>0.16181587568590478</v>
      </c>
      <c r="X17" s="136">
        <f>IFERROR(T17/T16,"-")</f>
        <v>0.62213803979996984</v>
      </c>
    </row>
    <row r="18" spans="2:24" x14ac:dyDescent="0.25">
      <c r="B18" s="97" t="s">
        <v>140</v>
      </c>
      <c r="C18" s="52">
        <v>363315</v>
      </c>
      <c r="D18" s="52">
        <v>117565</v>
      </c>
      <c r="E18" s="52">
        <v>58109</v>
      </c>
      <c r="F18" s="52">
        <v>366448</v>
      </c>
      <c r="G18" s="52">
        <v>401446</v>
      </c>
      <c r="H18" s="52">
        <v>428409</v>
      </c>
      <c r="I18" s="98">
        <f t="shared" si="1"/>
        <v>6.7164699610906542E-2</v>
      </c>
      <c r="J18" s="52">
        <f t="shared" si="2"/>
        <v>26963</v>
      </c>
      <c r="K18" s="98">
        <f t="shared" si="3"/>
        <v>0.17916683869369554</v>
      </c>
      <c r="L18" s="52">
        <f t="shared" si="4"/>
        <v>65094</v>
      </c>
      <c r="M18" s="98">
        <f t="shared" si="5"/>
        <v>0.11703040759818438</v>
      </c>
      <c r="N18" s="98">
        <f>H18/H16</f>
        <v>0.46453747287815256</v>
      </c>
      <c r="O18" s="52">
        <v>50189</v>
      </c>
      <c r="P18" s="52">
        <v>10075</v>
      </c>
      <c r="Q18" s="52">
        <v>22858</v>
      </c>
      <c r="R18" s="52">
        <v>54395</v>
      </c>
      <c r="S18" s="52">
        <v>55335</v>
      </c>
      <c r="T18" s="52">
        <v>59369</v>
      </c>
      <c r="U18" s="98">
        <f t="shared" si="6"/>
        <v>7.2901418631968973E-2</v>
      </c>
      <c r="V18" s="52">
        <f t="shared" si="0"/>
        <v>4034</v>
      </c>
      <c r="W18" s="98">
        <f t="shared" si="7"/>
        <v>0.12298241687184461</v>
      </c>
      <c r="X18" s="98">
        <f>IFERROR(T18/T16,"-")</f>
        <v>0.47050665314112267</v>
      </c>
    </row>
    <row r="19" spans="2:24" x14ac:dyDescent="0.25">
      <c r="B19" s="97" t="s">
        <v>142</v>
      </c>
      <c r="C19" s="52">
        <v>117005</v>
      </c>
      <c r="D19" s="52">
        <v>43722</v>
      </c>
      <c r="E19" s="52">
        <v>12659</v>
      </c>
      <c r="F19" s="52">
        <v>116137</v>
      </c>
      <c r="G19" s="52">
        <v>129655</v>
      </c>
      <c r="H19" s="52">
        <v>139247</v>
      </c>
      <c r="I19" s="98">
        <f t="shared" si="1"/>
        <v>7.3980949442751909E-2</v>
      </c>
      <c r="J19" s="52">
        <f t="shared" si="2"/>
        <v>9592</v>
      </c>
      <c r="K19" s="98">
        <f t="shared" si="3"/>
        <v>0.19009444040852963</v>
      </c>
      <c r="L19" s="52">
        <f t="shared" si="4"/>
        <v>22242</v>
      </c>
      <c r="M19" s="98">
        <f t="shared" si="5"/>
        <v>3.8038727400274926E-2</v>
      </c>
      <c r="N19" s="98">
        <f>H19/H16</f>
        <v>0.15098994065452431</v>
      </c>
      <c r="O19" s="52">
        <v>13871</v>
      </c>
      <c r="P19" s="52">
        <v>4106</v>
      </c>
      <c r="Q19" s="52">
        <v>5393</v>
      </c>
      <c r="R19" s="52">
        <v>17176</v>
      </c>
      <c r="S19" s="52">
        <v>14359</v>
      </c>
      <c r="T19" s="52">
        <v>19133</v>
      </c>
      <c r="U19" s="98">
        <f t="shared" si="6"/>
        <v>0.33247440629570302</v>
      </c>
      <c r="V19" s="52">
        <f t="shared" si="0"/>
        <v>4774</v>
      </c>
      <c r="W19" s="98">
        <f t="shared" si="7"/>
        <v>3.8833458814060175E-2</v>
      </c>
      <c r="X19" s="98">
        <f>IFERROR(T19/T16,"-")</f>
        <v>0.15163138665884721</v>
      </c>
    </row>
    <row r="20" spans="2:24" ht="16.5" thickBot="1" x14ac:dyDescent="0.3">
      <c r="B20" s="137" t="s">
        <v>63</v>
      </c>
      <c r="C20" s="138">
        <v>393235</v>
      </c>
      <c r="D20" s="138">
        <v>118793</v>
      </c>
      <c r="E20" s="138">
        <v>105732</v>
      </c>
      <c r="F20" s="138">
        <v>328160</v>
      </c>
      <c r="G20" s="138">
        <v>336426</v>
      </c>
      <c r="H20" s="138">
        <v>354571</v>
      </c>
      <c r="I20" s="139">
        <f t="shared" si="1"/>
        <v>5.3934594829174953E-2</v>
      </c>
      <c r="J20" s="138">
        <f t="shared" si="2"/>
        <v>18145</v>
      </c>
      <c r="K20" s="139">
        <f t="shared" si="3"/>
        <v>-9.8322885806197302E-2</v>
      </c>
      <c r="L20" s="138">
        <f t="shared" si="4"/>
        <v>-38664</v>
      </c>
      <c r="M20" s="139">
        <f t="shared" si="5"/>
        <v>9.6859750034419989E-2</v>
      </c>
      <c r="N20" s="139">
        <f>H20/H16</f>
        <v>0.38447258646732313</v>
      </c>
      <c r="O20" s="138">
        <v>55504</v>
      </c>
      <c r="P20" s="138">
        <v>16622</v>
      </c>
      <c r="Q20" s="138">
        <v>24816</v>
      </c>
      <c r="R20" s="138">
        <v>46323</v>
      </c>
      <c r="S20" s="138">
        <v>47103</v>
      </c>
      <c r="T20" s="138">
        <v>47679</v>
      </c>
      <c r="U20" s="139">
        <f t="shared" si="6"/>
        <v>1.2228520476402771E-2</v>
      </c>
      <c r="V20" s="138">
        <f t="shared" si="0"/>
        <v>576</v>
      </c>
      <c r="W20" s="139">
        <f t="shared" si="7"/>
        <v>0.10473231908731424</v>
      </c>
      <c r="X20" s="139">
        <f>IFERROR(T20/T16,"-")</f>
        <v>0.3778619602000301</v>
      </c>
    </row>
    <row r="21" spans="2:24" ht="15.75" x14ac:dyDescent="0.25">
      <c r="B21" s="130" t="s">
        <v>46</v>
      </c>
      <c r="C21" s="131">
        <v>29886</v>
      </c>
      <c r="D21" s="131">
        <v>11125</v>
      </c>
      <c r="E21" s="131">
        <v>9212</v>
      </c>
      <c r="F21" s="131">
        <v>22508</v>
      </c>
      <c r="G21" s="131">
        <v>33326</v>
      </c>
      <c r="H21" s="131">
        <v>28900</v>
      </c>
      <c r="I21" s="132">
        <f t="shared" si="1"/>
        <v>-0.13280921802796619</v>
      </c>
      <c r="J21" s="131">
        <f t="shared" si="2"/>
        <v>-4426</v>
      </c>
      <c r="K21" s="132">
        <f t="shared" si="3"/>
        <v>-3.2992036405005698E-2</v>
      </c>
      <c r="L21" s="131">
        <f t="shared" si="4"/>
        <v>-986</v>
      </c>
      <c r="M21" s="132">
        <f t="shared" si="5"/>
        <v>7.8947425931470364E-3</v>
      </c>
      <c r="N21" s="133">
        <f>H21/H21</f>
        <v>1</v>
      </c>
      <c r="O21" s="131">
        <v>3508</v>
      </c>
      <c r="P21" s="131">
        <v>1055</v>
      </c>
      <c r="Q21" s="131">
        <v>2316</v>
      </c>
      <c r="R21" s="131">
        <v>3343</v>
      </c>
      <c r="S21" s="131">
        <v>3080</v>
      </c>
      <c r="T21" s="131">
        <v>3161</v>
      </c>
      <c r="U21" s="132">
        <f t="shared" si="6"/>
        <v>2.6298701298701266E-2</v>
      </c>
      <c r="V21" s="131">
        <f t="shared" si="0"/>
        <v>81</v>
      </c>
      <c r="W21" s="132">
        <f t="shared" si="7"/>
        <v>7.558235492280109E-3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26089</v>
      </c>
      <c r="D22" s="135">
        <v>9247</v>
      </c>
      <c r="E22" s="135">
        <v>9212</v>
      </c>
      <c r="F22" s="135">
        <v>22508</v>
      </c>
      <c r="G22" s="135">
        <v>32923</v>
      </c>
      <c r="H22" s="135">
        <v>28494</v>
      </c>
      <c r="I22" s="136">
        <f t="shared" si="1"/>
        <v>-0.13452601524769914</v>
      </c>
      <c r="J22" s="135">
        <f t="shared" si="2"/>
        <v>-4429</v>
      </c>
      <c r="K22" s="136">
        <f t="shared" si="3"/>
        <v>9.2184445551765082E-2</v>
      </c>
      <c r="L22" s="135">
        <f t="shared" si="4"/>
        <v>2405</v>
      </c>
      <c r="M22" s="136">
        <f t="shared" si="5"/>
        <v>7.7838337525651087E-3</v>
      </c>
      <c r="N22" s="136">
        <f>H22/H21</f>
        <v>0.98595155709342563</v>
      </c>
      <c r="O22" s="135">
        <v>3196</v>
      </c>
      <c r="P22" s="135">
        <v>1055</v>
      </c>
      <c r="Q22" s="135">
        <v>2316</v>
      </c>
      <c r="R22" s="135">
        <v>3343</v>
      </c>
      <c r="S22" s="135">
        <v>3033</v>
      </c>
      <c r="T22" s="135">
        <v>3098</v>
      </c>
      <c r="U22" s="136">
        <f t="shared" si="6"/>
        <v>2.1430926475436873E-2</v>
      </c>
      <c r="V22" s="135">
        <f t="shared" si="0"/>
        <v>65</v>
      </c>
      <c r="W22" s="136">
        <f t="shared" si="7"/>
        <v>7.558235492280109E-3</v>
      </c>
      <c r="X22" s="136">
        <f>IFERROR(T22/T21,"-")</f>
        <v>0.98006959822840878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1055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1055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3797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-3797</v>
      </c>
      <c r="M25" s="139">
        <f t="shared" si="5"/>
        <v>0</v>
      </c>
      <c r="N25" s="139">
        <f>H25/H21</f>
        <v>0</v>
      </c>
      <c r="O25" s="138">
        <v>312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91696</v>
      </c>
      <c r="D26" s="131">
        <v>30708</v>
      </c>
      <c r="E26" s="131">
        <v>25824</v>
      </c>
      <c r="F26" s="131">
        <v>106797</v>
      </c>
      <c r="G26" s="131">
        <v>121209</v>
      </c>
      <c r="H26" s="131">
        <v>158757</v>
      </c>
      <c r="I26" s="132">
        <f t="shared" si="1"/>
        <v>0.30977897680865274</v>
      </c>
      <c r="J26" s="131">
        <f t="shared" si="2"/>
        <v>37548</v>
      </c>
      <c r="K26" s="132">
        <f t="shared" si="3"/>
        <v>0.73134051648926879</v>
      </c>
      <c r="L26" s="131">
        <f t="shared" si="4"/>
        <v>67061</v>
      </c>
      <c r="M26" s="132">
        <f t="shared" si="5"/>
        <v>4.3368361586859652E-2</v>
      </c>
      <c r="N26" s="133">
        <f>H26/H26</f>
        <v>1</v>
      </c>
      <c r="O26" s="131">
        <v>14488</v>
      </c>
      <c r="P26" s="131">
        <v>6635</v>
      </c>
      <c r="Q26" s="131">
        <v>6446</v>
      </c>
      <c r="R26" s="131">
        <v>14928</v>
      </c>
      <c r="S26" s="131">
        <v>11309</v>
      </c>
      <c r="T26" s="131">
        <v>25050</v>
      </c>
      <c r="U26" s="132">
        <f t="shared" si="6"/>
        <v>1.2150499602086833</v>
      </c>
      <c r="V26" s="131">
        <f t="shared" si="0"/>
        <v>13741</v>
      </c>
      <c r="W26" s="132">
        <f t="shared" si="7"/>
        <v>3.375092414859631E-2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90621</v>
      </c>
      <c r="D27" s="135">
        <v>29928</v>
      </c>
      <c r="E27" s="135">
        <v>25235</v>
      </c>
      <c r="F27" s="135">
        <v>100008</v>
      </c>
      <c r="G27" s="135">
        <v>115270</v>
      </c>
      <c r="H27" s="135">
        <v>132160</v>
      </c>
      <c r="I27" s="136">
        <f t="shared" si="1"/>
        <v>0.1465255487117203</v>
      </c>
      <c r="J27" s="135">
        <f t="shared" si="2"/>
        <v>16890</v>
      </c>
      <c r="K27" s="136">
        <f t="shared" si="3"/>
        <v>0.45838161132629307</v>
      </c>
      <c r="L27" s="135">
        <f t="shared" si="4"/>
        <v>41539</v>
      </c>
      <c r="M27" s="136">
        <f t="shared" si="5"/>
        <v>3.6102739830806654E-2</v>
      </c>
      <c r="N27" s="136">
        <f>H27/H26</f>
        <v>0.83246722979144228</v>
      </c>
      <c r="O27" s="135">
        <v>14311</v>
      </c>
      <c r="P27" s="135">
        <v>6593</v>
      </c>
      <c r="Q27" s="135">
        <v>6327</v>
      </c>
      <c r="R27" s="135">
        <v>14117</v>
      </c>
      <c r="S27" s="135">
        <v>10339</v>
      </c>
      <c r="T27" s="135">
        <v>21855</v>
      </c>
      <c r="U27" s="136">
        <f t="shared" si="6"/>
        <v>1.1138407969822999</v>
      </c>
      <c r="V27" s="135">
        <f t="shared" si="0"/>
        <v>11516</v>
      </c>
      <c r="W27" s="136">
        <f t="shared" si="7"/>
        <v>3.1917322896954321E-2</v>
      </c>
      <c r="X27" s="136">
        <f>IFERROR(T27/T26,"-")</f>
        <v>0.87245508982035924</v>
      </c>
    </row>
    <row r="28" spans="2:24" x14ac:dyDescent="0.25">
      <c r="B28" s="97" t="s">
        <v>140</v>
      </c>
      <c r="C28" s="52">
        <v>81756</v>
      </c>
      <c r="D28" s="52">
        <v>27988</v>
      </c>
      <c r="E28" s="52">
        <v>25235</v>
      </c>
      <c r="F28" s="52">
        <v>0</v>
      </c>
      <c r="G28" s="52">
        <v>54117</v>
      </c>
      <c r="H28" s="52">
        <v>0</v>
      </c>
      <c r="I28" s="98">
        <f t="shared" si="1"/>
        <v>-1</v>
      </c>
      <c r="J28" s="52">
        <f t="shared" si="2"/>
        <v>-54117</v>
      </c>
      <c r="K28" s="98">
        <f t="shared" si="3"/>
        <v>-1</v>
      </c>
      <c r="L28" s="52">
        <f t="shared" si="4"/>
        <v>-81756</v>
      </c>
      <c r="M28" s="98">
        <f t="shared" si="5"/>
        <v>0</v>
      </c>
      <c r="N28" s="98">
        <f>H28/H26</f>
        <v>0</v>
      </c>
      <c r="O28" s="52">
        <v>13085</v>
      </c>
      <c r="P28" s="52">
        <v>6593</v>
      </c>
      <c r="Q28" s="52">
        <v>6327</v>
      </c>
      <c r="R28" s="52">
        <v>0</v>
      </c>
      <c r="S28" s="52">
        <v>10339</v>
      </c>
      <c r="T28" s="52">
        <v>0</v>
      </c>
      <c r="U28" s="98">
        <f t="shared" si="6"/>
        <v>-1</v>
      </c>
      <c r="V28" s="52">
        <f t="shared" si="0"/>
        <v>-10339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8865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-8865</v>
      </c>
      <c r="M29" s="98">
        <f t="shared" si="5"/>
        <v>0</v>
      </c>
      <c r="N29" s="98">
        <f>H29/H26</f>
        <v>0</v>
      </c>
      <c r="O29" s="52">
        <v>1226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526928</v>
      </c>
      <c r="D30" s="131">
        <v>163947</v>
      </c>
      <c r="E30" s="131">
        <v>161693</v>
      </c>
      <c r="F30" s="131">
        <v>461029</v>
      </c>
      <c r="G30" s="131">
        <v>526478</v>
      </c>
      <c r="H30" s="131">
        <v>613713</v>
      </c>
      <c r="I30" s="132">
        <f t="shared" si="1"/>
        <v>0.16569543266765185</v>
      </c>
      <c r="J30" s="131">
        <f t="shared" si="2"/>
        <v>87235</v>
      </c>
      <c r="K30" s="132">
        <f t="shared" si="3"/>
        <v>0.16469992105183251</v>
      </c>
      <c r="L30" s="131">
        <f t="shared" si="4"/>
        <v>86785</v>
      </c>
      <c r="M30" s="132">
        <f t="shared" si="5"/>
        <v>0.16765073221688742</v>
      </c>
      <c r="N30" s="133">
        <f>H30/H30</f>
        <v>1</v>
      </c>
      <c r="O30" s="131">
        <v>76074</v>
      </c>
      <c r="P30" s="131">
        <v>21705</v>
      </c>
      <c r="Q30" s="131">
        <v>50036</v>
      </c>
      <c r="R30" s="131">
        <v>65748</v>
      </c>
      <c r="S30" s="131">
        <v>73184</v>
      </c>
      <c r="T30" s="131">
        <v>89034</v>
      </c>
      <c r="U30" s="132">
        <f t="shared" si="6"/>
        <v>0.21657739396589415</v>
      </c>
      <c r="V30" s="131">
        <f t="shared" si="0"/>
        <v>15850</v>
      </c>
      <c r="W30" s="132">
        <f t="shared" si="7"/>
        <v>0.14865057348083535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417111</v>
      </c>
      <c r="D31" s="135">
        <v>133535</v>
      </c>
      <c r="E31" s="135">
        <v>126835</v>
      </c>
      <c r="F31" s="135">
        <v>371684</v>
      </c>
      <c r="G31" s="135">
        <v>429134</v>
      </c>
      <c r="H31" s="135">
        <v>496487</v>
      </c>
      <c r="I31" s="136">
        <f t="shared" si="1"/>
        <v>0.15695097568591621</v>
      </c>
      <c r="J31" s="135">
        <f t="shared" si="2"/>
        <v>67353</v>
      </c>
      <c r="K31" s="136">
        <f t="shared" si="3"/>
        <v>0.1902994646508962</v>
      </c>
      <c r="L31" s="135">
        <f t="shared" si="4"/>
        <v>79376</v>
      </c>
      <c r="M31" s="136">
        <f t="shared" si="5"/>
        <v>0.13562758013300319</v>
      </c>
      <c r="N31" s="136">
        <f>H31/H30</f>
        <v>0.80898889220205539</v>
      </c>
      <c r="O31" s="135">
        <v>61154</v>
      </c>
      <c r="P31" s="135">
        <v>17316</v>
      </c>
      <c r="Q31" s="135">
        <v>41535</v>
      </c>
      <c r="R31" s="135">
        <v>52300</v>
      </c>
      <c r="S31" s="135">
        <v>61320</v>
      </c>
      <c r="T31" s="135">
        <v>71470</v>
      </c>
      <c r="U31" s="136">
        <f t="shared" si="6"/>
        <v>0.16552511415525117</v>
      </c>
      <c r="V31" s="135">
        <f t="shared" si="0"/>
        <v>10150</v>
      </c>
      <c r="W31" s="136">
        <f t="shared" si="7"/>
        <v>0.1182458020479359</v>
      </c>
      <c r="X31" s="136">
        <f>IFERROR(T31/T30,"-")</f>
        <v>0.80272704809398654</v>
      </c>
    </row>
    <row r="32" spans="2:24" x14ac:dyDescent="0.25">
      <c r="B32" s="97" t="s">
        <v>140</v>
      </c>
      <c r="C32" s="52">
        <v>329598</v>
      </c>
      <c r="D32" s="52">
        <v>108496</v>
      </c>
      <c r="E32" s="52">
        <v>92473</v>
      </c>
      <c r="F32" s="52">
        <v>303815</v>
      </c>
      <c r="G32" s="52">
        <v>360307</v>
      </c>
      <c r="H32" s="52">
        <v>418592</v>
      </c>
      <c r="I32" s="98">
        <f t="shared" si="1"/>
        <v>0.1617648283269546</v>
      </c>
      <c r="J32" s="52">
        <f t="shared" si="2"/>
        <v>58285</v>
      </c>
      <c r="K32" s="98">
        <f t="shared" si="3"/>
        <v>0.27000770635744153</v>
      </c>
      <c r="L32" s="52">
        <f t="shared" si="4"/>
        <v>88994</v>
      </c>
      <c r="M32" s="98">
        <f t="shared" si="5"/>
        <v>0.11434865368687211</v>
      </c>
      <c r="N32" s="98">
        <f>H32/H30</f>
        <v>0.68206474361794522</v>
      </c>
      <c r="O32" s="52">
        <v>48602</v>
      </c>
      <c r="P32" s="52">
        <v>15102</v>
      </c>
      <c r="Q32" s="52">
        <v>33953</v>
      </c>
      <c r="R32" s="52">
        <v>43951</v>
      </c>
      <c r="S32" s="52">
        <v>52333</v>
      </c>
      <c r="T32" s="52">
        <v>61133</v>
      </c>
      <c r="U32" s="98">
        <f t="shared" si="6"/>
        <v>0.16815393728622485</v>
      </c>
      <c r="V32" s="52">
        <f t="shared" si="0"/>
        <v>8800</v>
      </c>
      <c r="W32" s="98">
        <f t="shared" si="7"/>
        <v>9.9369431086210908E-2</v>
      </c>
      <c r="X32" s="98">
        <f>IFERROR(T32/T30,"-")</f>
        <v>0.68662533414201321</v>
      </c>
    </row>
    <row r="33" spans="2:24" x14ac:dyDescent="0.25">
      <c r="B33" s="97" t="s">
        <v>142</v>
      </c>
      <c r="C33" s="52">
        <v>87513</v>
      </c>
      <c r="D33" s="52">
        <v>25039</v>
      </c>
      <c r="E33" s="52">
        <v>34362</v>
      </c>
      <c r="F33" s="52">
        <v>67869</v>
      </c>
      <c r="G33" s="52">
        <v>68827</v>
      </c>
      <c r="H33" s="52">
        <v>77895</v>
      </c>
      <c r="I33" s="98">
        <f t="shared" si="1"/>
        <v>0.13175062112252456</v>
      </c>
      <c r="J33" s="52">
        <f t="shared" si="2"/>
        <v>9068</v>
      </c>
      <c r="K33" s="98">
        <f t="shared" si="3"/>
        <v>-0.10990367145452673</v>
      </c>
      <c r="L33" s="52">
        <f t="shared" si="4"/>
        <v>-9618</v>
      </c>
      <c r="M33" s="98">
        <f t="shared" si="5"/>
        <v>2.1278926446131084E-2</v>
      </c>
      <c r="N33" s="98">
        <f>H33/H30</f>
        <v>0.12692414858411016</v>
      </c>
      <c r="O33" s="52">
        <v>12552</v>
      </c>
      <c r="P33" s="52">
        <v>2214</v>
      </c>
      <c r="Q33" s="52">
        <v>7582</v>
      </c>
      <c r="R33" s="52">
        <v>8349</v>
      </c>
      <c r="S33" s="52">
        <v>8987</v>
      </c>
      <c r="T33" s="52">
        <v>10337</v>
      </c>
      <c r="U33" s="98">
        <f t="shared" si="6"/>
        <v>0.15021698008234119</v>
      </c>
      <c r="V33" s="52">
        <f t="shared" si="0"/>
        <v>1350</v>
      </c>
      <c r="W33" s="98">
        <f t="shared" si="7"/>
        <v>1.8876370961724988E-2</v>
      </c>
      <c r="X33" s="98">
        <f>IFERROR(T33/T30,"-")</f>
        <v>0.1161017139519734</v>
      </c>
    </row>
    <row r="34" spans="2:24" ht="16.5" thickBot="1" x14ac:dyDescent="0.3">
      <c r="B34" s="137" t="s">
        <v>63</v>
      </c>
      <c r="C34" s="138">
        <v>109817</v>
      </c>
      <c r="D34" s="138">
        <v>30412</v>
      </c>
      <c r="E34" s="138">
        <v>34858</v>
      </c>
      <c r="F34" s="138">
        <v>89345</v>
      </c>
      <c r="G34" s="138">
        <v>97344</v>
      </c>
      <c r="H34" s="138">
        <v>117226</v>
      </c>
      <c r="I34" s="139">
        <f t="shared" si="1"/>
        <v>0.20424474030243256</v>
      </c>
      <c r="J34" s="138">
        <f t="shared" si="2"/>
        <v>19882</v>
      </c>
      <c r="K34" s="139">
        <f t="shared" si="3"/>
        <v>6.7466785652494643E-2</v>
      </c>
      <c r="L34" s="138">
        <f t="shared" si="4"/>
        <v>7409</v>
      </c>
      <c r="M34" s="139">
        <f t="shared" si="5"/>
        <v>3.2023152083884232E-2</v>
      </c>
      <c r="N34" s="139">
        <f>H34/H30</f>
        <v>0.19101110779794464</v>
      </c>
      <c r="O34" s="138">
        <v>14920</v>
      </c>
      <c r="P34" s="138">
        <v>4389</v>
      </c>
      <c r="Q34" s="138">
        <v>8501</v>
      </c>
      <c r="R34" s="138">
        <v>13448</v>
      </c>
      <c r="S34" s="138">
        <v>11864</v>
      </c>
      <c r="T34" s="138">
        <v>17564</v>
      </c>
      <c r="U34" s="139">
        <f t="shared" si="6"/>
        <v>0.48044504383007425</v>
      </c>
      <c r="V34" s="138">
        <f t="shared" si="0"/>
        <v>5700</v>
      </c>
      <c r="W34" s="139">
        <f t="shared" si="7"/>
        <v>3.0404771432899463E-2</v>
      </c>
      <c r="X34" s="139">
        <f>IFERROR(T34/T30,"-")</f>
        <v>0.19727295190601343</v>
      </c>
    </row>
    <row r="35" spans="2:24" ht="15.75" x14ac:dyDescent="0.25">
      <c r="B35" s="130" t="s">
        <v>49</v>
      </c>
      <c r="C35" s="131">
        <v>35588</v>
      </c>
      <c r="D35" s="131">
        <v>15531</v>
      </c>
      <c r="E35" s="131">
        <v>17159</v>
      </c>
      <c r="F35" s="131">
        <v>32878</v>
      </c>
      <c r="G35" s="131">
        <v>39668</v>
      </c>
      <c r="H35" s="131">
        <v>36690</v>
      </c>
      <c r="I35" s="132">
        <f t="shared" si="1"/>
        <v>-7.5073106786326504E-2</v>
      </c>
      <c r="J35" s="131">
        <f t="shared" si="2"/>
        <v>-2978</v>
      </c>
      <c r="K35" s="132">
        <f t="shared" si="3"/>
        <v>3.0965493986737203E-2</v>
      </c>
      <c r="L35" s="131">
        <f t="shared" si="4"/>
        <v>1102</v>
      </c>
      <c r="M35" s="132">
        <f t="shared" si="5"/>
        <v>1.002277182500224E-2</v>
      </c>
      <c r="N35" s="133">
        <f>H35/H35</f>
        <v>1</v>
      </c>
      <c r="O35" s="131">
        <v>4223</v>
      </c>
      <c r="P35" s="131">
        <v>2777</v>
      </c>
      <c r="Q35" s="131">
        <v>2929</v>
      </c>
      <c r="R35" s="131">
        <v>3932</v>
      </c>
      <c r="S35" s="131">
        <v>4645</v>
      </c>
      <c r="T35" s="131">
        <v>2899</v>
      </c>
      <c r="U35" s="132">
        <f t="shared" si="6"/>
        <v>-0.37588805166846073</v>
      </c>
      <c r="V35" s="131">
        <f t="shared" si="0"/>
        <v>-1746</v>
      </c>
      <c r="W35" s="132">
        <f t="shared" si="7"/>
        <v>8.8899138365675714E-3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35588</v>
      </c>
      <c r="D36" s="135">
        <v>15531</v>
      </c>
      <c r="E36" s="135">
        <v>17159</v>
      </c>
      <c r="F36" s="135">
        <v>32878</v>
      </c>
      <c r="G36" s="135">
        <v>39668</v>
      </c>
      <c r="H36" s="135">
        <v>36690</v>
      </c>
      <c r="I36" s="136">
        <f t="shared" si="1"/>
        <v>-7.5073106786326504E-2</v>
      </c>
      <c r="J36" s="135">
        <f t="shared" si="2"/>
        <v>-2978</v>
      </c>
      <c r="K36" s="136">
        <f t="shared" si="3"/>
        <v>3.0965493986737203E-2</v>
      </c>
      <c r="L36" s="135">
        <f t="shared" si="4"/>
        <v>1102</v>
      </c>
      <c r="M36" s="136">
        <f t="shared" si="5"/>
        <v>1.002277182500224E-2</v>
      </c>
      <c r="N36" s="136">
        <f>H36/H35</f>
        <v>1</v>
      </c>
      <c r="O36" s="135">
        <v>4223</v>
      </c>
      <c r="P36" s="135">
        <v>2777</v>
      </c>
      <c r="Q36" s="135">
        <v>2929</v>
      </c>
      <c r="R36" s="135">
        <v>3932</v>
      </c>
      <c r="S36" s="135">
        <v>4645</v>
      </c>
      <c r="T36" s="135">
        <v>2899</v>
      </c>
      <c r="U36" s="136">
        <f t="shared" si="6"/>
        <v>-0.37588805166846073</v>
      </c>
      <c r="V36" s="135">
        <f t="shared" si="0"/>
        <v>-1746</v>
      </c>
      <c r="W36" s="136">
        <f t="shared" si="7"/>
        <v>8.8899138365675714E-3</v>
      </c>
      <c r="X36" s="136">
        <f>IFERROR(T36/T35,"-")</f>
        <v>1</v>
      </c>
    </row>
    <row r="37" spans="2:24" x14ac:dyDescent="0.25">
      <c r="B37" s="97" t="s">
        <v>140</v>
      </c>
      <c r="C37" s="52">
        <v>27224</v>
      </c>
      <c r="D37" s="52">
        <v>8693</v>
      </c>
      <c r="E37" s="52">
        <v>0</v>
      </c>
      <c r="F37" s="52">
        <v>18103</v>
      </c>
      <c r="G37" s="52">
        <v>26674</v>
      </c>
      <c r="H37" s="52">
        <v>31881</v>
      </c>
      <c r="I37" s="98">
        <f t="shared" si="1"/>
        <v>0.19520881757516673</v>
      </c>
      <c r="J37" s="52">
        <f t="shared" si="2"/>
        <v>5207</v>
      </c>
      <c r="K37" s="98">
        <f t="shared" si="3"/>
        <v>0.17106229797237726</v>
      </c>
      <c r="L37" s="52">
        <f t="shared" si="4"/>
        <v>4657</v>
      </c>
      <c r="M37" s="98">
        <f t="shared" si="5"/>
        <v>8.7090757305232063E-3</v>
      </c>
      <c r="N37" s="98">
        <f>H37/H35</f>
        <v>0.86892886345053144</v>
      </c>
      <c r="O37" s="52">
        <v>3268</v>
      </c>
      <c r="P37" s="52">
        <v>0</v>
      </c>
      <c r="Q37" s="52">
        <v>0</v>
      </c>
      <c r="R37" s="52">
        <v>3368</v>
      </c>
      <c r="S37" s="52">
        <v>0</v>
      </c>
      <c r="T37" s="52">
        <v>2669</v>
      </c>
      <c r="U37" s="98" t="str">
        <f t="shared" si="6"/>
        <v>-</v>
      </c>
      <c r="V37" s="52">
        <f t="shared" si="0"/>
        <v>2669</v>
      </c>
      <c r="W37" s="98">
        <f t="shared" si="7"/>
        <v>7.6147583422074205E-3</v>
      </c>
      <c r="X37" s="98">
        <f>IFERROR(T37/T35,"-")</f>
        <v>0.9206622973439117</v>
      </c>
    </row>
    <row r="38" spans="2:24" ht="15.75" thickBot="1" x14ac:dyDescent="0.3">
      <c r="B38" s="97" t="s">
        <v>142</v>
      </c>
      <c r="C38" s="52">
        <v>8364</v>
      </c>
      <c r="D38" s="52">
        <v>4061</v>
      </c>
      <c r="E38" s="52">
        <v>0</v>
      </c>
      <c r="F38" s="52">
        <v>2331</v>
      </c>
      <c r="G38" s="52">
        <v>4009</v>
      </c>
      <c r="H38" s="52">
        <v>4809</v>
      </c>
      <c r="I38" s="98">
        <f t="shared" si="1"/>
        <v>0.19955101022698929</v>
      </c>
      <c r="J38" s="52">
        <f t="shared" si="2"/>
        <v>800</v>
      </c>
      <c r="K38" s="98">
        <f t="shared" si="3"/>
        <v>-0.42503586800573889</v>
      </c>
      <c r="L38" s="52">
        <f t="shared" si="4"/>
        <v>-3555</v>
      </c>
      <c r="M38" s="98">
        <f t="shared" si="5"/>
        <v>1.3136960944790345E-3</v>
      </c>
      <c r="N38" s="98">
        <f>H38/H35</f>
        <v>0.13107113654946853</v>
      </c>
      <c r="O38" s="52">
        <v>955</v>
      </c>
      <c r="P38" s="52">
        <v>0</v>
      </c>
      <c r="Q38" s="52">
        <v>0</v>
      </c>
      <c r="R38" s="52">
        <v>564</v>
      </c>
      <c r="S38" s="52">
        <v>0</v>
      </c>
      <c r="T38" s="52">
        <v>230</v>
      </c>
      <c r="U38" s="98" t="str">
        <f t="shared" si="6"/>
        <v>-</v>
      </c>
      <c r="V38" s="52">
        <f t="shared" si="0"/>
        <v>230</v>
      </c>
      <c r="W38" s="98">
        <f t="shared" si="7"/>
        <v>1.2751554943601501E-3</v>
      </c>
      <c r="X38" s="98">
        <f>IFERROR(T38/T35,"-")</f>
        <v>7.9337702656088305E-2</v>
      </c>
    </row>
    <row r="39" spans="2:24" ht="15.75" x14ac:dyDescent="0.25">
      <c r="B39" s="130" t="s">
        <v>50</v>
      </c>
      <c r="C39" s="131">
        <v>95805</v>
      </c>
      <c r="D39" s="131">
        <v>48011</v>
      </c>
      <c r="E39" s="131">
        <v>56805</v>
      </c>
      <c r="F39" s="131">
        <v>128669</v>
      </c>
      <c r="G39" s="131">
        <v>168871</v>
      </c>
      <c r="H39" s="131">
        <v>160886</v>
      </c>
      <c r="I39" s="132">
        <f t="shared" si="1"/>
        <v>-4.7284613699214217E-2</v>
      </c>
      <c r="J39" s="131">
        <f t="shared" si="2"/>
        <v>-7985</v>
      </c>
      <c r="K39" s="132">
        <f t="shared" si="3"/>
        <v>0.67930692552580774</v>
      </c>
      <c r="L39" s="131">
        <f t="shared" si="4"/>
        <v>65081</v>
      </c>
      <c r="M39" s="132">
        <f t="shared" si="5"/>
        <v>4.3949950063704286E-2</v>
      </c>
      <c r="N39" s="133">
        <f>H39/H39</f>
        <v>1</v>
      </c>
      <c r="O39" s="131">
        <v>13742</v>
      </c>
      <c r="P39" s="131">
        <v>12002</v>
      </c>
      <c r="Q39" s="131">
        <v>13469</v>
      </c>
      <c r="R39" s="131">
        <v>21074</v>
      </c>
      <c r="S39" s="131">
        <v>20367</v>
      </c>
      <c r="T39" s="131">
        <v>22021</v>
      </c>
      <c r="U39" s="132">
        <f t="shared" si="6"/>
        <v>8.1209800166936796E-2</v>
      </c>
      <c r="V39" s="131">
        <f t="shared" si="0"/>
        <v>1654</v>
      </c>
      <c r="W39" s="132">
        <f t="shared" si="7"/>
        <v>4.76465015747266E-2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57433</v>
      </c>
      <c r="D40" s="135">
        <v>34253</v>
      </c>
      <c r="E40" s="135">
        <v>51252</v>
      </c>
      <c r="F40" s="135">
        <v>109813</v>
      </c>
      <c r="G40" s="135">
        <v>147358</v>
      </c>
      <c r="H40" s="135">
        <v>139462</v>
      </c>
      <c r="I40" s="136">
        <f t="shared" si="1"/>
        <v>-5.3583789139374893E-2</v>
      </c>
      <c r="J40" s="135">
        <f t="shared" si="2"/>
        <v>-7896</v>
      </c>
      <c r="K40" s="136">
        <f t="shared" si="3"/>
        <v>1.4282555325335609</v>
      </c>
      <c r="L40" s="135">
        <f t="shared" si="4"/>
        <v>82029</v>
      </c>
      <c r="M40" s="136">
        <f t="shared" si="5"/>
        <v>3.8097459914376193E-2</v>
      </c>
      <c r="N40" s="136">
        <f>H40/H39</f>
        <v>0.86683738796414855</v>
      </c>
      <c r="O40" s="135">
        <v>7859</v>
      </c>
      <c r="P40" s="135">
        <v>11626</v>
      </c>
      <c r="Q40" s="135">
        <v>11133</v>
      </c>
      <c r="R40" s="135">
        <v>17921</v>
      </c>
      <c r="S40" s="135">
        <v>17179</v>
      </c>
      <c r="T40" s="135">
        <v>18498</v>
      </c>
      <c r="U40" s="136">
        <f t="shared" si="6"/>
        <v>7.6779789277606314E-2</v>
      </c>
      <c r="V40" s="135">
        <f t="shared" si="0"/>
        <v>1319</v>
      </c>
      <c r="W40" s="136">
        <f t="shared" si="7"/>
        <v>4.051783974189406E-2</v>
      </c>
      <c r="X40" s="136">
        <f>IFERROR(T40/T39,"-")</f>
        <v>0.84001634803142455</v>
      </c>
    </row>
    <row r="41" spans="2:24" x14ac:dyDescent="0.25">
      <c r="B41" s="97" t="s">
        <v>140</v>
      </c>
      <c r="C41" s="52">
        <v>57433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-57433</v>
      </c>
      <c r="M41" s="98">
        <f t="shared" si="5"/>
        <v>0</v>
      </c>
      <c r="N41" s="98">
        <f>H41/H39</f>
        <v>0</v>
      </c>
      <c r="O41" s="52">
        <v>7859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38372</v>
      </c>
      <c r="D43" s="138">
        <v>13758</v>
      </c>
      <c r="E43" s="138">
        <v>3628</v>
      </c>
      <c r="F43" s="138">
        <v>18856</v>
      </c>
      <c r="G43" s="138">
        <v>21513</v>
      </c>
      <c r="H43" s="138">
        <v>21424</v>
      </c>
      <c r="I43" s="139">
        <f t="shared" si="1"/>
        <v>-4.1370334216520588E-3</v>
      </c>
      <c r="J43" s="138">
        <f t="shared" si="2"/>
        <v>-89</v>
      </c>
      <c r="K43" s="139">
        <f t="shared" si="3"/>
        <v>-0.44167622224538727</v>
      </c>
      <c r="L43" s="138">
        <f t="shared" si="4"/>
        <v>-16948</v>
      </c>
      <c r="M43" s="139">
        <f t="shared" si="5"/>
        <v>5.8524901493281004E-3</v>
      </c>
      <c r="N43" s="139">
        <f>H43/H39</f>
        <v>0.13316261203585147</v>
      </c>
      <c r="O43" s="138">
        <v>5883</v>
      </c>
      <c r="P43" s="138">
        <v>376</v>
      </c>
      <c r="Q43" s="138">
        <v>2336</v>
      </c>
      <c r="R43" s="138">
        <v>3153</v>
      </c>
      <c r="S43" s="138">
        <v>3188</v>
      </c>
      <c r="T43" s="138">
        <v>3523</v>
      </c>
      <c r="U43" s="139">
        <f t="shared" si="6"/>
        <v>0.10508155583437895</v>
      </c>
      <c r="V43" s="138">
        <f t="shared" si="0"/>
        <v>335</v>
      </c>
      <c r="W43" s="139">
        <f t="shared" si="7"/>
        <v>7.1286618328325405E-3</v>
      </c>
      <c r="X43" s="139">
        <f>IFERROR(T43/T39,"-")</f>
        <v>0.15998365196857545</v>
      </c>
    </row>
    <row r="44" spans="2:24" ht="15.75" x14ac:dyDescent="0.25">
      <c r="B44" s="130" t="s">
        <v>51</v>
      </c>
      <c r="C44" s="131">
        <v>143138</v>
      </c>
      <c r="D44" s="131">
        <v>59629</v>
      </c>
      <c r="E44" s="131">
        <v>87126</v>
      </c>
      <c r="F44" s="131">
        <v>138024</v>
      </c>
      <c r="G44" s="131">
        <v>158379</v>
      </c>
      <c r="H44" s="131">
        <v>162243</v>
      </c>
      <c r="I44" s="132">
        <f t="shared" si="1"/>
        <v>2.4397173867747535E-2</v>
      </c>
      <c r="J44" s="131">
        <f t="shared" si="2"/>
        <v>3864</v>
      </c>
      <c r="K44" s="132">
        <f t="shared" si="3"/>
        <v>0.13347259288239322</v>
      </c>
      <c r="L44" s="131">
        <f t="shared" si="4"/>
        <v>19105</v>
      </c>
      <c r="M44" s="132">
        <f t="shared" si="5"/>
        <v>4.4320647838752752E-2</v>
      </c>
      <c r="N44" s="133">
        <f>H44/H44</f>
        <v>1</v>
      </c>
      <c r="O44" s="131">
        <v>13793</v>
      </c>
      <c r="P44" s="131">
        <v>6776</v>
      </c>
      <c r="Q44" s="131">
        <v>13925</v>
      </c>
      <c r="R44" s="131">
        <v>15520</v>
      </c>
      <c r="S44" s="131">
        <v>14993</v>
      </c>
      <c r="T44" s="131">
        <v>15201</v>
      </c>
      <c r="U44" s="132">
        <f t="shared" si="6"/>
        <v>1.3873140799039563E-2</v>
      </c>
      <c r="V44" s="131">
        <f t="shared" si="0"/>
        <v>208</v>
      </c>
      <c r="W44" s="132">
        <f t="shared" si="7"/>
        <v>3.5089385234875051E-2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143138</v>
      </c>
      <c r="D45" s="135">
        <v>59629</v>
      </c>
      <c r="E45" s="135">
        <v>87126</v>
      </c>
      <c r="F45" s="135">
        <v>138024</v>
      </c>
      <c r="G45" s="135">
        <v>158379</v>
      </c>
      <c r="H45" s="135">
        <v>162243</v>
      </c>
      <c r="I45" s="136">
        <f t="shared" si="1"/>
        <v>2.4397173867747535E-2</v>
      </c>
      <c r="J45" s="135">
        <f t="shared" si="2"/>
        <v>3864</v>
      </c>
      <c r="K45" s="136">
        <f t="shared" si="3"/>
        <v>0.13347259288239322</v>
      </c>
      <c r="L45" s="135">
        <f t="shared" si="4"/>
        <v>19105</v>
      </c>
      <c r="M45" s="136">
        <f t="shared" si="5"/>
        <v>4.4320647838752752E-2</v>
      </c>
      <c r="N45" s="136">
        <f>H45/H44</f>
        <v>1</v>
      </c>
      <c r="O45" s="135">
        <v>13793</v>
      </c>
      <c r="P45" s="135">
        <v>6776</v>
      </c>
      <c r="Q45" s="135">
        <v>13925</v>
      </c>
      <c r="R45" s="135">
        <v>15520</v>
      </c>
      <c r="S45" s="135">
        <v>14993</v>
      </c>
      <c r="T45" s="135">
        <v>15201</v>
      </c>
      <c r="U45" s="136">
        <f t="shared" si="6"/>
        <v>1.3873140799039563E-2</v>
      </c>
      <c r="V45" s="135">
        <f t="shared" si="0"/>
        <v>208</v>
      </c>
      <c r="W45" s="136">
        <f t="shared" si="7"/>
        <v>3.5089385234875051E-2</v>
      </c>
      <c r="X45" s="136">
        <f>IFERROR(T45/T44,"-")</f>
        <v>1</v>
      </c>
    </row>
    <row r="46" spans="2:24" x14ac:dyDescent="0.25">
      <c r="B46" s="97" t="s">
        <v>140</v>
      </c>
      <c r="C46" s="52">
        <v>72800</v>
      </c>
      <c r="D46" s="52">
        <v>29833</v>
      </c>
      <c r="E46" s="52">
        <v>54163</v>
      </c>
      <c r="F46" s="52">
        <v>83735</v>
      </c>
      <c r="G46" s="52">
        <v>95045</v>
      </c>
      <c r="H46" s="52">
        <v>94341</v>
      </c>
      <c r="I46" s="98">
        <f t="shared" si="1"/>
        <v>-7.4070177284444316E-3</v>
      </c>
      <c r="J46" s="52">
        <f t="shared" si="2"/>
        <v>-704</v>
      </c>
      <c r="K46" s="98">
        <f t="shared" si="3"/>
        <v>0.29589285714285718</v>
      </c>
      <c r="L46" s="52">
        <f t="shared" si="4"/>
        <v>21541</v>
      </c>
      <c r="M46" s="98">
        <f t="shared" si="5"/>
        <v>2.5771554013151711E-2</v>
      </c>
      <c r="N46" s="98">
        <f>H46/H44</f>
        <v>0.58147963240324696</v>
      </c>
      <c r="O46" s="52">
        <v>6613</v>
      </c>
      <c r="P46" s="52">
        <v>3541</v>
      </c>
      <c r="Q46" s="52">
        <v>9293</v>
      </c>
      <c r="R46" s="52">
        <v>8772</v>
      </c>
      <c r="S46" s="52">
        <v>9451</v>
      </c>
      <c r="T46" s="52">
        <v>9290</v>
      </c>
      <c r="U46" s="98">
        <f t="shared" si="6"/>
        <v>-1.7035234366733709E-2</v>
      </c>
      <c r="V46" s="52">
        <f t="shared" si="0"/>
        <v>-161</v>
      </c>
      <c r="W46" s="98">
        <f t="shared" si="7"/>
        <v>1.98327375824951E-2</v>
      </c>
      <c r="X46" s="98">
        <f>IFERROR(T46/T44,"-")</f>
        <v>0.61114400368396815</v>
      </c>
    </row>
    <row r="47" spans="2:24" ht="15.75" thickBot="1" x14ac:dyDescent="0.3">
      <c r="B47" s="97" t="s">
        <v>142</v>
      </c>
      <c r="C47" s="52">
        <v>70338</v>
      </c>
      <c r="D47" s="52">
        <v>29796</v>
      </c>
      <c r="E47" s="52">
        <v>32963</v>
      </c>
      <c r="F47" s="52">
        <v>54289</v>
      </c>
      <c r="G47" s="52">
        <v>63334</v>
      </c>
      <c r="H47" s="52">
        <v>67902</v>
      </c>
      <c r="I47" s="98">
        <f t="shared" si="1"/>
        <v>7.2125556573088723E-2</v>
      </c>
      <c r="J47" s="52">
        <f t="shared" si="2"/>
        <v>4568</v>
      </c>
      <c r="K47" s="98">
        <f t="shared" si="3"/>
        <v>-3.4632773180926391E-2</v>
      </c>
      <c r="L47" s="52">
        <f t="shared" si="4"/>
        <v>-2436</v>
      </c>
      <c r="M47" s="98">
        <f t="shared" si="5"/>
        <v>1.8549093825601038E-2</v>
      </c>
      <c r="N47" s="98">
        <f>H47/H44</f>
        <v>0.41852036759675304</v>
      </c>
      <c r="O47" s="52">
        <v>7180</v>
      </c>
      <c r="P47" s="52">
        <v>3235</v>
      </c>
      <c r="Q47" s="52">
        <v>4632</v>
      </c>
      <c r="R47" s="52">
        <v>6748</v>
      </c>
      <c r="S47" s="52">
        <v>5542</v>
      </c>
      <c r="T47" s="52">
        <v>5911</v>
      </c>
      <c r="U47" s="98">
        <f t="shared" si="6"/>
        <v>6.6582461205340948E-2</v>
      </c>
      <c r="V47" s="52">
        <f t="shared" si="0"/>
        <v>369</v>
      </c>
      <c r="W47" s="98">
        <f t="shared" si="7"/>
        <v>1.525664765237995E-2</v>
      </c>
      <c r="X47" s="98">
        <f>IFERROR(T47/T44,"-")</f>
        <v>0.38885599631603185</v>
      </c>
    </row>
    <row r="48" spans="2:24" ht="15.75" x14ac:dyDescent="0.25">
      <c r="B48" s="130" t="s">
        <v>52</v>
      </c>
      <c r="C48" s="131">
        <v>164737</v>
      </c>
      <c r="D48" s="131">
        <v>65594</v>
      </c>
      <c r="E48" s="131">
        <v>62317</v>
      </c>
      <c r="F48" s="131">
        <v>170296</v>
      </c>
      <c r="G48" s="131">
        <v>183132</v>
      </c>
      <c r="H48" s="131">
        <v>192634</v>
      </c>
      <c r="I48" s="132">
        <f t="shared" si="1"/>
        <v>5.1886071249153565E-2</v>
      </c>
      <c r="J48" s="131">
        <f t="shared" si="2"/>
        <v>9502</v>
      </c>
      <c r="K48" s="132">
        <f t="shared" si="3"/>
        <v>0.16934264919234909</v>
      </c>
      <c r="L48" s="131">
        <f t="shared" si="4"/>
        <v>27897</v>
      </c>
      <c r="M48" s="132">
        <f t="shared" si="5"/>
        <v>5.262269358782997E-2</v>
      </c>
      <c r="N48" s="133">
        <f>H48/H48</f>
        <v>1</v>
      </c>
      <c r="O48" s="131">
        <v>24709</v>
      </c>
      <c r="P48" s="131">
        <v>13295</v>
      </c>
      <c r="Q48" s="131">
        <v>18239</v>
      </c>
      <c r="R48" s="131">
        <v>24659</v>
      </c>
      <c r="S48" s="131">
        <v>25495</v>
      </c>
      <c r="T48" s="131">
        <v>25319</v>
      </c>
      <c r="U48" s="132">
        <f t="shared" si="6"/>
        <v>-6.9033143753677306E-3</v>
      </c>
      <c r="V48" s="131">
        <f t="shared" si="0"/>
        <v>-176</v>
      </c>
      <c r="W48" s="132">
        <f t="shared" si="7"/>
        <v>5.5751878254303083E-2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116530</v>
      </c>
      <c r="D49" s="135">
        <v>50818</v>
      </c>
      <c r="E49" s="135">
        <v>51722</v>
      </c>
      <c r="F49" s="135">
        <v>140357</v>
      </c>
      <c r="G49" s="135">
        <v>150841</v>
      </c>
      <c r="H49" s="135">
        <v>159058</v>
      </c>
      <c r="I49" s="136">
        <f t="shared" si="1"/>
        <v>5.4474579192659744E-2</v>
      </c>
      <c r="J49" s="135">
        <f t="shared" si="2"/>
        <v>8217</v>
      </c>
      <c r="K49" s="136">
        <f t="shared" si="3"/>
        <v>0.36495323092765819</v>
      </c>
      <c r="L49" s="135">
        <f t="shared" si="4"/>
        <v>42528</v>
      </c>
      <c r="M49" s="136">
        <f t="shared" si="5"/>
        <v>4.3450587106601428E-2</v>
      </c>
      <c r="N49" s="136">
        <f>H49/H48</f>
        <v>0.82570055130454645</v>
      </c>
      <c r="O49" s="135">
        <v>18261</v>
      </c>
      <c r="P49" s="135">
        <v>11531</v>
      </c>
      <c r="Q49" s="135">
        <v>15840</v>
      </c>
      <c r="R49" s="135">
        <v>20467</v>
      </c>
      <c r="S49" s="135">
        <v>20391</v>
      </c>
      <c r="T49" s="135">
        <v>20545</v>
      </c>
      <c r="U49" s="136">
        <f t="shared" si="6"/>
        <v>7.5523515276347819E-3</v>
      </c>
      <c r="V49" s="135">
        <f t="shared" si="0"/>
        <v>154</v>
      </c>
      <c r="W49" s="136">
        <f t="shared" si="7"/>
        <v>4.6274126778491471E-2</v>
      </c>
      <c r="X49" s="136">
        <f>IFERROR(T49/T48,"-")</f>
        <v>0.81144594968205697</v>
      </c>
    </row>
    <row r="50" spans="2:24" x14ac:dyDescent="0.25">
      <c r="B50" s="97" t="s">
        <v>140</v>
      </c>
      <c r="C50" s="52">
        <v>96964</v>
      </c>
      <c r="D50" s="52">
        <v>40956</v>
      </c>
      <c r="E50" s="52">
        <v>15474</v>
      </c>
      <c r="F50" s="52">
        <v>107322</v>
      </c>
      <c r="G50" s="52">
        <v>118864</v>
      </c>
      <c r="H50" s="52">
        <v>123267</v>
      </c>
      <c r="I50" s="98">
        <f t="shared" si="1"/>
        <v>3.7042334096109908E-2</v>
      </c>
      <c r="J50" s="52">
        <f t="shared" si="2"/>
        <v>4403</v>
      </c>
      <c r="K50" s="98">
        <f t="shared" si="3"/>
        <v>0.27126562435543078</v>
      </c>
      <c r="L50" s="52">
        <f t="shared" si="4"/>
        <v>26303</v>
      </c>
      <c r="M50" s="98">
        <f t="shared" si="5"/>
        <v>3.3673399142887736E-2</v>
      </c>
      <c r="N50" s="98">
        <f>H50/H48</f>
        <v>0.63990261324584441</v>
      </c>
      <c r="O50" s="52">
        <v>15236</v>
      </c>
      <c r="P50" s="52">
        <v>8422</v>
      </c>
      <c r="Q50" s="52">
        <v>9978</v>
      </c>
      <c r="R50" s="52">
        <v>15896</v>
      </c>
      <c r="S50" s="52">
        <v>15580</v>
      </c>
      <c r="T50" s="52">
        <v>15273</v>
      </c>
      <c r="U50" s="98">
        <f t="shared" si="6"/>
        <v>-1.9704749679075761E-2</v>
      </c>
      <c r="V50" s="52">
        <f t="shared" si="0"/>
        <v>-307</v>
      </c>
      <c r="W50" s="98">
        <f t="shared" si="7"/>
        <v>3.593948889778182E-2</v>
      </c>
      <c r="X50" s="98">
        <f>IFERROR(T50/T48,"-")</f>
        <v>0.60322287610095182</v>
      </c>
    </row>
    <row r="51" spans="2:24" x14ac:dyDescent="0.25">
      <c r="B51" s="97" t="s">
        <v>142</v>
      </c>
      <c r="C51" s="52">
        <v>19566</v>
      </c>
      <c r="D51" s="52">
        <v>9862</v>
      </c>
      <c r="E51" s="52">
        <v>8652</v>
      </c>
      <c r="F51" s="52">
        <v>33035</v>
      </c>
      <c r="G51" s="52">
        <v>31977</v>
      </c>
      <c r="H51" s="52">
        <v>35791</v>
      </c>
      <c r="I51" s="98">
        <f t="shared" si="1"/>
        <v>0.1192732276323607</v>
      </c>
      <c r="J51" s="52">
        <f t="shared" si="2"/>
        <v>3814</v>
      </c>
      <c r="K51" s="98">
        <f t="shared" si="3"/>
        <v>0.82924460799345812</v>
      </c>
      <c r="L51" s="52">
        <f t="shared" si="4"/>
        <v>16225</v>
      </c>
      <c r="M51" s="98">
        <f t="shared" si="5"/>
        <v>9.7771879637136867E-3</v>
      </c>
      <c r="N51" s="98">
        <f>H51/H48</f>
        <v>0.18579793805870198</v>
      </c>
      <c r="O51" s="52">
        <v>3025</v>
      </c>
      <c r="P51" s="52">
        <v>3109</v>
      </c>
      <c r="Q51" s="52">
        <v>5862</v>
      </c>
      <c r="R51" s="52">
        <v>4571</v>
      </c>
      <c r="S51" s="52">
        <v>4811</v>
      </c>
      <c r="T51" s="52">
        <v>5272</v>
      </c>
      <c r="U51" s="98">
        <f t="shared" si="6"/>
        <v>9.5822074412803993E-2</v>
      </c>
      <c r="V51" s="52">
        <f t="shared" si="0"/>
        <v>461</v>
      </c>
      <c r="W51" s="98">
        <f t="shared" si="7"/>
        <v>1.0334637880709655E-2</v>
      </c>
      <c r="X51" s="98">
        <f>IFERROR(T51/T48,"-")</f>
        <v>0.20822307358110509</v>
      </c>
    </row>
    <row r="52" spans="2:24" ht="16.5" thickBot="1" x14ac:dyDescent="0.3">
      <c r="B52" s="137" t="s">
        <v>63</v>
      </c>
      <c r="C52" s="138">
        <v>48207</v>
      </c>
      <c r="D52" s="138">
        <v>14776</v>
      </c>
      <c r="E52" s="138">
        <v>10595</v>
      </c>
      <c r="F52" s="138">
        <v>29939</v>
      </c>
      <c r="G52" s="138">
        <v>32291</v>
      </c>
      <c r="H52" s="138">
        <v>33576</v>
      </c>
      <c r="I52" s="139">
        <f t="shared" si="1"/>
        <v>3.9794369948282782E-2</v>
      </c>
      <c r="J52" s="138">
        <f t="shared" si="2"/>
        <v>1285</v>
      </c>
      <c r="K52" s="139">
        <f t="shared" si="3"/>
        <v>-0.30350364055012757</v>
      </c>
      <c r="L52" s="138">
        <f t="shared" si="4"/>
        <v>-14631</v>
      </c>
      <c r="M52" s="139">
        <f t="shared" si="5"/>
        <v>9.1721064812285424E-3</v>
      </c>
      <c r="N52" s="139">
        <f>H52/H48</f>
        <v>0.17429944869545355</v>
      </c>
      <c r="O52" s="138">
        <v>6448</v>
      </c>
      <c r="P52" s="138">
        <v>1764</v>
      </c>
      <c r="Q52" s="138">
        <v>2399</v>
      </c>
      <c r="R52" s="138">
        <v>4192</v>
      </c>
      <c r="S52" s="138">
        <v>5104</v>
      </c>
      <c r="T52" s="138">
        <v>4774</v>
      </c>
      <c r="U52" s="139">
        <f t="shared" si="6"/>
        <v>-6.4655172413793149E-2</v>
      </c>
      <c r="V52" s="138">
        <f t="shared" si="0"/>
        <v>-330</v>
      </c>
      <c r="W52" s="139">
        <f t="shared" si="7"/>
        <v>9.4777514758116119E-3</v>
      </c>
      <c r="X52" s="139">
        <f>IFERROR(T52/T48,"-")</f>
        <v>0.18855405031794303</v>
      </c>
    </row>
    <row r="53" spans="2:24" ht="15.75" x14ac:dyDescent="0.25">
      <c r="B53" s="130" t="s">
        <v>53</v>
      </c>
      <c r="C53" s="131">
        <f t="shared" ref="C53:H56" si="8">C6-C11-C16-C21-C26-C30-C35-C39-C44-C48</f>
        <v>87391</v>
      </c>
      <c r="D53" s="131">
        <f t="shared" si="8"/>
        <v>129716</v>
      </c>
      <c r="E53" s="131">
        <f t="shared" si="8"/>
        <v>35117</v>
      </c>
      <c r="F53" s="131">
        <f t="shared" si="8"/>
        <v>72444</v>
      </c>
      <c r="G53" s="131">
        <f t="shared" si="8"/>
        <v>79555</v>
      </c>
      <c r="H53" s="131">
        <f t="shared" si="8"/>
        <v>83503</v>
      </c>
      <c r="I53" s="132">
        <f t="shared" si="1"/>
        <v>4.9626044874615083E-2</v>
      </c>
      <c r="J53" s="131">
        <f t="shared" si="2"/>
        <v>3948</v>
      </c>
      <c r="K53" s="132">
        <f t="shared" si="3"/>
        <v>-4.4489707178084648E-2</v>
      </c>
      <c r="L53" s="131">
        <f t="shared" si="4"/>
        <v>-3888</v>
      </c>
      <c r="M53" s="132">
        <f t="shared" si="5"/>
        <v>2.2810888953479477E-2</v>
      </c>
      <c r="N53" s="133">
        <f>H53/H53</f>
        <v>1</v>
      </c>
      <c r="O53" s="131">
        <v>12056</v>
      </c>
      <c r="P53" s="131">
        <v>4333</v>
      </c>
      <c r="Q53" s="131">
        <v>7573</v>
      </c>
      <c r="R53" s="131">
        <v>10527</v>
      </c>
      <c r="S53" s="131">
        <v>11009</v>
      </c>
      <c r="T53" s="131">
        <v>9982</v>
      </c>
      <c r="U53" s="132">
        <f t="shared" si="6"/>
        <v>-9.3287310382414335E-2</v>
      </c>
      <c r="V53" s="131">
        <f t="shared" si="0"/>
        <v>-1027</v>
      </c>
      <c r="W53" s="132">
        <f t="shared" si="7"/>
        <v>2.3800641647392373E-2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84410</v>
      </c>
      <c r="D54" s="135">
        <f t="shared" si="8"/>
        <v>96946</v>
      </c>
      <c r="E54" s="135">
        <f t="shared" si="8"/>
        <v>36744</v>
      </c>
      <c r="F54" s="135">
        <f t="shared" si="8"/>
        <v>70195</v>
      </c>
      <c r="G54" s="135">
        <f t="shared" si="8"/>
        <v>73554</v>
      </c>
      <c r="H54" s="135">
        <f t="shared" si="8"/>
        <v>76074</v>
      </c>
      <c r="I54" s="136">
        <f t="shared" si="1"/>
        <v>3.4260543274329036E-2</v>
      </c>
      <c r="J54" s="135">
        <f t="shared" si="2"/>
        <v>2520</v>
      </c>
      <c r="K54" s="136">
        <f t="shared" si="3"/>
        <v>-9.8756071555502922E-2</v>
      </c>
      <c r="L54" s="135">
        <f t="shared" si="4"/>
        <v>-8336</v>
      </c>
      <c r="M54" s="136">
        <f t="shared" si="5"/>
        <v>2.0781475710417562E-2</v>
      </c>
      <c r="N54" s="136">
        <f>H54/H53</f>
        <v>0.91103313653401674</v>
      </c>
      <c r="O54" s="135">
        <v>11580</v>
      </c>
      <c r="P54" s="135">
        <v>4268</v>
      </c>
      <c r="Q54" s="135">
        <v>7492</v>
      </c>
      <c r="R54" s="135">
        <v>10111</v>
      </c>
      <c r="S54" s="135">
        <v>10232</v>
      </c>
      <c r="T54" s="135">
        <v>8863</v>
      </c>
      <c r="U54" s="136">
        <f t="shared" si="6"/>
        <v>-0.13379593432369041</v>
      </c>
      <c r="V54" s="135">
        <f t="shared" si="0"/>
        <v>-1369</v>
      </c>
      <c r="W54" s="136">
        <f t="shared" si="7"/>
        <v>2.286010142460191E-2</v>
      </c>
      <c r="X54" s="136">
        <f>IFERROR(T54/T53,"-")</f>
        <v>0.88789821679022241</v>
      </c>
    </row>
    <row r="55" spans="2:24" x14ac:dyDescent="0.25">
      <c r="B55" s="97" t="s">
        <v>140</v>
      </c>
      <c r="C55" s="52">
        <f t="shared" si="8"/>
        <v>74752</v>
      </c>
      <c r="D55" s="52">
        <f t="shared" si="8"/>
        <v>86258</v>
      </c>
      <c r="E55" s="52">
        <f t="shared" si="8"/>
        <v>104991</v>
      </c>
      <c r="F55" s="52">
        <f t="shared" si="8"/>
        <v>260718</v>
      </c>
      <c r="G55" s="52">
        <f t="shared" si="8"/>
        <v>244991</v>
      </c>
      <c r="H55" s="52">
        <f t="shared" si="8"/>
        <v>301344</v>
      </c>
      <c r="I55" s="98">
        <f t="shared" si="1"/>
        <v>0.23002069463776231</v>
      </c>
      <c r="J55" s="52">
        <f t="shared" si="2"/>
        <v>56353</v>
      </c>
      <c r="K55" s="98">
        <f t="shared" si="3"/>
        <v>3.03125</v>
      </c>
      <c r="L55" s="52">
        <f t="shared" si="4"/>
        <v>226592</v>
      </c>
      <c r="M55" s="98">
        <f t="shared" si="5"/>
        <v>8.2319491764335645E-2</v>
      </c>
      <c r="N55" s="98">
        <f>H55/H53</f>
        <v>3.6087805228554664</v>
      </c>
      <c r="O55" s="52">
        <v>9111</v>
      </c>
      <c r="P55" s="52">
        <v>2743</v>
      </c>
      <c r="Q55" s="52">
        <v>5281</v>
      </c>
      <c r="R55" s="52">
        <v>7188</v>
      </c>
      <c r="S55" s="52">
        <v>7892</v>
      </c>
      <c r="T55" s="52">
        <v>5764</v>
      </c>
      <c r="U55" s="98">
        <f t="shared" si="6"/>
        <v>-0.26964014191586416</v>
      </c>
      <c r="V55" s="52">
        <f t="shared" si="0"/>
        <v>-2128</v>
      </c>
      <c r="W55" s="98">
        <f t="shared" si="7"/>
        <v>1.6251449811100636E-2</v>
      </c>
      <c r="X55" s="98">
        <f>IFERROR(T55/T53,"-")</f>
        <v>0.5774393909036265</v>
      </c>
    </row>
    <row r="56" spans="2:24" x14ac:dyDescent="0.25">
      <c r="B56" s="97" t="s">
        <v>142</v>
      </c>
      <c r="C56" s="52">
        <f t="shared" si="8"/>
        <v>35747</v>
      </c>
      <c r="D56" s="52">
        <f t="shared" si="8"/>
        <v>33283</v>
      </c>
      <c r="E56" s="52">
        <f t="shared" si="8"/>
        <v>33509</v>
      </c>
      <c r="F56" s="52">
        <f t="shared" si="8"/>
        <v>54250</v>
      </c>
      <c r="G56" s="52">
        <f t="shared" si="8"/>
        <v>78982</v>
      </c>
      <c r="H56" s="52">
        <f t="shared" si="8"/>
        <v>74846</v>
      </c>
      <c r="I56" s="98">
        <f t="shared" si="1"/>
        <v>-5.2366361955888729E-2</v>
      </c>
      <c r="J56" s="52">
        <f t="shared" si="2"/>
        <v>-4136</v>
      </c>
      <c r="K56" s="98">
        <f t="shared" si="3"/>
        <v>1.0937701065823706</v>
      </c>
      <c r="L56" s="52">
        <f t="shared" si="4"/>
        <v>39099</v>
      </c>
      <c r="M56" s="98">
        <f t="shared" si="5"/>
        <v>2.0446017443829862E-2</v>
      </c>
      <c r="N56" s="98">
        <f>H56/H53</f>
        <v>0.89632707806905143</v>
      </c>
      <c r="O56" s="52">
        <v>2469</v>
      </c>
      <c r="P56" s="52">
        <v>1525</v>
      </c>
      <c r="Q56" s="52">
        <v>2211</v>
      </c>
      <c r="R56" s="52">
        <v>2923</v>
      </c>
      <c r="S56" s="52">
        <v>2340</v>
      </c>
      <c r="T56" s="52">
        <v>3099</v>
      </c>
      <c r="U56" s="98">
        <f t="shared" si="6"/>
        <v>0.32435897435897432</v>
      </c>
      <c r="V56" s="52">
        <f t="shared" si="0"/>
        <v>759</v>
      </c>
      <c r="W56" s="98">
        <f t="shared" si="7"/>
        <v>6.6086516135012742E-3</v>
      </c>
      <c r="X56" s="98">
        <f>IFERROR(T56/T53,"-")</f>
        <v>0.31045882588659585</v>
      </c>
    </row>
    <row r="57" spans="2:24" ht="15.75" x14ac:dyDescent="0.25">
      <c r="B57" s="137" t="s">
        <v>63</v>
      </c>
      <c r="C57" s="138">
        <f>C53-C54</f>
        <v>2981</v>
      </c>
      <c r="D57" s="138">
        <f t="shared" ref="D57:H57" si="9">D53-D54</f>
        <v>32770</v>
      </c>
      <c r="E57" s="138">
        <f t="shared" si="9"/>
        <v>-1627</v>
      </c>
      <c r="F57" s="138">
        <f t="shared" si="9"/>
        <v>2249</v>
      </c>
      <c r="G57" s="138">
        <f t="shared" si="9"/>
        <v>6001</v>
      </c>
      <c r="H57" s="138">
        <f t="shared" si="9"/>
        <v>7429</v>
      </c>
      <c r="I57" s="139">
        <f t="shared" si="1"/>
        <v>0.23796033994334276</v>
      </c>
      <c r="J57" s="138">
        <f t="shared" si="2"/>
        <v>1428</v>
      </c>
      <c r="K57" s="139">
        <f t="shared" si="3"/>
        <v>1.4921167393492119</v>
      </c>
      <c r="L57" s="138">
        <f t="shared" si="4"/>
        <v>4448</v>
      </c>
      <c r="M57" s="139">
        <f t="shared" si="5"/>
        <v>2.0294132430619147E-3</v>
      </c>
      <c r="N57" s="139">
        <f>H57/H53</f>
        <v>8.8966863465983259E-2</v>
      </c>
      <c r="O57" s="138">
        <v>653</v>
      </c>
      <c r="P57" s="138">
        <v>107</v>
      </c>
      <c r="Q57" s="138">
        <v>200</v>
      </c>
      <c r="R57" s="138">
        <v>1227</v>
      </c>
      <c r="S57" s="138">
        <v>1747</v>
      </c>
      <c r="T57" s="138">
        <v>4314</v>
      </c>
      <c r="U57" s="139">
        <f t="shared" si="6"/>
        <v>1.4693760732684602</v>
      </c>
      <c r="V57" s="138">
        <f t="shared" si="0"/>
        <v>2567</v>
      </c>
      <c r="W57" s="139">
        <f t="shared" si="7"/>
        <v>2.7741414744324542E-3</v>
      </c>
      <c r="X57" s="139">
        <f>IFERROR(T57/T53,"-")</f>
        <v>0.43217792025646162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7DE83-B730-4887-B8D0-B68C6F027A89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257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  <c r="P5" s="143"/>
      <c r="Q5" s="299" t="s">
        <v>43</v>
      </c>
      <c r="R5" s="300"/>
      <c r="S5" s="300"/>
      <c r="T5" s="300"/>
      <c r="U5" s="300"/>
      <c r="V5" s="300"/>
      <c r="W5" s="300"/>
      <c r="X5" s="300"/>
      <c r="Y5" s="300"/>
      <c r="Z5" s="300"/>
      <c r="AA5" s="300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49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53986</v>
      </c>
      <c r="R8" s="155">
        <v>55887</v>
      </c>
      <c r="S8" s="155">
        <v>24221</v>
      </c>
      <c r="T8" s="155">
        <v>33444</v>
      </c>
      <c r="U8" s="155">
        <v>51485</v>
      </c>
      <c r="V8" s="155">
        <v>58157</v>
      </c>
      <c r="W8" s="156">
        <f>IFERROR(V8/U8-1,"-")</f>
        <v>0.12959114305137409</v>
      </c>
      <c r="X8" s="156">
        <f>IFERROR(V8/S8-1,"-")</f>
        <v>1.4010982205524134</v>
      </c>
      <c r="Y8" s="155">
        <f>V8-U8</f>
        <v>6672</v>
      </c>
      <c r="Z8" s="155">
        <f>V8-S8</f>
        <v>33936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34282</v>
      </c>
      <c r="R9" s="158">
        <v>37119</v>
      </c>
      <c r="S9" s="158">
        <v>16023</v>
      </c>
      <c r="T9" s="158">
        <v>21732</v>
      </c>
      <c r="U9" s="158">
        <v>33809</v>
      </c>
      <c r="V9" s="158">
        <v>37722</v>
      </c>
      <c r="W9" s="159">
        <f>IFERROR(V9/U9-1,"-")</f>
        <v>0.11573841284864983</v>
      </c>
      <c r="X9" s="160">
        <f t="shared" ref="X9:X20" si="3">IFERROR(V9/S9-1,"-")</f>
        <v>1.3542407788803597</v>
      </c>
      <c r="Y9" s="158">
        <f t="shared" ref="Y9:Y19" si="4">V9-U9</f>
        <v>3913</v>
      </c>
      <c r="Z9" s="158">
        <f t="shared" ref="Z9:Z20" si="5">V9-S9</f>
        <v>21699</v>
      </c>
      <c r="AA9" s="159">
        <f>V9/V$8</f>
        <v>0.64862355348453327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16764</v>
      </c>
      <c r="R10" s="163">
        <v>19153</v>
      </c>
      <c r="S10" s="163">
        <v>8684</v>
      </c>
      <c r="T10" s="163">
        <v>11001</v>
      </c>
      <c r="U10" s="163">
        <v>16289</v>
      </c>
      <c r="V10" s="163">
        <v>12024</v>
      </c>
      <c r="W10" s="164">
        <f>IFERROR(V10/U10-1,"-")</f>
        <v>-0.261833138928111</v>
      </c>
      <c r="X10" s="165">
        <f t="shared" si="3"/>
        <v>0.38461538461538458</v>
      </c>
      <c r="Y10" s="163">
        <f t="shared" si="4"/>
        <v>-4265</v>
      </c>
      <c r="Z10" s="163">
        <f t="shared" si="5"/>
        <v>3340</v>
      </c>
      <c r="AA10" s="164">
        <f>V10/V$8</f>
        <v>0.20675069209209554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17518</v>
      </c>
      <c r="R11" s="163">
        <v>17966</v>
      </c>
      <c r="S11" s="163">
        <v>7339</v>
      </c>
      <c r="T11" s="163">
        <v>10731</v>
      </c>
      <c r="U11" s="163">
        <v>17520</v>
      </c>
      <c r="V11" s="163">
        <v>25698</v>
      </c>
      <c r="W11" s="164">
        <f>IFERROR(V11/U11-1,"-")</f>
        <v>0.46678082191780823</v>
      </c>
      <c r="X11" s="165">
        <f t="shared" si="3"/>
        <v>2.5015669709769726</v>
      </c>
      <c r="Y11" s="163">
        <f t="shared" si="4"/>
        <v>8178</v>
      </c>
      <c r="Z11" s="163">
        <f t="shared" si="5"/>
        <v>18359</v>
      </c>
      <c r="AA11" s="164">
        <f>V11/V$8</f>
        <v>0.4418728613924377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19704</v>
      </c>
      <c r="R12" s="158">
        <v>18768</v>
      </c>
      <c r="S12" s="158">
        <v>8198</v>
      </c>
      <c r="T12" s="158">
        <v>11712</v>
      </c>
      <c r="U12" s="158">
        <v>17676</v>
      </c>
      <c r="V12" s="158">
        <v>20435</v>
      </c>
      <c r="W12" s="159">
        <f>IFERROR(V12/U12-1,"-")</f>
        <v>0.15608735007920349</v>
      </c>
      <c r="X12" s="160">
        <f t="shared" si="3"/>
        <v>1.4926811417418882</v>
      </c>
      <c r="Y12" s="158">
        <f t="shared" si="4"/>
        <v>2759</v>
      </c>
      <c r="Z12" s="158">
        <f t="shared" si="5"/>
        <v>12237</v>
      </c>
      <c r="AA12" s="159">
        <f>V12/V$8</f>
        <v>0.35137644651546673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2265</v>
      </c>
      <c r="R13" s="163">
        <v>2421</v>
      </c>
      <c r="S13" s="163">
        <v>1288</v>
      </c>
      <c r="T13" s="163">
        <v>921</v>
      </c>
      <c r="U13" s="163">
        <v>2403</v>
      </c>
      <c r="V13" s="163">
        <v>2795</v>
      </c>
      <c r="W13" s="164">
        <f t="shared" ref="W13:W20" si="8">IFERROR(V13/U13-1,"-")</f>
        <v>0.16312942155638788</v>
      </c>
      <c r="X13" s="165">
        <f t="shared" si="3"/>
        <v>1.1700310559006213</v>
      </c>
      <c r="Y13" s="163">
        <f t="shared" si="4"/>
        <v>392</v>
      </c>
      <c r="Z13" s="163">
        <f t="shared" si="5"/>
        <v>1507</v>
      </c>
      <c r="AA13" s="164">
        <f t="shared" ref="AA13:AA20" si="9">V13/V$8</f>
        <v>4.8059562907302643E-2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4527</v>
      </c>
      <c r="R14" s="163">
        <v>3905</v>
      </c>
      <c r="S14" s="163">
        <v>1481</v>
      </c>
      <c r="T14" s="163">
        <v>2395</v>
      </c>
      <c r="U14" s="163">
        <v>3482</v>
      </c>
      <c r="V14" s="163">
        <v>3814</v>
      </c>
      <c r="W14" s="164">
        <f t="shared" si="8"/>
        <v>9.5347501435956383E-2</v>
      </c>
      <c r="X14" s="165">
        <f t="shared" si="3"/>
        <v>1.5752869682646859</v>
      </c>
      <c r="Y14" s="163">
        <f t="shared" si="4"/>
        <v>332</v>
      </c>
      <c r="Z14" s="163">
        <f t="shared" si="5"/>
        <v>2333</v>
      </c>
      <c r="AA14" s="164">
        <f t="shared" si="9"/>
        <v>6.5581099437728912E-2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4157</v>
      </c>
      <c r="R15" s="163">
        <v>3854</v>
      </c>
      <c r="S15" s="163">
        <v>1974</v>
      </c>
      <c r="T15" s="163">
        <v>3541</v>
      </c>
      <c r="U15" s="163">
        <v>3412</v>
      </c>
      <c r="V15" s="163">
        <v>3885</v>
      </c>
      <c r="W15" s="164">
        <f t="shared" si="8"/>
        <v>0.13862837045720977</v>
      </c>
      <c r="X15" s="165">
        <f t="shared" si="3"/>
        <v>0.96808510638297873</v>
      </c>
      <c r="Y15" s="163">
        <f t="shared" si="4"/>
        <v>473</v>
      </c>
      <c r="Z15" s="163">
        <f t="shared" si="5"/>
        <v>1911</v>
      </c>
      <c r="AA15" s="164">
        <f t="shared" si="9"/>
        <v>6.6801932699417102E-2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535</v>
      </c>
      <c r="R16" s="163">
        <v>699</v>
      </c>
      <c r="S16" s="163">
        <v>323</v>
      </c>
      <c r="T16" s="163">
        <v>432</v>
      </c>
      <c r="U16" s="163">
        <v>1172</v>
      </c>
      <c r="V16" s="163">
        <v>938</v>
      </c>
      <c r="W16" s="164">
        <f t="shared" si="8"/>
        <v>-0.19965870307167233</v>
      </c>
      <c r="X16" s="165">
        <f t="shared" si="3"/>
        <v>1.9040247678018574</v>
      </c>
      <c r="Y16" s="163">
        <f t="shared" si="4"/>
        <v>-234</v>
      </c>
      <c r="Z16" s="163">
        <f t="shared" si="5"/>
        <v>615</v>
      </c>
      <c r="AA16" s="164">
        <f t="shared" si="9"/>
        <v>1.6128754922021423E-2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534</v>
      </c>
      <c r="R17" s="163">
        <v>519</v>
      </c>
      <c r="S17" s="163">
        <v>351</v>
      </c>
      <c r="T17" s="163">
        <v>507</v>
      </c>
      <c r="U17" s="163">
        <v>682</v>
      </c>
      <c r="V17" s="163">
        <v>650</v>
      </c>
      <c r="W17" s="164">
        <f t="shared" si="8"/>
        <v>-4.692082111436946E-2</v>
      </c>
      <c r="X17" s="165">
        <f t="shared" si="3"/>
        <v>0.85185185185185186</v>
      </c>
      <c r="Y17" s="163">
        <f t="shared" si="4"/>
        <v>-32</v>
      </c>
      <c r="Z17" s="163">
        <f t="shared" si="5"/>
        <v>299</v>
      </c>
      <c r="AA17" s="164">
        <f t="shared" si="9"/>
        <v>1.117664253658201E-2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176</v>
      </c>
      <c r="R18" s="163">
        <v>155</v>
      </c>
      <c r="S18" s="163">
        <v>124</v>
      </c>
      <c r="T18" s="163">
        <v>105</v>
      </c>
      <c r="U18" s="163">
        <v>270</v>
      </c>
      <c r="V18" s="163">
        <v>153</v>
      </c>
      <c r="W18" s="164">
        <f t="shared" si="8"/>
        <v>-0.43333333333333335</v>
      </c>
      <c r="X18" s="165">
        <f t="shared" si="3"/>
        <v>0.2338709677419355</v>
      </c>
      <c r="Y18" s="163">
        <f t="shared" si="4"/>
        <v>-117</v>
      </c>
      <c r="Z18" s="163">
        <f t="shared" si="5"/>
        <v>29</v>
      </c>
      <c r="AA18" s="164">
        <f t="shared" si="9"/>
        <v>2.6308097047646889E-3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383</v>
      </c>
      <c r="R19" s="163">
        <v>271</v>
      </c>
      <c r="S19" s="163">
        <v>89</v>
      </c>
      <c r="T19" s="163">
        <v>96</v>
      </c>
      <c r="U19" s="163">
        <v>168</v>
      </c>
      <c r="V19" s="163">
        <v>270</v>
      </c>
      <c r="W19" s="164">
        <f t="shared" si="8"/>
        <v>0.60714285714285721</v>
      </c>
      <c r="X19" s="165">
        <f t="shared" si="3"/>
        <v>2.0337078651685392</v>
      </c>
      <c r="Y19" s="163">
        <f t="shared" si="4"/>
        <v>102</v>
      </c>
      <c r="Z19" s="163">
        <f t="shared" si="5"/>
        <v>181</v>
      </c>
      <c r="AA19" s="164">
        <f t="shared" si="9"/>
        <v>4.6426053613494505E-3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7127</v>
      </c>
      <c r="R20" s="169">
        <f t="shared" si="11"/>
        <v>6944</v>
      </c>
      <c r="S20" s="169">
        <f t="shared" si="11"/>
        <v>2568</v>
      </c>
      <c r="T20" s="169">
        <f t="shared" si="11"/>
        <v>3715</v>
      </c>
      <c r="U20" s="169">
        <f t="shared" si="11"/>
        <v>6087</v>
      </c>
      <c r="V20" s="169">
        <f t="shared" si="11"/>
        <v>7930</v>
      </c>
      <c r="W20" s="170">
        <f t="shared" si="8"/>
        <v>0.30277640873993761</v>
      </c>
      <c r="X20" s="171">
        <f t="shared" si="3"/>
        <v>2.088006230529595</v>
      </c>
      <c r="Y20" s="169">
        <f>V20-U20</f>
        <v>1843</v>
      </c>
      <c r="Z20" s="169">
        <f t="shared" si="5"/>
        <v>5362</v>
      </c>
      <c r="AA20" s="170">
        <f t="shared" si="9"/>
        <v>0.13635503894630052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2C46-3C71-4E3E-84F0-D942A158505B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9"/>
      <c r="D6" s="269"/>
      <c r="E6" s="269"/>
      <c r="F6" s="269"/>
      <c r="G6" s="269"/>
      <c r="H6" s="269"/>
      <c r="I6" s="269"/>
      <c r="J6" s="269"/>
      <c r="K6" s="269"/>
      <c r="N6" s="269" t="s">
        <v>257</v>
      </c>
      <c r="O6" s="269"/>
      <c r="P6" s="269"/>
      <c r="Q6" s="269"/>
      <c r="R6" s="269"/>
      <c r="S6" s="269"/>
      <c r="T6" s="269"/>
      <c r="U6" s="269"/>
      <c r="V6" s="269"/>
    </row>
    <row r="7" spans="1:22" ht="6" customHeight="1" x14ac:dyDescent="0.25"/>
    <row r="8" spans="1:22" ht="15.75" x14ac:dyDescent="0.25">
      <c r="B8" s="143"/>
      <c r="C8" s="301" t="s">
        <v>43</v>
      </c>
      <c r="D8" s="302"/>
      <c r="E8" s="302"/>
      <c r="F8" s="302"/>
      <c r="G8" s="302"/>
      <c r="H8" s="302"/>
      <c r="I8" s="302"/>
      <c r="J8" s="302"/>
      <c r="K8" s="302"/>
    </row>
    <row r="9" spans="1:22" s="144" customFormat="1" ht="72" customHeight="1" x14ac:dyDescent="0.25">
      <c r="A9"/>
      <c r="B9" s="145"/>
      <c r="C9" s="172" t="s">
        <v>222</v>
      </c>
      <c r="D9" s="172" t="s">
        <v>233</v>
      </c>
      <c r="E9" s="172" t="s">
        <v>223</v>
      </c>
      <c r="F9" s="172" t="s">
        <v>224</v>
      </c>
      <c r="G9" s="172" t="s">
        <v>225</v>
      </c>
      <c r="H9" s="172" t="s">
        <v>226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222</v>
      </c>
      <c r="P9" s="172" t="s">
        <v>223</v>
      </c>
      <c r="Q9" s="172" t="s">
        <v>224</v>
      </c>
      <c r="R9" s="172" t="s">
        <v>225</v>
      </c>
      <c r="S9" s="172" t="s">
        <v>226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49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534846</v>
      </c>
      <c r="D11" s="176">
        <v>169949</v>
      </c>
      <c r="E11" s="176">
        <v>323520</v>
      </c>
      <c r="F11" s="176">
        <v>524175</v>
      </c>
      <c r="G11" s="176">
        <v>536478</v>
      </c>
      <c r="H11" s="176">
        <v>584505</v>
      </c>
      <c r="I11" s="177">
        <f t="shared" ref="I11:I23" si="0">IFERROR(H11/G11-1,"-")</f>
        <v>8.9522776330063891E-2</v>
      </c>
      <c r="J11" s="177">
        <f t="shared" ref="J11:J23" si="1">IFERROR(H11/C11-1,"-")</f>
        <v>9.2847286882579372E-2</v>
      </c>
      <c r="K11" s="177">
        <f>H11/H11</f>
        <v>1</v>
      </c>
      <c r="L11" s="79"/>
      <c r="M11" s="79"/>
      <c r="N11" s="154" t="s">
        <v>68</v>
      </c>
      <c r="O11" s="176">
        <v>4334</v>
      </c>
      <c r="P11" s="176">
        <v>3078</v>
      </c>
      <c r="Q11" s="176">
        <v>4073</v>
      </c>
      <c r="R11" s="176">
        <v>4816</v>
      </c>
      <c r="S11" s="176">
        <v>3075</v>
      </c>
      <c r="T11" s="177">
        <f t="shared" ref="T11:T23" si="2">IFERROR(S11/R11-1,"-")</f>
        <v>-0.36150332225913617</v>
      </c>
      <c r="U11" s="177">
        <f t="shared" ref="U11:U23" si="3">IFERROR(S11/O11-1,"-")</f>
        <v>-0.29049377018920164</v>
      </c>
      <c r="V11" s="177">
        <f>S11/S11</f>
        <v>1</v>
      </c>
    </row>
    <row r="12" spans="1:22" x14ac:dyDescent="0.25">
      <c r="B12" s="157" t="s">
        <v>97</v>
      </c>
      <c r="C12" s="158">
        <v>151948</v>
      </c>
      <c r="D12" s="158">
        <v>97731</v>
      </c>
      <c r="E12" s="158">
        <v>133715</v>
      </c>
      <c r="F12" s="158">
        <v>133368</v>
      </c>
      <c r="G12" s="158">
        <v>129856</v>
      </c>
      <c r="H12" s="158">
        <v>141408</v>
      </c>
      <c r="I12" s="159">
        <f t="shared" si="0"/>
        <v>8.8960078856579639E-2</v>
      </c>
      <c r="J12" s="160">
        <f t="shared" si="1"/>
        <v>-6.9365835680627597E-2</v>
      </c>
      <c r="K12" s="159">
        <f>H12/H11</f>
        <v>0.24192778504888751</v>
      </c>
      <c r="L12" s="79"/>
      <c r="M12" s="79"/>
      <c r="N12" s="157" t="s">
        <v>97</v>
      </c>
      <c r="O12" s="158">
        <v>3141</v>
      </c>
      <c r="P12" s="158">
        <v>1870</v>
      </c>
      <c r="Q12" s="158">
        <v>2670</v>
      </c>
      <c r="R12" s="158">
        <v>3465</v>
      </c>
      <c r="S12" s="158">
        <v>1793</v>
      </c>
      <c r="T12" s="159">
        <f t="shared" si="2"/>
        <v>-0.48253968253968249</v>
      </c>
      <c r="U12" s="160">
        <f t="shared" si="3"/>
        <v>-0.42916268704234317</v>
      </c>
      <c r="V12" s="159">
        <f>S12/S11</f>
        <v>0.58308943089430898</v>
      </c>
    </row>
    <row r="13" spans="1:22" x14ac:dyDescent="0.25">
      <c r="B13" s="162" t="s">
        <v>103</v>
      </c>
      <c r="C13" s="163">
        <v>65349</v>
      </c>
      <c r="D13" s="163">
        <v>44783</v>
      </c>
      <c r="E13" s="163">
        <v>54254</v>
      </c>
      <c r="F13" s="163">
        <v>53372</v>
      </c>
      <c r="G13" s="163">
        <v>50630</v>
      </c>
      <c r="H13" s="163">
        <v>56113</v>
      </c>
      <c r="I13" s="164">
        <f t="shared" si="0"/>
        <v>0.10829547698992692</v>
      </c>
      <c r="J13" s="165">
        <f t="shared" si="1"/>
        <v>-0.14133345575295719</v>
      </c>
      <c r="K13" s="164">
        <f>H13/H11</f>
        <v>9.6000889641662604E-2</v>
      </c>
      <c r="L13" s="79"/>
      <c r="M13" s="79"/>
      <c r="N13" s="162" t="s">
        <v>103</v>
      </c>
      <c r="O13" s="163">
        <v>1679</v>
      </c>
      <c r="P13" s="163">
        <v>633</v>
      </c>
      <c r="Q13" s="163">
        <v>1026</v>
      </c>
      <c r="R13" s="163">
        <v>1472</v>
      </c>
      <c r="S13" s="163">
        <v>178</v>
      </c>
      <c r="T13" s="164">
        <f t="shared" si="2"/>
        <v>-0.87907608695652173</v>
      </c>
      <c r="U13" s="165">
        <f t="shared" si="3"/>
        <v>-0.89398451459201911</v>
      </c>
      <c r="V13" s="164">
        <f>S13/S11</f>
        <v>5.7886178861788616E-2</v>
      </c>
    </row>
    <row r="14" spans="1:22" x14ac:dyDescent="0.25">
      <c r="B14" s="162" t="s">
        <v>100</v>
      </c>
      <c r="C14" s="163">
        <v>86599</v>
      </c>
      <c r="D14" s="163">
        <v>52948</v>
      </c>
      <c r="E14" s="163">
        <v>79461</v>
      </c>
      <c r="F14" s="163">
        <v>79996</v>
      </c>
      <c r="G14" s="163">
        <v>79226</v>
      </c>
      <c r="H14" s="163">
        <v>85295</v>
      </c>
      <c r="I14" s="164">
        <f t="shared" si="0"/>
        <v>7.6603640219119917E-2</v>
      </c>
      <c r="J14" s="165">
        <f t="shared" si="1"/>
        <v>-1.5057910599429514E-2</v>
      </c>
      <c r="K14" s="164">
        <f>H14/H11</f>
        <v>0.14592689540722492</v>
      </c>
      <c r="L14" s="79"/>
      <c r="M14" s="79"/>
      <c r="N14" s="162" t="s">
        <v>100</v>
      </c>
      <c r="O14" s="163">
        <v>1462</v>
      </c>
      <c r="P14" s="163">
        <v>1237</v>
      </c>
      <c r="Q14" s="163">
        <v>1644</v>
      </c>
      <c r="R14" s="163">
        <v>1993</v>
      </c>
      <c r="S14" s="163">
        <v>1615</v>
      </c>
      <c r="T14" s="164">
        <f t="shared" si="2"/>
        <v>-0.1896638233818364</v>
      </c>
      <c r="U14" s="165">
        <f t="shared" si="3"/>
        <v>0.10465116279069764</v>
      </c>
      <c r="V14" s="164">
        <f>S14/S11</f>
        <v>0.52520325203252027</v>
      </c>
    </row>
    <row r="15" spans="1:22" x14ac:dyDescent="0.25">
      <c r="B15" s="157" t="s">
        <v>107</v>
      </c>
      <c r="C15" s="158">
        <v>382898</v>
      </c>
      <c r="D15" s="158">
        <v>72218</v>
      </c>
      <c r="E15" s="158">
        <v>189805</v>
      </c>
      <c r="F15" s="158">
        <v>390807</v>
      </c>
      <c r="G15" s="158">
        <v>406622</v>
      </c>
      <c r="H15" s="158">
        <v>443097</v>
      </c>
      <c r="I15" s="159">
        <f t="shared" si="0"/>
        <v>8.970247551780286E-2</v>
      </c>
      <c r="J15" s="160">
        <f t="shared" si="1"/>
        <v>0.15721941613693469</v>
      </c>
      <c r="K15" s="159">
        <f>H15/H11</f>
        <v>0.75807221495111243</v>
      </c>
      <c r="L15" s="79"/>
      <c r="M15" s="79"/>
      <c r="N15" s="157" t="s">
        <v>107</v>
      </c>
      <c r="O15" s="158">
        <v>1193</v>
      </c>
      <c r="P15" s="158">
        <v>1208</v>
      </c>
      <c r="Q15" s="158">
        <v>1403</v>
      </c>
      <c r="R15" s="158">
        <v>1351</v>
      </c>
      <c r="S15" s="158">
        <v>1282</v>
      </c>
      <c r="T15" s="159">
        <f t="shared" si="2"/>
        <v>-5.1073279052553655E-2</v>
      </c>
      <c r="U15" s="160">
        <f t="shared" si="3"/>
        <v>7.4601844090528058E-2</v>
      </c>
      <c r="V15" s="159">
        <f>S15/S11</f>
        <v>0.41691056910569108</v>
      </c>
    </row>
    <row r="16" spans="1:22" x14ac:dyDescent="0.25">
      <c r="B16" s="162" t="s">
        <v>110</v>
      </c>
      <c r="C16" s="163">
        <v>188290</v>
      </c>
      <c r="D16" s="163">
        <v>15610</v>
      </c>
      <c r="E16" s="163">
        <v>55051</v>
      </c>
      <c r="F16" s="163">
        <v>203676</v>
      </c>
      <c r="G16" s="163">
        <v>207939</v>
      </c>
      <c r="H16" s="163">
        <v>229447</v>
      </c>
      <c r="I16" s="164">
        <f t="shared" si="0"/>
        <v>0.10343418021631345</v>
      </c>
      <c r="J16" s="165">
        <f t="shared" si="1"/>
        <v>0.21858303680492863</v>
      </c>
      <c r="K16" s="164">
        <f>H16/H11</f>
        <v>0.39254925107569655</v>
      </c>
      <c r="L16" s="79"/>
      <c r="M16" s="79"/>
      <c r="N16" s="162" t="s">
        <v>110</v>
      </c>
      <c r="O16" s="163">
        <v>91</v>
      </c>
      <c r="P16" s="163">
        <v>83</v>
      </c>
      <c r="Q16" s="163">
        <v>113</v>
      </c>
      <c r="R16" s="163">
        <v>164</v>
      </c>
      <c r="S16" s="163">
        <v>130</v>
      </c>
      <c r="T16" s="164">
        <f t="shared" si="2"/>
        <v>-0.20731707317073167</v>
      </c>
      <c r="U16" s="165">
        <f t="shared" si="3"/>
        <v>0.4285714285714286</v>
      </c>
      <c r="V16" s="164">
        <f>S16/S11</f>
        <v>4.2276422764227641E-2</v>
      </c>
    </row>
    <row r="17" spans="1:22" x14ac:dyDescent="0.25">
      <c r="B17" s="162" t="s">
        <v>113</v>
      </c>
      <c r="C17" s="163">
        <v>45943</v>
      </c>
      <c r="D17" s="163">
        <v>12429</v>
      </c>
      <c r="E17" s="163">
        <v>24245</v>
      </c>
      <c r="F17" s="163">
        <v>33788</v>
      </c>
      <c r="G17" s="163">
        <v>35898</v>
      </c>
      <c r="H17" s="163">
        <v>35542</v>
      </c>
      <c r="I17" s="164">
        <f t="shared" si="0"/>
        <v>-9.9169870187754139E-3</v>
      </c>
      <c r="J17" s="165">
        <f t="shared" si="1"/>
        <v>-0.22638922142655027</v>
      </c>
      <c r="K17" s="164">
        <f>H17/H11</f>
        <v>6.0807007638942354E-2</v>
      </c>
      <c r="L17" s="79"/>
      <c r="M17" s="79"/>
      <c r="N17" s="162" t="s">
        <v>113</v>
      </c>
      <c r="O17" s="163">
        <v>146</v>
      </c>
      <c r="P17" s="163">
        <v>248</v>
      </c>
      <c r="Q17" s="163">
        <v>207</v>
      </c>
      <c r="R17" s="163">
        <v>249</v>
      </c>
      <c r="S17" s="163">
        <v>212</v>
      </c>
      <c r="T17" s="164">
        <f t="shared" si="2"/>
        <v>-0.14859437751004012</v>
      </c>
      <c r="U17" s="165">
        <f t="shared" si="3"/>
        <v>0.45205479452054798</v>
      </c>
      <c r="V17" s="164">
        <f>S17/S11</f>
        <v>6.8943089430894305E-2</v>
      </c>
    </row>
    <row r="18" spans="1:22" x14ac:dyDescent="0.25">
      <c r="B18" s="162" t="s">
        <v>116</v>
      </c>
      <c r="C18" s="163">
        <v>20977</v>
      </c>
      <c r="D18" s="163">
        <v>5951</v>
      </c>
      <c r="E18" s="163">
        <v>18413</v>
      </c>
      <c r="F18" s="163">
        <v>22110</v>
      </c>
      <c r="G18" s="163">
        <v>23466</v>
      </c>
      <c r="H18" s="163">
        <v>27270</v>
      </c>
      <c r="I18" s="164">
        <f t="shared" si="0"/>
        <v>0.16210687803630774</v>
      </c>
      <c r="J18" s="165">
        <f t="shared" si="1"/>
        <v>0.29999523287410024</v>
      </c>
      <c r="K18" s="164">
        <f>H18/H11</f>
        <v>4.6654861806143658E-2</v>
      </c>
      <c r="L18" s="79"/>
      <c r="M18" s="79"/>
      <c r="N18" s="162" t="s">
        <v>116</v>
      </c>
      <c r="O18" s="163">
        <v>390</v>
      </c>
      <c r="P18" s="163">
        <v>434</v>
      </c>
      <c r="Q18" s="163">
        <v>426</v>
      </c>
      <c r="R18" s="163">
        <v>338</v>
      </c>
      <c r="S18" s="163">
        <v>345</v>
      </c>
      <c r="T18" s="164">
        <f t="shared" si="2"/>
        <v>2.0710059171597628E-2</v>
      </c>
      <c r="U18" s="165">
        <f t="shared" si="3"/>
        <v>-0.11538461538461542</v>
      </c>
      <c r="V18" s="164">
        <f>S18/S11</f>
        <v>0.11219512195121951</v>
      </c>
    </row>
    <row r="19" spans="1:22" x14ac:dyDescent="0.25">
      <c r="B19" s="162" t="s">
        <v>123</v>
      </c>
      <c r="C19" s="163">
        <v>19556</v>
      </c>
      <c r="D19" s="163">
        <v>6024</v>
      </c>
      <c r="E19" s="163">
        <v>13701</v>
      </c>
      <c r="F19" s="163">
        <v>20820</v>
      </c>
      <c r="G19" s="163">
        <v>23092</v>
      </c>
      <c r="H19" s="163">
        <v>21139</v>
      </c>
      <c r="I19" s="164">
        <f t="shared" si="0"/>
        <v>-8.4574744500259813E-2</v>
      </c>
      <c r="J19" s="165">
        <f t="shared" si="1"/>
        <v>8.0947023931274398E-2</v>
      </c>
      <c r="K19" s="164">
        <f>H19/H11</f>
        <v>3.6165644434179349E-2</v>
      </c>
      <c r="L19" s="79"/>
      <c r="M19" s="79"/>
      <c r="N19" s="162" t="s">
        <v>123</v>
      </c>
      <c r="O19" s="163">
        <v>42</v>
      </c>
      <c r="P19" s="163">
        <v>24</v>
      </c>
      <c r="Q19" s="163">
        <v>111</v>
      </c>
      <c r="R19" s="163">
        <v>51</v>
      </c>
      <c r="S19" s="163">
        <v>52</v>
      </c>
      <c r="T19" s="164">
        <f t="shared" si="2"/>
        <v>1.9607843137254832E-2</v>
      </c>
      <c r="U19" s="165">
        <f t="shared" si="3"/>
        <v>0.23809523809523814</v>
      </c>
      <c r="V19" s="164">
        <f>S19/S11</f>
        <v>1.6910569105691057E-2</v>
      </c>
    </row>
    <row r="20" spans="1:22" x14ac:dyDescent="0.25">
      <c r="B20" s="162" t="s">
        <v>119</v>
      </c>
      <c r="C20" s="163">
        <v>13224</v>
      </c>
      <c r="D20" s="163">
        <v>6842</v>
      </c>
      <c r="E20" s="163">
        <v>13373</v>
      </c>
      <c r="F20" s="163">
        <v>13089</v>
      </c>
      <c r="G20" s="163">
        <v>15495</v>
      </c>
      <c r="H20" s="163">
        <v>15935</v>
      </c>
      <c r="I20" s="164">
        <f t="shared" si="0"/>
        <v>2.8396256857050606E-2</v>
      </c>
      <c r="J20" s="165">
        <f t="shared" si="1"/>
        <v>0.2050060496067756</v>
      </c>
      <c r="K20" s="164">
        <f>H20/H11</f>
        <v>2.7262384410740713E-2</v>
      </c>
      <c r="L20" s="79"/>
      <c r="M20" s="79"/>
      <c r="N20" s="162" t="s">
        <v>119</v>
      </c>
      <c r="O20" s="163">
        <v>22</v>
      </c>
      <c r="P20" s="163">
        <v>41</v>
      </c>
      <c r="Q20" s="163">
        <v>61</v>
      </c>
      <c r="R20" s="163">
        <v>51</v>
      </c>
      <c r="S20" s="163">
        <v>59</v>
      </c>
      <c r="T20" s="164">
        <f t="shared" si="2"/>
        <v>0.15686274509803932</v>
      </c>
      <c r="U20" s="165">
        <f t="shared" si="3"/>
        <v>1.6818181818181817</v>
      </c>
      <c r="V20" s="164">
        <f>S20/S11</f>
        <v>1.91869918699187E-2</v>
      </c>
    </row>
    <row r="21" spans="1:22" x14ac:dyDescent="0.25">
      <c r="B21" s="162" t="s">
        <v>128</v>
      </c>
      <c r="C21" s="163">
        <v>1989</v>
      </c>
      <c r="D21" s="163">
        <v>51</v>
      </c>
      <c r="E21" s="163">
        <v>1157</v>
      </c>
      <c r="F21" s="163">
        <v>2087</v>
      </c>
      <c r="G21" s="163">
        <v>1444</v>
      </c>
      <c r="H21" s="163">
        <v>1435</v>
      </c>
      <c r="I21" s="164">
        <f t="shared" si="0"/>
        <v>-6.2326869806094143E-3</v>
      </c>
      <c r="J21" s="165">
        <f t="shared" si="1"/>
        <v>-0.27853192559074913</v>
      </c>
      <c r="K21" s="164">
        <f>H21/H11</f>
        <v>2.4550688189151505E-3</v>
      </c>
      <c r="L21" s="79"/>
      <c r="M21" s="79"/>
      <c r="N21" s="162" t="s">
        <v>128</v>
      </c>
      <c r="O21" s="163">
        <v>1</v>
      </c>
      <c r="P21" s="163">
        <v>0</v>
      </c>
      <c r="Q21" s="163">
        <v>27</v>
      </c>
      <c r="R21" s="163">
        <v>6</v>
      </c>
      <c r="S21" s="163">
        <v>4</v>
      </c>
      <c r="T21" s="164">
        <f t="shared" si="2"/>
        <v>-0.33333333333333337</v>
      </c>
      <c r="U21" s="165">
        <f t="shared" si="3"/>
        <v>3</v>
      </c>
      <c r="V21" s="164">
        <f>S21/S11</f>
        <v>1.3008130081300813E-3</v>
      </c>
    </row>
    <row r="22" spans="1:22" x14ac:dyDescent="0.25">
      <c r="A22" s="167"/>
      <c r="B22" s="162" t="s">
        <v>131</v>
      </c>
      <c r="C22" s="163">
        <v>1655</v>
      </c>
      <c r="D22" s="163">
        <v>103</v>
      </c>
      <c r="E22" s="163">
        <v>241</v>
      </c>
      <c r="F22" s="163">
        <v>752</v>
      </c>
      <c r="G22" s="163">
        <v>1089</v>
      </c>
      <c r="H22" s="163">
        <v>486</v>
      </c>
      <c r="I22" s="164">
        <f t="shared" si="0"/>
        <v>-0.55371900826446274</v>
      </c>
      <c r="J22" s="165">
        <f t="shared" si="1"/>
        <v>-0.70634441087613298</v>
      </c>
      <c r="K22" s="164">
        <f>H22/H11</f>
        <v>8.3147278466394643E-4</v>
      </c>
      <c r="L22" s="79"/>
      <c r="M22" s="79"/>
      <c r="N22" s="162" t="s">
        <v>131</v>
      </c>
      <c r="O22" s="163">
        <v>9</v>
      </c>
      <c r="P22" s="163">
        <v>9</v>
      </c>
      <c r="Q22" s="163">
        <v>5</v>
      </c>
      <c r="R22" s="163">
        <v>14</v>
      </c>
      <c r="S22" s="163">
        <v>5</v>
      </c>
      <c r="T22" s="164">
        <f t="shared" si="2"/>
        <v>-0.64285714285714279</v>
      </c>
      <c r="U22" s="165">
        <f t="shared" si="3"/>
        <v>-0.44444444444444442</v>
      </c>
      <c r="V22" s="164">
        <f>S22/S11</f>
        <v>1.6260162601626016E-3</v>
      </c>
    </row>
    <row r="23" spans="1:22" x14ac:dyDescent="0.25">
      <c r="B23" s="168" t="s">
        <v>145</v>
      </c>
      <c r="C23" s="169">
        <f t="shared" ref="C23:H23" si="4">C15-SUM(C16:C22)</f>
        <v>91264</v>
      </c>
      <c r="D23" s="169">
        <f t="shared" si="4"/>
        <v>25208</v>
      </c>
      <c r="E23" s="169">
        <f t="shared" si="4"/>
        <v>63624</v>
      </c>
      <c r="F23" s="169">
        <f t="shared" si="4"/>
        <v>94485</v>
      </c>
      <c r="G23" s="169">
        <f t="shared" si="4"/>
        <v>98199</v>
      </c>
      <c r="H23" s="169">
        <f t="shared" si="4"/>
        <v>111843</v>
      </c>
      <c r="I23" s="170">
        <f t="shared" si="0"/>
        <v>0.13894235175510961</v>
      </c>
      <c r="J23" s="171">
        <f t="shared" si="1"/>
        <v>0.22548869214586253</v>
      </c>
      <c r="K23" s="170">
        <f>H23/H11</f>
        <v>0.19134652398183077</v>
      </c>
      <c r="L23" s="125"/>
      <c r="M23" s="125"/>
      <c r="N23" s="168" t="s">
        <v>145</v>
      </c>
      <c r="O23" s="169">
        <f>O15-SUM(O16:O22)</f>
        <v>492</v>
      </c>
      <c r="P23" s="169">
        <f>P15-SUM(P16:P22)</f>
        <v>369</v>
      </c>
      <c r="Q23" s="169">
        <f>Q15-SUM(Q16:Q22)</f>
        <v>453</v>
      </c>
      <c r="R23" s="169">
        <f>R15-SUM(R16:R22)</f>
        <v>478</v>
      </c>
      <c r="S23" s="169">
        <f>S15-SUM(S16:S22)</f>
        <v>475</v>
      </c>
      <c r="T23" s="170">
        <f t="shared" si="2"/>
        <v>-6.2761506276151069E-3</v>
      </c>
      <c r="U23" s="171">
        <f t="shared" si="3"/>
        <v>-3.4552845528455278E-2</v>
      </c>
      <c r="V23" s="170">
        <f>S23/S11</f>
        <v>0.15447154471544716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199935</v>
      </c>
      <c r="D25" s="176">
        <v>59985</v>
      </c>
      <c r="E25" s="176">
        <v>135673</v>
      </c>
      <c r="F25" s="176">
        <v>198300</v>
      </c>
      <c r="G25" s="176">
        <v>203132</v>
      </c>
      <c r="H25" s="176">
        <v>210914</v>
      </c>
      <c r="I25" s="177">
        <f t="shared" ref="I25:I37" si="5">IFERROR(H25/G25-1,"-")</f>
        <v>3.8310064391627208E-2</v>
      </c>
      <c r="J25" s="177">
        <f t="shared" ref="J25:J37" si="6">IFERROR(H25/C25-1,"-")</f>
        <v>5.491284667516938E-2</v>
      </c>
      <c r="K25" s="177">
        <f>H25/H25</f>
        <v>1</v>
      </c>
    </row>
    <row r="26" spans="1:22" x14ac:dyDescent="0.25">
      <c r="B26" s="157" t="s">
        <v>97</v>
      </c>
      <c r="C26" s="158">
        <v>44375</v>
      </c>
      <c r="D26" s="158">
        <v>33589</v>
      </c>
      <c r="E26" s="158">
        <v>47355</v>
      </c>
      <c r="F26" s="158">
        <v>36241</v>
      </c>
      <c r="G26" s="158">
        <v>29404</v>
      </c>
      <c r="H26" s="158">
        <v>29634</v>
      </c>
      <c r="I26" s="159">
        <f t="shared" si="5"/>
        <v>7.8220650251665802E-3</v>
      </c>
      <c r="J26" s="160">
        <f t="shared" si="6"/>
        <v>-0.33219154929577466</v>
      </c>
      <c r="K26" s="159">
        <f>H26/H25</f>
        <v>0.14050276415979973</v>
      </c>
    </row>
    <row r="27" spans="1:22" x14ac:dyDescent="0.25">
      <c r="B27" s="162" t="s">
        <v>103</v>
      </c>
      <c r="C27" s="163">
        <v>23839</v>
      </c>
      <c r="D27" s="163">
        <v>19261</v>
      </c>
      <c r="E27" s="163">
        <v>19391</v>
      </c>
      <c r="F27" s="163">
        <v>14337</v>
      </c>
      <c r="G27" s="163">
        <v>12540</v>
      </c>
      <c r="H27" s="163">
        <v>11203</v>
      </c>
      <c r="I27" s="164">
        <f t="shared" si="5"/>
        <v>-0.1066188197767145</v>
      </c>
      <c r="J27" s="165">
        <f t="shared" si="6"/>
        <v>-0.53005579093082766</v>
      </c>
      <c r="K27" s="164">
        <f>H27/H25</f>
        <v>5.3116436082953244E-2</v>
      </c>
    </row>
    <row r="28" spans="1:22" x14ac:dyDescent="0.25">
      <c r="B28" s="162" t="s">
        <v>100</v>
      </c>
      <c r="C28" s="163">
        <v>20536</v>
      </c>
      <c r="D28" s="163">
        <v>14328</v>
      </c>
      <c r="E28" s="163">
        <v>27964</v>
      </c>
      <c r="F28" s="163">
        <v>21904</v>
      </c>
      <c r="G28" s="163">
        <v>16864</v>
      </c>
      <c r="H28" s="163">
        <v>18431</v>
      </c>
      <c r="I28" s="164">
        <f t="shared" si="5"/>
        <v>9.2919829222011474E-2</v>
      </c>
      <c r="J28" s="165">
        <f t="shared" si="6"/>
        <v>-0.10250292169848074</v>
      </c>
      <c r="K28" s="164">
        <f>H28/H25</f>
        <v>8.7386328076846487E-2</v>
      </c>
    </row>
    <row r="29" spans="1:22" x14ac:dyDescent="0.25">
      <c r="B29" s="157" t="s">
        <v>107</v>
      </c>
      <c r="C29" s="158">
        <v>155560</v>
      </c>
      <c r="D29" s="158">
        <v>26396</v>
      </c>
      <c r="E29" s="158">
        <v>88318</v>
      </c>
      <c r="F29" s="158">
        <v>162059</v>
      </c>
      <c r="G29" s="158">
        <v>173728</v>
      </c>
      <c r="H29" s="158">
        <v>181280</v>
      </c>
      <c r="I29" s="159">
        <f t="shared" si="5"/>
        <v>4.3470252348498883E-2</v>
      </c>
      <c r="J29" s="160">
        <f t="shared" si="6"/>
        <v>0.1653381331961945</v>
      </c>
      <c r="K29" s="159">
        <f>H29/H25</f>
        <v>0.85949723584020032</v>
      </c>
    </row>
    <row r="30" spans="1:22" x14ac:dyDescent="0.25">
      <c r="B30" s="162" t="s">
        <v>110</v>
      </c>
      <c r="C30" s="163">
        <v>77288</v>
      </c>
      <c r="D30" s="163">
        <v>5576</v>
      </c>
      <c r="E30" s="163">
        <v>28800</v>
      </c>
      <c r="F30" s="163">
        <v>89009</v>
      </c>
      <c r="G30" s="163">
        <v>95219</v>
      </c>
      <c r="H30" s="163">
        <v>101712</v>
      </c>
      <c r="I30" s="164">
        <f t="shared" si="5"/>
        <v>6.819017212951195E-2</v>
      </c>
      <c r="J30" s="165">
        <f t="shared" si="6"/>
        <v>0.31601283511023714</v>
      </c>
      <c r="K30" s="164">
        <f>H30/H25</f>
        <v>0.4822439477701812</v>
      </c>
    </row>
    <row r="31" spans="1:22" x14ac:dyDescent="0.25">
      <c r="B31" s="162" t="s">
        <v>113</v>
      </c>
      <c r="C31" s="163">
        <v>21354</v>
      </c>
      <c r="D31" s="163">
        <v>6120</v>
      </c>
      <c r="E31" s="163">
        <v>14020</v>
      </c>
      <c r="F31" s="163">
        <v>17512</v>
      </c>
      <c r="G31" s="163">
        <v>17456</v>
      </c>
      <c r="H31" s="163">
        <v>17415</v>
      </c>
      <c r="I31" s="164">
        <f t="shared" si="5"/>
        <v>-2.3487626031164499E-3</v>
      </c>
      <c r="J31" s="165">
        <f t="shared" si="6"/>
        <v>-0.18446192750772694</v>
      </c>
      <c r="K31" s="164">
        <f>H31/H25</f>
        <v>8.256919882037228E-2</v>
      </c>
    </row>
    <row r="32" spans="1:22" x14ac:dyDescent="0.25">
      <c r="B32" s="162" t="s">
        <v>116</v>
      </c>
      <c r="C32" s="163">
        <v>6677</v>
      </c>
      <c r="D32" s="163">
        <v>2302</v>
      </c>
      <c r="E32" s="163">
        <v>6475</v>
      </c>
      <c r="F32" s="163">
        <v>7432</v>
      </c>
      <c r="G32" s="163">
        <v>8076</v>
      </c>
      <c r="H32" s="163">
        <v>6722</v>
      </c>
      <c r="I32" s="164">
        <f t="shared" si="5"/>
        <v>-0.16765725606736004</v>
      </c>
      <c r="J32" s="165">
        <f t="shared" si="6"/>
        <v>6.7395536917778109E-3</v>
      </c>
      <c r="K32" s="164">
        <f>H32/H25</f>
        <v>3.1870809903562593E-2</v>
      </c>
    </row>
    <row r="33" spans="2:11" x14ac:dyDescent="0.25">
      <c r="B33" s="162" t="s">
        <v>123</v>
      </c>
      <c r="C33" s="163">
        <v>8027</v>
      </c>
      <c r="D33" s="163">
        <v>2975</v>
      </c>
      <c r="E33" s="163">
        <v>7050</v>
      </c>
      <c r="F33" s="163">
        <v>9314</v>
      </c>
      <c r="G33" s="163">
        <v>9861</v>
      </c>
      <c r="H33" s="163">
        <v>8555</v>
      </c>
      <c r="I33" s="164">
        <f t="shared" si="5"/>
        <v>-0.13244092891187509</v>
      </c>
      <c r="J33" s="165">
        <f t="shared" si="6"/>
        <v>6.5777999252522701E-2</v>
      </c>
      <c r="K33" s="164">
        <f>H33/H25</f>
        <v>4.056155589481969E-2</v>
      </c>
    </row>
    <row r="34" spans="2:11" x14ac:dyDescent="0.25">
      <c r="B34" s="162" t="s">
        <v>119</v>
      </c>
      <c r="C34" s="163">
        <v>6664</v>
      </c>
      <c r="D34" s="163">
        <v>3231</v>
      </c>
      <c r="E34" s="163">
        <v>7356</v>
      </c>
      <c r="F34" s="163">
        <v>7162</v>
      </c>
      <c r="G34" s="163">
        <v>7924</v>
      </c>
      <c r="H34" s="163">
        <v>7845</v>
      </c>
      <c r="I34" s="164">
        <f t="shared" si="5"/>
        <v>-9.9697122665320936E-3</v>
      </c>
      <c r="J34" s="165">
        <f t="shared" si="6"/>
        <v>0.17722088835534211</v>
      </c>
      <c r="K34" s="164">
        <f>H34/H25</f>
        <v>3.7195254938031615E-2</v>
      </c>
    </row>
    <row r="35" spans="2:11" x14ac:dyDescent="0.25">
      <c r="B35" s="162" t="s">
        <v>128</v>
      </c>
      <c r="C35" s="163">
        <v>867</v>
      </c>
      <c r="D35" s="163">
        <v>12</v>
      </c>
      <c r="E35" s="163">
        <v>192</v>
      </c>
      <c r="F35" s="163">
        <v>630</v>
      </c>
      <c r="G35" s="163">
        <v>729</v>
      </c>
      <c r="H35" s="163">
        <v>653</v>
      </c>
      <c r="I35" s="164">
        <f t="shared" si="5"/>
        <v>-0.10425240054869689</v>
      </c>
      <c r="J35" s="165">
        <f t="shared" si="6"/>
        <v>-0.24682814302191469</v>
      </c>
      <c r="K35" s="164">
        <f>H35/H25</f>
        <v>3.0960486264543841E-3</v>
      </c>
    </row>
    <row r="36" spans="2:11" x14ac:dyDescent="0.25">
      <c r="B36" s="162" t="s">
        <v>131</v>
      </c>
      <c r="C36" s="163">
        <v>828</v>
      </c>
      <c r="D36" s="163">
        <v>32</v>
      </c>
      <c r="E36" s="163">
        <v>81</v>
      </c>
      <c r="F36" s="163">
        <v>337</v>
      </c>
      <c r="G36" s="163">
        <v>470</v>
      </c>
      <c r="H36" s="163">
        <v>265</v>
      </c>
      <c r="I36" s="164">
        <f t="shared" si="5"/>
        <v>-0.43617021276595747</v>
      </c>
      <c r="J36" s="165">
        <f t="shared" si="6"/>
        <v>-0.67995169082125606</v>
      </c>
      <c r="K36" s="164">
        <f>H36/H25</f>
        <v>1.2564362726039998E-3</v>
      </c>
    </row>
    <row r="37" spans="2:11" x14ac:dyDescent="0.25">
      <c r="B37" s="168" t="s">
        <v>145</v>
      </c>
      <c r="C37" s="169">
        <f t="shared" ref="C37:H37" si="7">C29-SUM(C30:C36)</f>
        <v>33855</v>
      </c>
      <c r="D37" s="169">
        <f t="shared" si="7"/>
        <v>6148</v>
      </c>
      <c r="E37" s="169">
        <f t="shared" si="7"/>
        <v>24344</v>
      </c>
      <c r="F37" s="169">
        <f t="shared" si="7"/>
        <v>30663</v>
      </c>
      <c r="G37" s="169">
        <f t="shared" si="7"/>
        <v>33993</v>
      </c>
      <c r="H37" s="169">
        <f t="shared" si="7"/>
        <v>38113</v>
      </c>
      <c r="I37" s="170">
        <f t="shared" si="5"/>
        <v>0.12120142382255161</v>
      </c>
      <c r="J37" s="171">
        <f t="shared" si="6"/>
        <v>0.12577167331265682</v>
      </c>
      <c r="K37" s="170">
        <f>H37/H25</f>
        <v>0.1807039836141745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146945</v>
      </c>
      <c r="D39" s="176">
        <v>36202</v>
      </c>
      <c r="E39" s="176">
        <v>60982</v>
      </c>
      <c r="F39" s="176">
        <v>142344</v>
      </c>
      <c r="G39" s="176">
        <v>143539</v>
      </c>
      <c r="H39" s="176">
        <v>152016</v>
      </c>
      <c r="I39" s="177">
        <f t="shared" ref="I39:I51" si="8">IFERROR(H39/G39-1,"-")</f>
        <v>5.9057120364500282E-2</v>
      </c>
      <c r="J39" s="177">
        <f t="shared" ref="J39:J51" si="9">IFERROR(H39/C39-1,"-")</f>
        <v>3.4509510361019347E-2</v>
      </c>
      <c r="K39" s="177">
        <f>H39/H39</f>
        <v>1</v>
      </c>
    </row>
    <row r="40" spans="2:11" x14ac:dyDescent="0.25">
      <c r="B40" s="157" t="s">
        <v>97</v>
      </c>
      <c r="C40" s="158">
        <v>22835</v>
      </c>
      <c r="D40" s="158">
        <v>14306</v>
      </c>
      <c r="E40" s="158">
        <v>13776</v>
      </c>
      <c r="F40" s="158">
        <v>20969</v>
      </c>
      <c r="G40" s="158">
        <v>22947</v>
      </c>
      <c r="H40" s="158">
        <v>20840</v>
      </c>
      <c r="I40" s="159">
        <f t="shared" si="8"/>
        <v>-9.1820281518281255E-2</v>
      </c>
      <c r="J40" s="160">
        <f t="shared" si="9"/>
        <v>-8.7365885701773616E-2</v>
      </c>
      <c r="K40" s="159">
        <f>H40/H39</f>
        <v>0.13709083254394275</v>
      </c>
    </row>
    <row r="41" spans="2:11" x14ac:dyDescent="0.25">
      <c r="B41" s="162" t="s">
        <v>103</v>
      </c>
      <c r="C41" s="163">
        <v>10036</v>
      </c>
      <c r="D41" s="163">
        <v>7371</v>
      </c>
      <c r="E41" s="163">
        <v>4547</v>
      </c>
      <c r="F41" s="163">
        <v>8693</v>
      </c>
      <c r="G41" s="163">
        <v>11322</v>
      </c>
      <c r="H41" s="163">
        <v>10333</v>
      </c>
      <c r="I41" s="164">
        <f t="shared" si="8"/>
        <v>-8.7352057940293215E-2</v>
      </c>
      <c r="J41" s="165">
        <f t="shared" si="9"/>
        <v>2.9593463531287334E-2</v>
      </c>
      <c r="K41" s="164">
        <f>H41/H39</f>
        <v>6.7973108093884849E-2</v>
      </c>
    </row>
    <row r="42" spans="2:11" x14ac:dyDescent="0.25">
      <c r="B42" s="162" t="s">
        <v>100</v>
      </c>
      <c r="C42" s="163">
        <v>12799</v>
      </c>
      <c r="D42" s="163">
        <v>6935</v>
      </c>
      <c r="E42" s="163">
        <v>9229</v>
      </c>
      <c r="F42" s="163">
        <v>12276</v>
      </c>
      <c r="G42" s="163">
        <v>11625</v>
      </c>
      <c r="H42" s="163">
        <v>10507</v>
      </c>
      <c r="I42" s="164">
        <f t="shared" si="8"/>
        <v>-9.6172043010752661E-2</v>
      </c>
      <c r="J42" s="165">
        <f t="shared" si="9"/>
        <v>-0.17907649035080864</v>
      </c>
      <c r="K42" s="164">
        <f>H42/H39</f>
        <v>6.9117724450057885E-2</v>
      </c>
    </row>
    <row r="43" spans="2:11" x14ac:dyDescent="0.25">
      <c r="B43" s="157" t="s">
        <v>107</v>
      </c>
      <c r="C43" s="158">
        <v>124110</v>
      </c>
      <c r="D43" s="158">
        <v>21896</v>
      </c>
      <c r="E43" s="158">
        <v>47206</v>
      </c>
      <c r="F43" s="158">
        <v>121375</v>
      </c>
      <c r="G43" s="158">
        <v>120592</v>
      </c>
      <c r="H43" s="158">
        <v>131176</v>
      </c>
      <c r="I43" s="159">
        <f t="shared" si="8"/>
        <v>8.776701605413284E-2</v>
      </c>
      <c r="J43" s="160">
        <f t="shared" si="9"/>
        <v>5.6933365562807259E-2</v>
      </c>
      <c r="K43" s="159">
        <f>H43/H39</f>
        <v>0.86290916745605728</v>
      </c>
    </row>
    <row r="44" spans="2:11" x14ac:dyDescent="0.25">
      <c r="B44" s="162" t="s">
        <v>110</v>
      </c>
      <c r="C44" s="163">
        <v>76295</v>
      </c>
      <c r="D44" s="163">
        <v>7459</v>
      </c>
      <c r="E44" s="163">
        <v>16412</v>
      </c>
      <c r="F44" s="163">
        <v>67927</v>
      </c>
      <c r="G44" s="163">
        <v>68857</v>
      </c>
      <c r="H44" s="163">
        <v>76327</v>
      </c>
      <c r="I44" s="164">
        <f t="shared" si="8"/>
        <v>0.10848570225249432</v>
      </c>
      <c r="J44" s="165">
        <f t="shared" si="9"/>
        <v>4.1942460187427422E-4</v>
      </c>
      <c r="K44" s="164">
        <f>H44/H39</f>
        <v>0.50209846331965058</v>
      </c>
    </row>
    <row r="45" spans="2:11" x14ac:dyDescent="0.25">
      <c r="B45" s="162" t="s">
        <v>113</v>
      </c>
      <c r="C45" s="163">
        <v>4259</v>
      </c>
      <c r="D45" s="163">
        <v>1465</v>
      </c>
      <c r="E45" s="163">
        <v>1557</v>
      </c>
      <c r="F45" s="163">
        <v>3350</v>
      </c>
      <c r="G45" s="163">
        <v>3774</v>
      </c>
      <c r="H45" s="163">
        <v>3779</v>
      </c>
      <c r="I45" s="164">
        <f t="shared" si="8"/>
        <v>1.3248542660306839E-3</v>
      </c>
      <c r="J45" s="165">
        <f t="shared" si="9"/>
        <v>-0.11270251232683726</v>
      </c>
      <c r="K45" s="164">
        <f>H45/H39</f>
        <v>2.4859225344700558E-2</v>
      </c>
    </row>
    <row r="46" spans="2:11" x14ac:dyDescent="0.25">
      <c r="B46" s="162" t="s">
        <v>116</v>
      </c>
      <c r="C46" s="163">
        <v>2817</v>
      </c>
      <c r="D46" s="163">
        <v>1054</v>
      </c>
      <c r="E46" s="163">
        <v>2833</v>
      </c>
      <c r="F46" s="163">
        <v>3444</v>
      </c>
      <c r="G46" s="163">
        <v>3622</v>
      </c>
      <c r="H46" s="163">
        <v>3914</v>
      </c>
      <c r="I46" s="164">
        <f t="shared" si="8"/>
        <v>8.0618442849254457E-2</v>
      </c>
      <c r="J46" s="165">
        <f t="shared" si="9"/>
        <v>0.38942137025204127</v>
      </c>
      <c r="K46" s="164">
        <f>H46/H39</f>
        <v>2.5747289758972738E-2</v>
      </c>
    </row>
    <row r="47" spans="2:11" x14ac:dyDescent="0.25">
      <c r="B47" s="162" t="s">
        <v>123</v>
      </c>
      <c r="C47" s="163">
        <v>8269</v>
      </c>
      <c r="D47" s="163">
        <v>1984</v>
      </c>
      <c r="E47" s="163">
        <v>4526</v>
      </c>
      <c r="F47" s="163">
        <v>7311</v>
      </c>
      <c r="G47" s="163">
        <v>8276</v>
      </c>
      <c r="H47" s="163">
        <v>7598</v>
      </c>
      <c r="I47" s="164">
        <f t="shared" si="8"/>
        <v>-8.1923634606089868E-2</v>
      </c>
      <c r="J47" s="165">
        <f t="shared" si="9"/>
        <v>-8.1146450598621356E-2</v>
      </c>
      <c r="K47" s="164">
        <f>H47/H39</f>
        <v>4.9981580886222503E-2</v>
      </c>
    </row>
    <row r="48" spans="2:11" x14ac:dyDescent="0.25">
      <c r="B48" s="162" t="s">
        <v>119</v>
      </c>
      <c r="C48" s="163">
        <v>3885</v>
      </c>
      <c r="D48" s="163">
        <v>1702</v>
      </c>
      <c r="E48" s="163">
        <v>2898</v>
      </c>
      <c r="F48" s="163">
        <v>3422</v>
      </c>
      <c r="G48" s="163">
        <v>4872</v>
      </c>
      <c r="H48" s="163">
        <v>4672</v>
      </c>
      <c r="I48" s="164">
        <f t="shared" si="8"/>
        <v>-4.1050903119868587E-2</v>
      </c>
      <c r="J48" s="165">
        <f t="shared" si="9"/>
        <v>0.2025740025740026</v>
      </c>
      <c r="K48" s="164">
        <f>H48/H39</f>
        <v>3.0733606988738029E-2</v>
      </c>
    </row>
    <row r="49" spans="2:11" x14ac:dyDescent="0.25">
      <c r="B49" s="162" t="s">
        <v>128</v>
      </c>
      <c r="C49" s="163">
        <v>611</v>
      </c>
      <c r="D49" s="163">
        <v>17</v>
      </c>
      <c r="E49" s="163">
        <v>760</v>
      </c>
      <c r="F49" s="163">
        <v>971</v>
      </c>
      <c r="G49" s="163">
        <v>445</v>
      </c>
      <c r="H49" s="163">
        <v>513</v>
      </c>
      <c r="I49" s="164">
        <f t="shared" si="8"/>
        <v>0.15280898876404492</v>
      </c>
      <c r="J49" s="165">
        <f t="shared" si="9"/>
        <v>-0.16039279869067102</v>
      </c>
      <c r="K49" s="164">
        <f>H49/H39</f>
        <v>3.3746447742342913E-3</v>
      </c>
    </row>
    <row r="50" spans="2:11" x14ac:dyDescent="0.25">
      <c r="B50" s="162" t="s">
        <v>131</v>
      </c>
      <c r="C50" s="163">
        <v>391</v>
      </c>
      <c r="D50" s="163">
        <v>27</v>
      </c>
      <c r="E50" s="163">
        <v>79</v>
      </c>
      <c r="F50" s="163">
        <v>153</v>
      </c>
      <c r="G50" s="163">
        <v>384</v>
      </c>
      <c r="H50" s="163">
        <v>63</v>
      </c>
      <c r="I50" s="164">
        <f t="shared" si="8"/>
        <v>-0.8359375</v>
      </c>
      <c r="J50" s="165">
        <f t="shared" si="9"/>
        <v>-0.83887468030690537</v>
      </c>
      <c r="K50" s="164">
        <f>H50/H39</f>
        <v>4.1443005999368485E-4</v>
      </c>
    </row>
    <row r="51" spans="2:11" x14ac:dyDescent="0.25">
      <c r="B51" s="168" t="s">
        <v>145</v>
      </c>
      <c r="C51" s="169">
        <f t="shared" ref="C51:H51" si="10">C43-SUM(C44:C50)</f>
        <v>27583</v>
      </c>
      <c r="D51" s="169">
        <f t="shared" si="10"/>
        <v>8188</v>
      </c>
      <c r="E51" s="169">
        <f t="shared" si="10"/>
        <v>18141</v>
      </c>
      <c r="F51" s="169">
        <f t="shared" si="10"/>
        <v>34797</v>
      </c>
      <c r="G51" s="169">
        <f t="shared" si="10"/>
        <v>30362</v>
      </c>
      <c r="H51" s="169">
        <f t="shared" si="10"/>
        <v>34310</v>
      </c>
      <c r="I51" s="170">
        <f t="shared" si="8"/>
        <v>0.13003095975232193</v>
      </c>
      <c r="J51" s="171">
        <f t="shared" si="9"/>
        <v>0.24388210129427557</v>
      </c>
      <c r="K51" s="170">
        <f>H51/H39</f>
        <v>0.22569992632354488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3880</v>
      </c>
      <c r="D53" s="176">
        <v>1171</v>
      </c>
      <c r="E53" s="176">
        <v>2524</v>
      </c>
      <c r="F53" s="176">
        <v>3626</v>
      </c>
      <c r="G53" s="176">
        <v>3264</v>
      </c>
      <c r="H53" s="176">
        <v>3498</v>
      </c>
      <c r="I53" s="177">
        <f t="shared" ref="I53:I65" si="11">IFERROR(H53/G53-1,"-")</f>
        <v>7.1691176470588314E-2</v>
      </c>
      <c r="J53" s="177">
        <f t="shared" ref="J53:J65" si="12">IFERROR(H53/C53-1,"-")</f>
        <v>-9.8453608247422664E-2</v>
      </c>
      <c r="K53" s="177">
        <f>H53/H53</f>
        <v>1</v>
      </c>
    </row>
    <row r="54" spans="2:11" x14ac:dyDescent="0.25">
      <c r="B54" s="157" t="s">
        <v>97</v>
      </c>
      <c r="C54" s="158">
        <v>1380</v>
      </c>
      <c r="D54" s="158">
        <v>974</v>
      </c>
      <c r="E54" s="158">
        <v>1027</v>
      </c>
      <c r="F54" s="158">
        <v>1196</v>
      </c>
      <c r="G54" s="158">
        <v>1321</v>
      </c>
      <c r="H54" s="158">
        <v>697</v>
      </c>
      <c r="I54" s="159">
        <f t="shared" si="11"/>
        <v>-0.47236941710825131</v>
      </c>
      <c r="J54" s="160">
        <f t="shared" si="12"/>
        <v>-0.49492753623188401</v>
      </c>
      <c r="K54" s="159">
        <f>H54/H53</f>
        <v>0.19925671812464266</v>
      </c>
    </row>
    <row r="55" spans="2:11" x14ac:dyDescent="0.25">
      <c r="B55" s="162" t="s">
        <v>103</v>
      </c>
      <c r="C55" s="163">
        <v>985</v>
      </c>
      <c r="D55" s="163">
        <v>974</v>
      </c>
      <c r="E55" s="163">
        <v>524</v>
      </c>
      <c r="F55" s="163">
        <v>864</v>
      </c>
      <c r="G55" s="163">
        <v>903</v>
      </c>
      <c r="H55" s="163">
        <v>386</v>
      </c>
      <c r="I55" s="164">
        <f t="shared" si="11"/>
        <v>-0.57253599114064224</v>
      </c>
      <c r="J55" s="165">
        <f t="shared" si="12"/>
        <v>-0.60812182741116749</v>
      </c>
      <c r="K55" s="164">
        <f>H55/H53</f>
        <v>0.11034877072612921</v>
      </c>
    </row>
    <row r="56" spans="2:11" x14ac:dyDescent="0.25">
      <c r="B56" s="162" t="s">
        <v>100</v>
      </c>
      <c r="C56" s="163">
        <v>395</v>
      </c>
      <c r="D56" s="163">
        <v>0</v>
      </c>
      <c r="E56" s="163">
        <v>503</v>
      </c>
      <c r="F56" s="163">
        <v>332</v>
      </c>
      <c r="G56" s="163">
        <v>418</v>
      </c>
      <c r="H56" s="163">
        <v>311</v>
      </c>
      <c r="I56" s="164">
        <f t="shared" si="11"/>
        <v>-0.25598086124401909</v>
      </c>
      <c r="J56" s="165">
        <f t="shared" si="12"/>
        <v>-0.21265822784810129</v>
      </c>
      <c r="K56" s="164">
        <f>H56/H53</f>
        <v>8.8907947398513432E-2</v>
      </c>
    </row>
    <row r="57" spans="2:11" x14ac:dyDescent="0.25">
      <c r="B57" s="157" t="s">
        <v>107</v>
      </c>
      <c r="C57" s="158">
        <v>2500</v>
      </c>
      <c r="D57" s="158">
        <v>197</v>
      </c>
      <c r="E57" s="158">
        <v>1497</v>
      </c>
      <c r="F57" s="158">
        <v>2430</v>
      </c>
      <c r="G57" s="158">
        <v>1943</v>
      </c>
      <c r="H57" s="158">
        <v>2801</v>
      </c>
      <c r="I57" s="159">
        <f t="shared" si="11"/>
        <v>0.44158517756047355</v>
      </c>
      <c r="J57" s="160">
        <f t="shared" si="12"/>
        <v>0.12040000000000006</v>
      </c>
      <c r="K57" s="159">
        <f>H57/H53</f>
        <v>0.80074328187535737</v>
      </c>
    </row>
    <row r="58" spans="2:11" x14ac:dyDescent="0.25">
      <c r="B58" s="162" t="s">
        <v>110</v>
      </c>
      <c r="C58" s="163">
        <v>841</v>
      </c>
      <c r="D58" s="163">
        <v>16</v>
      </c>
      <c r="E58" s="163">
        <v>288</v>
      </c>
      <c r="F58" s="163">
        <v>895</v>
      </c>
      <c r="G58" s="163">
        <v>683</v>
      </c>
      <c r="H58" s="163">
        <v>1094</v>
      </c>
      <c r="I58" s="164">
        <f t="shared" si="11"/>
        <v>0.60175695461200585</v>
      </c>
      <c r="J58" s="165">
        <f t="shared" si="12"/>
        <v>0.300832342449465</v>
      </c>
      <c r="K58" s="164">
        <f>H58/H53</f>
        <v>0.3127501429388222</v>
      </c>
    </row>
    <row r="59" spans="2:11" x14ac:dyDescent="0.25">
      <c r="B59" s="162" t="s">
        <v>113</v>
      </c>
      <c r="C59" s="163">
        <v>512</v>
      </c>
      <c r="D59" s="163">
        <v>42</v>
      </c>
      <c r="E59" s="163">
        <v>386</v>
      </c>
      <c r="F59" s="163">
        <v>447</v>
      </c>
      <c r="G59" s="163">
        <v>296</v>
      </c>
      <c r="H59" s="163">
        <v>461</v>
      </c>
      <c r="I59" s="164">
        <f t="shared" si="11"/>
        <v>0.55743243243243246</v>
      </c>
      <c r="J59" s="165">
        <f t="shared" si="12"/>
        <v>-9.9609375E-2</v>
      </c>
      <c r="K59" s="164">
        <f>H59/H53</f>
        <v>0.13178959405374499</v>
      </c>
    </row>
    <row r="60" spans="2:11" x14ac:dyDescent="0.25">
      <c r="B60" s="162" t="s">
        <v>116</v>
      </c>
      <c r="C60" s="163">
        <v>215</v>
      </c>
      <c r="D60" s="163">
        <v>48</v>
      </c>
      <c r="E60" s="163">
        <v>230</v>
      </c>
      <c r="F60" s="163">
        <v>253</v>
      </c>
      <c r="G60" s="163">
        <v>212</v>
      </c>
      <c r="H60" s="163">
        <v>235</v>
      </c>
      <c r="I60" s="164">
        <f t="shared" si="11"/>
        <v>0.10849056603773577</v>
      </c>
      <c r="J60" s="165">
        <f t="shared" si="12"/>
        <v>9.3023255813953432E-2</v>
      </c>
      <c r="K60" s="164">
        <f>H60/H53</f>
        <v>6.7181246426529451E-2</v>
      </c>
    </row>
    <row r="61" spans="2:11" x14ac:dyDescent="0.25">
      <c r="B61" s="162" t="s">
        <v>123</v>
      </c>
      <c r="C61" s="163">
        <v>69</v>
      </c>
      <c r="D61" s="163">
        <v>35</v>
      </c>
      <c r="E61" s="163">
        <v>45</v>
      </c>
      <c r="F61" s="163">
        <v>76</v>
      </c>
      <c r="G61" s="163">
        <v>29</v>
      </c>
      <c r="H61" s="163">
        <v>106</v>
      </c>
      <c r="I61" s="164">
        <f t="shared" si="11"/>
        <v>2.6551724137931036</v>
      </c>
      <c r="J61" s="165">
        <f t="shared" si="12"/>
        <v>0.53623188405797095</v>
      </c>
      <c r="K61" s="164">
        <f>H61/H53</f>
        <v>3.0303030303030304E-2</v>
      </c>
    </row>
    <row r="62" spans="2:11" x14ac:dyDescent="0.25">
      <c r="B62" s="162" t="s">
        <v>119</v>
      </c>
      <c r="C62" s="163">
        <v>26</v>
      </c>
      <c r="D62" s="163">
        <v>16</v>
      </c>
      <c r="E62" s="163">
        <v>40</v>
      </c>
      <c r="F62" s="163">
        <v>56</v>
      </c>
      <c r="G62" s="163">
        <v>60</v>
      </c>
      <c r="H62" s="163">
        <v>40</v>
      </c>
      <c r="I62" s="164">
        <f t="shared" si="11"/>
        <v>-0.33333333333333337</v>
      </c>
      <c r="J62" s="165">
        <f t="shared" si="12"/>
        <v>0.53846153846153855</v>
      </c>
      <c r="K62" s="164">
        <f>H62/H53</f>
        <v>1.1435105774728416E-2</v>
      </c>
    </row>
    <row r="63" spans="2:11" x14ac:dyDescent="0.25">
      <c r="B63" s="162" t="s">
        <v>128</v>
      </c>
      <c r="C63" s="163">
        <v>12</v>
      </c>
      <c r="D63" s="163">
        <v>0</v>
      </c>
      <c r="E63" s="163">
        <v>3</v>
      </c>
      <c r="F63" s="163">
        <v>5</v>
      </c>
      <c r="G63" s="163">
        <v>5</v>
      </c>
      <c r="H63" s="163">
        <v>8</v>
      </c>
      <c r="I63" s="164">
        <f t="shared" si="11"/>
        <v>0.60000000000000009</v>
      </c>
      <c r="J63" s="165">
        <f t="shared" si="12"/>
        <v>-0.33333333333333337</v>
      </c>
      <c r="K63" s="164">
        <f>H63/H53</f>
        <v>2.2870211549456832E-3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4</v>
      </c>
      <c r="F64" s="163">
        <v>2</v>
      </c>
      <c r="G64" s="163">
        <v>2</v>
      </c>
      <c r="H64" s="163">
        <v>6</v>
      </c>
      <c r="I64" s="164">
        <f t="shared" si="11"/>
        <v>2</v>
      </c>
      <c r="J64" s="165">
        <f t="shared" si="12"/>
        <v>-0.45454545454545459</v>
      </c>
      <c r="K64" s="164">
        <f>H64/H53</f>
        <v>1.7152658662092624E-3</v>
      </c>
    </row>
    <row r="65" spans="2:11" x14ac:dyDescent="0.25">
      <c r="B65" s="168" t="s">
        <v>145</v>
      </c>
      <c r="C65" s="169">
        <f t="shared" ref="C65:H65" si="13">C57-SUM(C58:C64)</f>
        <v>814</v>
      </c>
      <c r="D65" s="169">
        <f t="shared" si="13"/>
        <v>40</v>
      </c>
      <c r="E65" s="169">
        <f t="shared" si="13"/>
        <v>501</v>
      </c>
      <c r="F65" s="169">
        <f t="shared" si="13"/>
        <v>696</v>
      </c>
      <c r="G65" s="169">
        <f t="shared" si="13"/>
        <v>656</v>
      </c>
      <c r="H65" s="169">
        <f t="shared" si="13"/>
        <v>851</v>
      </c>
      <c r="I65" s="170">
        <f t="shared" si="11"/>
        <v>0.29725609756097571</v>
      </c>
      <c r="J65" s="171">
        <f t="shared" si="12"/>
        <v>4.5454545454545414E-2</v>
      </c>
      <c r="K65" s="170">
        <f>H65/H53</f>
        <v>0.24328187535734705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16702</v>
      </c>
      <c r="D67" s="176">
        <v>7226</v>
      </c>
      <c r="E67" s="176">
        <v>6786</v>
      </c>
      <c r="F67" s="176">
        <v>18865</v>
      </c>
      <c r="G67" s="176">
        <v>13528</v>
      </c>
      <c r="H67" s="176">
        <v>29179</v>
      </c>
      <c r="I67" s="177">
        <f t="shared" ref="I67:I79" si="14">IFERROR(H67/G67-1,"-")</f>
        <v>1.1569337670017741</v>
      </c>
      <c r="J67" s="177">
        <f t="shared" ref="J67:J79" si="15">IFERROR(H67/C67-1,"-")</f>
        <v>0.74703628307987069</v>
      </c>
      <c r="K67" s="177">
        <f>H67/H67</f>
        <v>1</v>
      </c>
    </row>
    <row r="68" spans="2:11" x14ac:dyDescent="0.25">
      <c r="B68" s="157" t="s">
        <v>97</v>
      </c>
      <c r="C68" s="158">
        <v>6863</v>
      </c>
      <c r="D68" s="158">
        <v>6327</v>
      </c>
      <c r="E68" s="158">
        <v>4036</v>
      </c>
      <c r="F68" s="158">
        <v>1261</v>
      </c>
      <c r="G68" s="158">
        <v>3125</v>
      </c>
      <c r="H68" s="158">
        <v>9446</v>
      </c>
      <c r="I68" s="159">
        <f t="shared" si="14"/>
        <v>2.0227200000000001</v>
      </c>
      <c r="J68" s="160">
        <f t="shared" si="15"/>
        <v>0.37636602069066005</v>
      </c>
      <c r="K68" s="159">
        <f>H68/H67</f>
        <v>0.32372596730525377</v>
      </c>
    </row>
    <row r="69" spans="2:11" x14ac:dyDescent="0.25">
      <c r="B69" s="162" t="s">
        <v>103</v>
      </c>
      <c r="C69" s="163">
        <v>3743</v>
      </c>
      <c r="D69" s="163">
        <v>2021</v>
      </c>
      <c r="E69" s="163">
        <v>3090</v>
      </c>
      <c r="F69" s="163">
        <v>510</v>
      </c>
      <c r="G69" s="163">
        <v>314</v>
      </c>
      <c r="H69" s="163">
        <v>6163</v>
      </c>
      <c r="I69" s="164">
        <f t="shared" si="14"/>
        <v>18.627388535031848</v>
      </c>
      <c r="J69" s="165">
        <f t="shared" si="15"/>
        <v>0.64654020838899284</v>
      </c>
      <c r="K69" s="164">
        <f>H69/H67</f>
        <v>0.21121354398711403</v>
      </c>
    </row>
    <row r="70" spans="2:11" x14ac:dyDescent="0.25">
      <c r="B70" s="162" t="s">
        <v>100</v>
      </c>
      <c r="C70" s="163">
        <v>3120</v>
      </c>
      <c r="D70" s="163">
        <v>4306</v>
      </c>
      <c r="E70" s="163">
        <v>946</v>
      </c>
      <c r="F70" s="163">
        <v>751</v>
      </c>
      <c r="G70" s="163">
        <v>2811</v>
      </c>
      <c r="H70" s="163">
        <v>3283</v>
      </c>
      <c r="I70" s="164">
        <f t="shared" si="14"/>
        <v>0.16791177516897893</v>
      </c>
      <c r="J70" s="165">
        <f t="shared" si="15"/>
        <v>5.224358974358978E-2</v>
      </c>
      <c r="K70" s="164">
        <f>H70/H67</f>
        <v>0.11251242331813976</v>
      </c>
    </row>
    <row r="71" spans="2:11" x14ac:dyDescent="0.25">
      <c r="B71" s="157" t="s">
        <v>107</v>
      </c>
      <c r="C71" s="158">
        <v>9839</v>
      </c>
      <c r="D71" s="158">
        <v>899</v>
      </c>
      <c r="E71" s="158">
        <v>2750</v>
      </c>
      <c r="F71" s="158">
        <v>17604</v>
      </c>
      <c r="G71" s="158">
        <v>10403</v>
      </c>
      <c r="H71" s="158">
        <v>19733</v>
      </c>
      <c r="I71" s="159">
        <f t="shared" si="14"/>
        <v>0.8968566759588581</v>
      </c>
      <c r="J71" s="160">
        <f t="shared" si="15"/>
        <v>1.0055899989836368</v>
      </c>
      <c r="K71" s="159">
        <f>H71/H67</f>
        <v>0.67627403269474617</v>
      </c>
    </row>
    <row r="72" spans="2:11" x14ac:dyDescent="0.25">
      <c r="B72" s="162" t="s">
        <v>110</v>
      </c>
      <c r="C72" s="163">
        <v>4645</v>
      </c>
      <c r="D72" s="163">
        <v>4</v>
      </c>
      <c r="E72" s="163">
        <v>88</v>
      </c>
      <c r="F72" s="163">
        <v>11526</v>
      </c>
      <c r="G72" s="163">
        <v>5253</v>
      </c>
      <c r="H72" s="163">
        <v>10695</v>
      </c>
      <c r="I72" s="164">
        <f t="shared" si="14"/>
        <v>1.0359794403198173</v>
      </c>
      <c r="J72" s="165">
        <f t="shared" si="15"/>
        <v>1.3024757804090421</v>
      </c>
      <c r="K72" s="164">
        <f>H72/H67</f>
        <v>0.36653072415093046</v>
      </c>
    </row>
    <row r="73" spans="2:11" x14ac:dyDescent="0.25">
      <c r="B73" s="162" t="s">
        <v>113</v>
      </c>
      <c r="C73" s="163">
        <v>819</v>
      </c>
      <c r="D73" s="163">
        <v>401</v>
      </c>
      <c r="E73" s="163">
        <v>96</v>
      </c>
      <c r="F73" s="163">
        <v>192</v>
      </c>
      <c r="G73" s="163">
        <v>752</v>
      </c>
      <c r="H73" s="163">
        <v>454</v>
      </c>
      <c r="I73" s="164">
        <f t="shared" si="14"/>
        <v>-0.39627659574468088</v>
      </c>
      <c r="J73" s="165">
        <f t="shared" si="15"/>
        <v>-0.44566544566544564</v>
      </c>
      <c r="K73" s="164">
        <f>H73/H67</f>
        <v>1.5559134994345249E-2</v>
      </c>
    </row>
    <row r="74" spans="2:11" x14ac:dyDescent="0.25">
      <c r="B74" s="162" t="s">
        <v>116</v>
      </c>
      <c r="C74" s="163">
        <v>1268</v>
      </c>
      <c r="D74" s="163">
        <v>30</v>
      </c>
      <c r="E74" s="163">
        <v>1080</v>
      </c>
      <c r="F74" s="163">
        <v>1870</v>
      </c>
      <c r="G74" s="163">
        <v>265</v>
      </c>
      <c r="H74" s="163">
        <v>2386</v>
      </c>
      <c r="I74" s="164">
        <f t="shared" si="14"/>
        <v>8.0037735849056606</v>
      </c>
      <c r="J74" s="165">
        <f t="shared" si="15"/>
        <v>0.88170347003154581</v>
      </c>
      <c r="K74" s="164">
        <f>H74/H67</f>
        <v>8.1771136776448816E-2</v>
      </c>
    </row>
    <row r="75" spans="2:11" x14ac:dyDescent="0.25">
      <c r="B75" s="162" t="s">
        <v>123</v>
      </c>
      <c r="C75" s="163">
        <v>122</v>
      </c>
      <c r="D75" s="163">
        <v>50</v>
      </c>
      <c r="E75" s="163">
        <v>160</v>
      </c>
      <c r="F75" s="163">
        <v>311</v>
      </c>
      <c r="G75" s="163">
        <v>425</v>
      </c>
      <c r="H75" s="163">
        <v>702</v>
      </c>
      <c r="I75" s="164">
        <f t="shared" si="14"/>
        <v>0.65176470588235302</v>
      </c>
      <c r="J75" s="165">
        <f t="shared" si="15"/>
        <v>4.7540983606557381</v>
      </c>
      <c r="K75" s="164">
        <f>H75/H67</f>
        <v>2.4058398163062475E-2</v>
      </c>
    </row>
    <row r="76" spans="2:11" x14ac:dyDescent="0.25">
      <c r="B76" s="162" t="s">
        <v>119</v>
      </c>
      <c r="C76" s="163">
        <v>192</v>
      </c>
      <c r="D76" s="163">
        <v>150</v>
      </c>
      <c r="E76" s="163">
        <v>252</v>
      </c>
      <c r="F76" s="163">
        <v>285</v>
      </c>
      <c r="G76" s="163">
        <v>122</v>
      </c>
      <c r="H76" s="163">
        <v>567</v>
      </c>
      <c r="I76" s="164">
        <f t="shared" si="14"/>
        <v>3.6475409836065573</v>
      </c>
      <c r="J76" s="165">
        <f t="shared" si="15"/>
        <v>1.953125</v>
      </c>
      <c r="K76" s="164">
        <f>H76/H67</f>
        <v>1.9431783131704308E-2</v>
      </c>
    </row>
    <row r="77" spans="2:11" x14ac:dyDescent="0.25">
      <c r="B77" s="162" t="s">
        <v>128</v>
      </c>
      <c r="C77" s="163">
        <v>31</v>
      </c>
      <c r="D77" s="163">
        <v>0</v>
      </c>
      <c r="E77" s="163">
        <v>0</v>
      </c>
      <c r="F77" s="163">
        <v>6</v>
      </c>
      <c r="G77" s="163">
        <v>5</v>
      </c>
      <c r="H77" s="163">
        <v>0</v>
      </c>
      <c r="I77" s="164">
        <f t="shared" si="14"/>
        <v>-1</v>
      </c>
      <c r="J77" s="165">
        <f t="shared" si="15"/>
        <v>-1</v>
      </c>
      <c r="K77" s="164">
        <f>H77/H67</f>
        <v>0</v>
      </c>
    </row>
    <row r="78" spans="2:11" x14ac:dyDescent="0.25">
      <c r="B78" s="162" t="s">
        <v>131</v>
      </c>
      <c r="C78" s="163">
        <v>54</v>
      </c>
      <c r="D78" s="163">
        <v>0</v>
      </c>
      <c r="E78" s="163">
        <v>0</v>
      </c>
      <c r="F78" s="163">
        <v>17</v>
      </c>
      <c r="G78" s="163">
        <v>9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2708</v>
      </c>
      <c r="D79" s="169">
        <f t="shared" si="16"/>
        <v>264</v>
      </c>
      <c r="E79" s="169">
        <f t="shared" si="16"/>
        <v>1074</v>
      </c>
      <c r="F79" s="169">
        <f t="shared" si="16"/>
        <v>3397</v>
      </c>
      <c r="G79" s="169">
        <f t="shared" si="16"/>
        <v>3572</v>
      </c>
      <c r="H79" s="169">
        <f t="shared" si="16"/>
        <v>4929</v>
      </c>
      <c r="I79" s="170">
        <f t="shared" si="14"/>
        <v>0.37989921612541999</v>
      </c>
      <c r="J79" s="171">
        <f t="shared" si="15"/>
        <v>0.82016248153618898</v>
      </c>
      <c r="K79" s="170">
        <f>H79/H67</f>
        <v>0.16892285547825492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88878</v>
      </c>
      <c r="D81" s="176">
        <v>23813</v>
      </c>
      <c r="E81" s="176">
        <v>55912</v>
      </c>
      <c r="F81" s="176">
        <v>75727</v>
      </c>
      <c r="G81" s="176">
        <v>86056</v>
      </c>
      <c r="H81" s="176">
        <v>102682</v>
      </c>
      <c r="I81" s="177">
        <f t="shared" ref="I81:I93" si="17">IFERROR(H81/G81-1,"-")</f>
        <v>0.19319977688946732</v>
      </c>
      <c r="J81" s="177">
        <f t="shared" ref="J81:J93" si="18">IFERROR(H81/C81-1,"-")</f>
        <v>0.15531402596818111</v>
      </c>
      <c r="K81" s="177">
        <f>H81/H81</f>
        <v>1</v>
      </c>
    </row>
    <row r="82" spans="2:11" x14ac:dyDescent="0.25">
      <c r="B82" s="157" t="s">
        <v>97</v>
      </c>
      <c r="C82" s="158">
        <v>45812</v>
      </c>
      <c r="D82" s="158">
        <v>15672</v>
      </c>
      <c r="E82" s="158">
        <v>35462</v>
      </c>
      <c r="F82" s="158">
        <v>41665</v>
      </c>
      <c r="G82" s="158">
        <v>41606</v>
      </c>
      <c r="H82" s="158">
        <v>52170</v>
      </c>
      <c r="I82" s="159">
        <f t="shared" si="17"/>
        <v>0.25390568667980573</v>
      </c>
      <c r="J82" s="160">
        <f t="shared" si="18"/>
        <v>0.13878459792194175</v>
      </c>
      <c r="K82" s="159">
        <f>H82/H81</f>
        <v>0.50807346954675603</v>
      </c>
    </row>
    <row r="83" spans="2:11" x14ac:dyDescent="0.25">
      <c r="B83" s="162" t="s">
        <v>103</v>
      </c>
      <c r="C83" s="163">
        <v>8929</v>
      </c>
      <c r="D83" s="163">
        <v>4403</v>
      </c>
      <c r="E83" s="163">
        <v>10186</v>
      </c>
      <c r="F83" s="163">
        <v>10727</v>
      </c>
      <c r="G83" s="163">
        <v>9291</v>
      </c>
      <c r="H83" s="163">
        <v>13618</v>
      </c>
      <c r="I83" s="164">
        <f t="shared" si="17"/>
        <v>0.46571951350769569</v>
      </c>
      <c r="J83" s="165">
        <f t="shared" si="18"/>
        <v>0.52514279314592893</v>
      </c>
      <c r="K83" s="164">
        <f>H83/H81</f>
        <v>0.13262304980425002</v>
      </c>
    </row>
    <row r="84" spans="2:11" x14ac:dyDescent="0.25">
      <c r="B84" s="162" t="s">
        <v>100</v>
      </c>
      <c r="C84" s="163">
        <v>36883</v>
      </c>
      <c r="D84" s="163">
        <v>11269</v>
      </c>
      <c r="E84" s="163">
        <v>25276</v>
      </c>
      <c r="F84" s="163">
        <v>30938</v>
      </c>
      <c r="G84" s="163">
        <v>32315</v>
      </c>
      <c r="H84" s="163">
        <v>38552</v>
      </c>
      <c r="I84" s="164">
        <f t="shared" si="17"/>
        <v>0.19300634380318726</v>
      </c>
      <c r="J84" s="165">
        <f t="shared" si="18"/>
        <v>4.5251199739717585E-2</v>
      </c>
      <c r="K84" s="164">
        <f>H84/H81</f>
        <v>0.37545041974250598</v>
      </c>
    </row>
    <row r="85" spans="2:11" x14ac:dyDescent="0.25">
      <c r="B85" s="157" t="s">
        <v>107</v>
      </c>
      <c r="C85" s="158">
        <v>43066</v>
      </c>
      <c r="D85" s="158">
        <v>8141</v>
      </c>
      <c r="E85" s="158">
        <v>20450</v>
      </c>
      <c r="F85" s="158">
        <v>34062</v>
      </c>
      <c r="G85" s="158">
        <v>44450</v>
      </c>
      <c r="H85" s="158">
        <v>50512</v>
      </c>
      <c r="I85" s="159">
        <f t="shared" si="17"/>
        <v>0.13637795275590547</v>
      </c>
      <c r="J85" s="160">
        <f t="shared" si="18"/>
        <v>0.17289741327265129</v>
      </c>
      <c r="K85" s="159">
        <f>H85/H81</f>
        <v>0.49192653045324397</v>
      </c>
    </row>
    <row r="86" spans="2:11" x14ac:dyDescent="0.25">
      <c r="B86" s="162" t="s">
        <v>110</v>
      </c>
      <c r="C86" s="163">
        <v>7853</v>
      </c>
      <c r="D86" s="163">
        <v>843</v>
      </c>
      <c r="E86" s="163">
        <v>1465</v>
      </c>
      <c r="F86" s="163">
        <v>8841</v>
      </c>
      <c r="G86" s="163">
        <v>11048</v>
      </c>
      <c r="H86" s="163">
        <v>12200</v>
      </c>
      <c r="I86" s="164">
        <f t="shared" si="17"/>
        <v>0.1042722664735698</v>
      </c>
      <c r="J86" s="165">
        <f t="shared" si="18"/>
        <v>0.55354641538265636</v>
      </c>
      <c r="K86" s="164">
        <f>H86/H81</f>
        <v>0.11881342396914746</v>
      </c>
    </row>
    <row r="87" spans="2:11" x14ac:dyDescent="0.25">
      <c r="B87" s="162" t="s">
        <v>113</v>
      </c>
      <c r="C87" s="163">
        <v>15144</v>
      </c>
      <c r="D87" s="163">
        <v>2462</v>
      </c>
      <c r="E87" s="163">
        <v>5372</v>
      </c>
      <c r="F87" s="163">
        <v>8998</v>
      </c>
      <c r="G87" s="163">
        <v>9535</v>
      </c>
      <c r="H87" s="163">
        <v>9567</v>
      </c>
      <c r="I87" s="164">
        <f t="shared" si="17"/>
        <v>3.3560566334556174E-3</v>
      </c>
      <c r="J87" s="165">
        <f t="shared" si="18"/>
        <v>-0.36826465927099838</v>
      </c>
      <c r="K87" s="164">
        <f>H87/H81</f>
        <v>9.3171149763347033E-2</v>
      </c>
    </row>
    <row r="88" spans="2:11" x14ac:dyDescent="0.25">
      <c r="B88" s="162" t="s">
        <v>116</v>
      </c>
      <c r="C88" s="163">
        <v>3167</v>
      </c>
      <c r="D88" s="163">
        <v>641</v>
      </c>
      <c r="E88" s="163">
        <v>2634</v>
      </c>
      <c r="F88" s="163">
        <v>2781</v>
      </c>
      <c r="G88" s="163">
        <v>4969</v>
      </c>
      <c r="H88" s="163">
        <v>6658</v>
      </c>
      <c r="I88" s="164">
        <f t="shared" si="17"/>
        <v>0.33990742604145696</v>
      </c>
      <c r="J88" s="165">
        <f t="shared" si="18"/>
        <v>1.1023050205241551</v>
      </c>
      <c r="K88" s="164">
        <f>H88/H81</f>
        <v>6.4840965310375726E-2</v>
      </c>
    </row>
    <row r="89" spans="2:11" x14ac:dyDescent="0.25">
      <c r="B89" s="162" t="s">
        <v>123</v>
      </c>
      <c r="C89" s="163">
        <v>2021</v>
      </c>
      <c r="D89" s="163">
        <v>230</v>
      </c>
      <c r="E89" s="163">
        <v>925</v>
      </c>
      <c r="F89" s="163">
        <v>1502</v>
      </c>
      <c r="G89" s="163">
        <v>2130</v>
      </c>
      <c r="H89" s="163">
        <v>2677</v>
      </c>
      <c r="I89" s="164">
        <f t="shared" si="17"/>
        <v>0.25680751173708916</v>
      </c>
      <c r="J89" s="165">
        <f t="shared" si="18"/>
        <v>0.32459178624443341</v>
      </c>
      <c r="K89" s="164">
        <f>H89/H81</f>
        <v>2.6070781636508833E-2</v>
      </c>
    </row>
    <row r="90" spans="2:11" x14ac:dyDescent="0.25">
      <c r="B90" s="162" t="s">
        <v>119</v>
      </c>
      <c r="C90" s="163">
        <v>925</v>
      </c>
      <c r="D90" s="163">
        <v>240</v>
      </c>
      <c r="E90" s="163">
        <v>874</v>
      </c>
      <c r="F90" s="163">
        <v>432</v>
      </c>
      <c r="G90" s="163">
        <v>953</v>
      </c>
      <c r="H90" s="163">
        <v>1022</v>
      </c>
      <c r="I90" s="164">
        <f t="shared" si="17"/>
        <v>7.2402938090241342E-2</v>
      </c>
      <c r="J90" s="165">
        <f t="shared" si="18"/>
        <v>0.1048648648648649</v>
      </c>
      <c r="K90" s="164">
        <f>H90/H81</f>
        <v>9.9530589587269441E-3</v>
      </c>
    </row>
    <row r="91" spans="2:11" x14ac:dyDescent="0.25">
      <c r="B91" s="162" t="s">
        <v>128</v>
      </c>
      <c r="C91" s="163">
        <v>345</v>
      </c>
      <c r="D91" s="163">
        <v>3</v>
      </c>
      <c r="E91" s="163">
        <v>150</v>
      </c>
      <c r="F91" s="163">
        <v>329</v>
      </c>
      <c r="G91" s="163">
        <v>182</v>
      </c>
      <c r="H91" s="163">
        <v>195</v>
      </c>
      <c r="I91" s="164">
        <f t="shared" si="17"/>
        <v>7.1428571428571397E-2</v>
      </c>
      <c r="J91" s="165">
        <f t="shared" si="18"/>
        <v>-0.43478260869565222</v>
      </c>
      <c r="K91" s="164">
        <f>H91/H81</f>
        <v>1.899067022457685E-3</v>
      </c>
    </row>
    <row r="92" spans="2:11" x14ac:dyDescent="0.25">
      <c r="B92" s="162" t="s">
        <v>131</v>
      </c>
      <c r="C92" s="163">
        <v>257</v>
      </c>
      <c r="D92" s="163">
        <v>23</v>
      </c>
      <c r="E92" s="163">
        <v>34</v>
      </c>
      <c r="F92" s="163">
        <v>186</v>
      </c>
      <c r="G92" s="163">
        <v>112</v>
      </c>
      <c r="H92" s="163">
        <v>81</v>
      </c>
      <c r="I92" s="164">
        <f t="shared" si="17"/>
        <v>-0.2767857142857143</v>
      </c>
      <c r="J92" s="165">
        <f t="shared" si="18"/>
        <v>-0.68482490272373542</v>
      </c>
      <c r="K92" s="164">
        <f>H92/H81</f>
        <v>7.8884322471319218E-4</v>
      </c>
    </row>
    <row r="93" spans="2:11" x14ac:dyDescent="0.25">
      <c r="B93" s="168" t="s">
        <v>145</v>
      </c>
      <c r="C93" s="169">
        <f t="shared" ref="C93:H93" si="19">C85-SUM(C86:C92)</f>
        <v>13354</v>
      </c>
      <c r="D93" s="169">
        <f t="shared" si="19"/>
        <v>3699</v>
      </c>
      <c r="E93" s="169">
        <f t="shared" si="19"/>
        <v>8996</v>
      </c>
      <c r="F93" s="169">
        <f t="shared" si="19"/>
        <v>10993</v>
      </c>
      <c r="G93" s="169">
        <f t="shared" si="19"/>
        <v>15521</v>
      </c>
      <c r="H93" s="169">
        <f t="shared" si="19"/>
        <v>18112</v>
      </c>
      <c r="I93" s="170">
        <f t="shared" si="17"/>
        <v>0.16693512015978351</v>
      </c>
      <c r="J93" s="171">
        <f t="shared" si="18"/>
        <v>0.35629773850531676</v>
      </c>
      <c r="K93" s="170">
        <f>H93/H81</f>
        <v>0.17638924056796712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4334</v>
      </c>
      <c r="D95" s="176">
        <v>2863</v>
      </c>
      <c r="E95" s="176">
        <v>3078</v>
      </c>
      <c r="F95" s="176">
        <v>4073</v>
      </c>
      <c r="G95" s="176">
        <v>4816</v>
      </c>
      <c r="H95" s="176">
        <v>3075</v>
      </c>
      <c r="I95" s="177">
        <f t="shared" ref="I95:I107" si="20">IFERROR(H95/G95-1,"-")</f>
        <v>-0.36150332225913617</v>
      </c>
      <c r="J95" s="177">
        <f t="shared" ref="J95:J107" si="21">IFERROR(H95/C95-1,"-")</f>
        <v>-0.29049377018920164</v>
      </c>
      <c r="K95" s="177">
        <f>H95/H95</f>
        <v>1</v>
      </c>
    </row>
    <row r="96" spans="2:11" x14ac:dyDescent="0.25">
      <c r="B96" s="157" t="s">
        <v>97</v>
      </c>
      <c r="C96" s="158">
        <v>3141</v>
      </c>
      <c r="D96" s="158">
        <v>2201</v>
      </c>
      <c r="E96" s="158">
        <v>1870</v>
      </c>
      <c r="F96" s="158">
        <v>2670</v>
      </c>
      <c r="G96" s="158">
        <v>3465</v>
      </c>
      <c r="H96" s="158">
        <v>1793</v>
      </c>
      <c r="I96" s="159">
        <f t="shared" si="20"/>
        <v>-0.48253968253968249</v>
      </c>
      <c r="J96" s="160">
        <f t="shared" si="21"/>
        <v>-0.42916268704234317</v>
      </c>
      <c r="K96" s="159">
        <f>H96/H95</f>
        <v>0.58308943089430898</v>
      </c>
    </row>
    <row r="97" spans="2:11" x14ac:dyDescent="0.25">
      <c r="B97" s="162" t="s">
        <v>103</v>
      </c>
      <c r="C97" s="163">
        <v>1679</v>
      </c>
      <c r="D97" s="163">
        <v>1046</v>
      </c>
      <c r="E97" s="163">
        <v>633</v>
      </c>
      <c r="F97" s="163">
        <v>1026</v>
      </c>
      <c r="G97" s="163">
        <v>1472</v>
      </c>
      <c r="H97" s="163">
        <v>178</v>
      </c>
      <c r="I97" s="164">
        <f t="shared" si="20"/>
        <v>-0.87907608695652173</v>
      </c>
      <c r="J97" s="165">
        <f t="shared" si="21"/>
        <v>-0.89398451459201911</v>
      </c>
      <c r="K97" s="164">
        <f>H97/H95</f>
        <v>5.7886178861788616E-2</v>
      </c>
    </row>
    <row r="98" spans="2:11" x14ac:dyDescent="0.25">
      <c r="B98" s="162" t="s">
        <v>100</v>
      </c>
      <c r="C98" s="163">
        <v>1462</v>
      </c>
      <c r="D98" s="163">
        <v>1155</v>
      </c>
      <c r="E98" s="163">
        <v>1237</v>
      </c>
      <c r="F98" s="163">
        <v>1644</v>
      </c>
      <c r="G98" s="163">
        <v>1993</v>
      </c>
      <c r="H98" s="163">
        <v>1615</v>
      </c>
      <c r="I98" s="164">
        <f t="shared" si="20"/>
        <v>-0.1896638233818364</v>
      </c>
      <c r="J98" s="165">
        <f t="shared" si="21"/>
        <v>0.10465116279069764</v>
      </c>
      <c r="K98" s="164">
        <f>H98/H95</f>
        <v>0.52520325203252027</v>
      </c>
    </row>
    <row r="99" spans="2:11" x14ac:dyDescent="0.25">
      <c r="B99" s="157" t="s">
        <v>107</v>
      </c>
      <c r="C99" s="158">
        <v>1193</v>
      </c>
      <c r="D99" s="158">
        <v>662</v>
      </c>
      <c r="E99" s="158">
        <v>1208</v>
      </c>
      <c r="F99" s="158">
        <v>1403</v>
      </c>
      <c r="G99" s="158">
        <v>1351</v>
      </c>
      <c r="H99" s="158">
        <v>1282</v>
      </c>
      <c r="I99" s="159">
        <f t="shared" si="20"/>
        <v>-5.1073279052553655E-2</v>
      </c>
      <c r="J99" s="160">
        <f t="shared" si="21"/>
        <v>7.4601844090528058E-2</v>
      </c>
      <c r="K99" s="159">
        <f>H99/H95</f>
        <v>0.41691056910569108</v>
      </c>
    </row>
    <row r="100" spans="2:11" x14ac:dyDescent="0.25">
      <c r="B100" s="162" t="s">
        <v>110</v>
      </c>
      <c r="C100" s="163">
        <v>91</v>
      </c>
      <c r="D100" s="163">
        <v>26</v>
      </c>
      <c r="E100" s="163">
        <v>83</v>
      </c>
      <c r="F100" s="163">
        <v>113</v>
      </c>
      <c r="G100" s="163">
        <v>164</v>
      </c>
      <c r="H100" s="163">
        <v>130</v>
      </c>
      <c r="I100" s="164">
        <f t="shared" si="20"/>
        <v>-0.20731707317073167</v>
      </c>
      <c r="J100" s="165">
        <f t="shared" si="21"/>
        <v>0.4285714285714286</v>
      </c>
      <c r="K100" s="164">
        <f>H100/H95</f>
        <v>4.2276422764227641E-2</v>
      </c>
    </row>
    <row r="101" spans="2:11" x14ac:dyDescent="0.25">
      <c r="B101" s="162" t="s">
        <v>113</v>
      </c>
      <c r="C101" s="163">
        <v>146</v>
      </c>
      <c r="D101" s="163">
        <v>90</v>
      </c>
      <c r="E101" s="163">
        <v>248</v>
      </c>
      <c r="F101" s="163">
        <v>207</v>
      </c>
      <c r="G101" s="163">
        <v>249</v>
      </c>
      <c r="H101" s="163">
        <v>212</v>
      </c>
      <c r="I101" s="164">
        <f t="shared" si="20"/>
        <v>-0.14859437751004012</v>
      </c>
      <c r="J101" s="165">
        <f t="shared" si="21"/>
        <v>0.45205479452054798</v>
      </c>
      <c r="K101" s="164">
        <f>H101/H95</f>
        <v>6.8943089430894305E-2</v>
      </c>
    </row>
    <row r="102" spans="2:11" x14ac:dyDescent="0.25">
      <c r="B102" s="162" t="s">
        <v>116</v>
      </c>
      <c r="C102" s="163">
        <v>390</v>
      </c>
      <c r="D102" s="163">
        <v>287</v>
      </c>
      <c r="E102" s="163">
        <v>434</v>
      </c>
      <c r="F102" s="163">
        <v>426</v>
      </c>
      <c r="G102" s="163">
        <v>338</v>
      </c>
      <c r="H102" s="163">
        <v>345</v>
      </c>
      <c r="I102" s="164">
        <f t="shared" si="20"/>
        <v>2.0710059171597628E-2</v>
      </c>
      <c r="J102" s="165">
        <f t="shared" si="21"/>
        <v>-0.11538461538461542</v>
      </c>
      <c r="K102" s="164">
        <f>H102/H95</f>
        <v>0.11219512195121951</v>
      </c>
    </row>
    <row r="103" spans="2:11" x14ac:dyDescent="0.25">
      <c r="B103" s="162" t="s">
        <v>123</v>
      </c>
      <c r="C103" s="163">
        <v>42</v>
      </c>
      <c r="D103" s="163">
        <v>13</v>
      </c>
      <c r="E103" s="163">
        <v>24</v>
      </c>
      <c r="F103" s="163">
        <v>111</v>
      </c>
      <c r="G103" s="163">
        <v>51</v>
      </c>
      <c r="H103" s="163">
        <v>52</v>
      </c>
      <c r="I103" s="164">
        <f t="shared" si="20"/>
        <v>1.9607843137254832E-2</v>
      </c>
      <c r="J103" s="165">
        <f t="shared" si="21"/>
        <v>0.23809523809523814</v>
      </c>
      <c r="K103" s="164">
        <f>H103/H95</f>
        <v>1.6910569105691057E-2</v>
      </c>
    </row>
    <row r="104" spans="2:11" x14ac:dyDescent="0.25">
      <c r="B104" s="162" t="s">
        <v>119</v>
      </c>
      <c r="C104" s="163">
        <v>22</v>
      </c>
      <c r="D104" s="163">
        <v>46</v>
      </c>
      <c r="E104" s="163">
        <v>41</v>
      </c>
      <c r="F104" s="163">
        <v>61</v>
      </c>
      <c r="G104" s="163">
        <v>51</v>
      </c>
      <c r="H104" s="163">
        <v>59</v>
      </c>
      <c r="I104" s="164">
        <f t="shared" si="20"/>
        <v>0.15686274509803932</v>
      </c>
      <c r="J104" s="165">
        <f t="shared" si="21"/>
        <v>1.6818181818181817</v>
      </c>
      <c r="K104" s="164">
        <f>H104/H95</f>
        <v>1.91869918699187E-2</v>
      </c>
    </row>
    <row r="105" spans="2:11" x14ac:dyDescent="0.25">
      <c r="B105" s="162" t="s">
        <v>128</v>
      </c>
      <c r="C105" s="163">
        <v>1</v>
      </c>
      <c r="D105" s="163">
        <v>1</v>
      </c>
      <c r="E105" s="163">
        <v>0</v>
      </c>
      <c r="F105" s="163">
        <v>27</v>
      </c>
      <c r="G105" s="163">
        <v>6</v>
      </c>
      <c r="H105" s="163">
        <v>4</v>
      </c>
      <c r="I105" s="164">
        <f t="shared" si="20"/>
        <v>-0.33333333333333337</v>
      </c>
      <c r="J105" s="165">
        <f t="shared" si="21"/>
        <v>3</v>
      </c>
      <c r="K105" s="164">
        <f>H105/H95</f>
        <v>1.3008130081300813E-3</v>
      </c>
    </row>
    <row r="106" spans="2:11" x14ac:dyDescent="0.25">
      <c r="B106" s="162" t="s">
        <v>131</v>
      </c>
      <c r="C106" s="163">
        <v>9</v>
      </c>
      <c r="D106" s="163">
        <v>3</v>
      </c>
      <c r="E106" s="163">
        <v>9</v>
      </c>
      <c r="F106" s="163">
        <v>5</v>
      </c>
      <c r="G106" s="163">
        <v>14</v>
      </c>
      <c r="H106" s="163">
        <v>5</v>
      </c>
      <c r="I106" s="164">
        <f t="shared" si="20"/>
        <v>-0.64285714285714279</v>
      </c>
      <c r="J106" s="165">
        <f t="shared" si="21"/>
        <v>-0.44444444444444442</v>
      </c>
      <c r="K106" s="164">
        <f>H106/H95</f>
        <v>1.6260162601626016E-3</v>
      </c>
    </row>
    <row r="107" spans="2:11" x14ac:dyDescent="0.25">
      <c r="B107" s="168" t="s">
        <v>145</v>
      </c>
      <c r="C107" s="169">
        <f t="shared" ref="C107:H107" si="22">C99-SUM(C100:C106)</f>
        <v>492</v>
      </c>
      <c r="D107" s="169">
        <f t="shared" si="22"/>
        <v>196</v>
      </c>
      <c r="E107" s="169">
        <f t="shared" si="22"/>
        <v>369</v>
      </c>
      <c r="F107" s="169">
        <f t="shared" si="22"/>
        <v>453</v>
      </c>
      <c r="G107" s="169">
        <f t="shared" si="22"/>
        <v>478</v>
      </c>
      <c r="H107" s="169">
        <f t="shared" si="22"/>
        <v>475</v>
      </c>
      <c r="I107" s="170">
        <f t="shared" si="20"/>
        <v>-6.2761506276151069E-3</v>
      </c>
      <c r="J107" s="171">
        <f t="shared" si="21"/>
        <v>-3.4552845528455278E-2</v>
      </c>
      <c r="K107" s="170">
        <f>H107/H95</f>
        <v>0.15447154471544716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16563</v>
      </c>
      <c r="D109" s="176">
        <v>12147</v>
      </c>
      <c r="E109" s="176">
        <v>15789</v>
      </c>
      <c r="F109" s="176">
        <v>23478</v>
      </c>
      <c r="G109" s="176">
        <v>23404</v>
      </c>
      <c r="H109" s="176">
        <v>25728</v>
      </c>
      <c r="I109" s="177">
        <f t="shared" ref="I109:I121" si="23">IFERROR(H109/G109-1,"-")</f>
        <v>9.9299265082891885E-2</v>
      </c>
      <c r="J109" s="177">
        <f t="shared" ref="J109:J121" si="24">IFERROR(H109/C109-1,"-")</f>
        <v>0.55334178590835004</v>
      </c>
      <c r="K109" s="177">
        <f>H109/H109</f>
        <v>1</v>
      </c>
    </row>
    <row r="110" spans="2:11" x14ac:dyDescent="0.25">
      <c r="B110" s="157" t="s">
        <v>97</v>
      </c>
      <c r="C110" s="158">
        <v>4659</v>
      </c>
      <c r="D110" s="158">
        <v>8715</v>
      </c>
      <c r="E110" s="158">
        <v>6967</v>
      </c>
      <c r="F110" s="158">
        <v>7917</v>
      </c>
      <c r="G110" s="158">
        <v>7203</v>
      </c>
      <c r="H110" s="158">
        <v>7276</v>
      </c>
      <c r="I110" s="159">
        <f t="shared" si="23"/>
        <v>1.0134666111342394E-2</v>
      </c>
      <c r="J110" s="160">
        <f t="shared" si="24"/>
        <v>0.56170852114187597</v>
      </c>
      <c r="K110" s="159">
        <f>H110/H109</f>
        <v>0.28280472636815923</v>
      </c>
    </row>
    <row r="111" spans="2:11" x14ac:dyDescent="0.25">
      <c r="B111" s="162" t="s">
        <v>103</v>
      </c>
      <c r="C111" s="163">
        <v>1902</v>
      </c>
      <c r="D111" s="163">
        <v>393</v>
      </c>
      <c r="E111" s="163">
        <v>2685</v>
      </c>
      <c r="F111" s="163">
        <v>2935</v>
      </c>
      <c r="G111" s="163">
        <v>2382</v>
      </c>
      <c r="H111" s="163">
        <v>2847</v>
      </c>
      <c r="I111" s="164">
        <f t="shared" si="23"/>
        <v>0.19521410579345089</v>
      </c>
      <c r="J111" s="165">
        <f t="shared" si="24"/>
        <v>0.49684542586750791</v>
      </c>
      <c r="K111" s="164">
        <f>H111/H109</f>
        <v>0.11065764925373134</v>
      </c>
    </row>
    <row r="112" spans="2:11" x14ac:dyDescent="0.25">
      <c r="B112" s="162" t="s">
        <v>100</v>
      </c>
      <c r="C112" s="163">
        <v>2757</v>
      </c>
      <c r="D112" s="163">
        <v>8322</v>
      </c>
      <c r="E112" s="163">
        <v>4282</v>
      </c>
      <c r="F112" s="163">
        <v>4982</v>
      </c>
      <c r="G112" s="163">
        <v>4821</v>
      </c>
      <c r="H112" s="163">
        <v>4429</v>
      </c>
      <c r="I112" s="164">
        <f t="shared" si="23"/>
        <v>-8.1310931342045256E-2</v>
      </c>
      <c r="J112" s="165">
        <f t="shared" si="24"/>
        <v>0.60645629307217996</v>
      </c>
      <c r="K112" s="164">
        <f>H112/H109</f>
        <v>0.17214707711442787</v>
      </c>
    </row>
    <row r="113" spans="2:11" x14ac:dyDescent="0.25">
      <c r="B113" s="157" t="s">
        <v>107</v>
      </c>
      <c r="C113" s="158">
        <v>11904</v>
      </c>
      <c r="D113" s="158">
        <v>3432</v>
      </c>
      <c r="E113" s="158">
        <v>8822</v>
      </c>
      <c r="F113" s="158">
        <v>15561</v>
      </c>
      <c r="G113" s="158">
        <v>16201</v>
      </c>
      <c r="H113" s="158">
        <v>18452</v>
      </c>
      <c r="I113" s="159">
        <f t="shared" si="23"/>
        <v>0.13894204061477677</v>
      </c>
      <c r="J113" s="160">
        <f t="shared" si="24"/>
        <v>0.55006720430107525</v>
      </c>
      <c r="K113" s="159">
        <f>H113/H109</f>
        <v>0.71719527363184077</v>
      </c>
    </row>
    <row r="114" spans="2:11" x14ac:dyDescent="0.25">
      <c r="B114" s="162" t="s">
        <v>110</v>
      </c>
      <c r="C114" s="163">
        <v>6650</v>
      </c>
      <c r="D114" s="163">
        <v>1098</v>
      </c>
      <c r="E114" s="163">
        <v>4186</v>
      </c>
      <c r="F114" s="163">
        <v>10586</v>
      </c>
      <c r="G114" s="163">
        <v>11111</v>
      </c>
      <c r="H114" s="163">
        <v>12278</v>
      </c>
      <c r="I114" s="164">
        <f t="shared" si="23"/>
        <v>0.10503105031050319</v>
      </c>
      <c r="J114" s="165">
        <f t="shared" si="24"/>
        <v>0.84631578947368413</v>
      </c>
      <c r="K114" s="164">
        <f>H114/H109</f>
        <v>0.47722325870646765</v>
      </c>
    </row>
    <row r="115" spans="2:11" x14ac:dyDescent="0.25">
      <c r="B115" s="162" t="s">
        <v>113</v>
      </c>
      <c r="C115" s="163">
        <v>579</v>
      </c>
      <c r="D115" s="163">
        <v>392</v>
      </c>
      <c r="E115" s="163">
        <v>486</v>
      </c>
      <c r="F115" s="163">
        <v>392</v>
      </c>
      <c r="G115" s="163">
        <v>409</v>
      </c>
      <c r="H115" s="163">
        <v>650</v>
      </c>
      <c r="I115" s="164">
        <f t="shared" si="23"/>
        <v>0.58924205378973116</v>
      </c>
      <c r="J115" s="165">
        <f t="shared" si="24"/>
        <v>0.12262521588946451</v>
      </c>
      <c r="K115" s="164">
        <f>H115/H109</f>
        <v>2.5264303482587066E-2</v>
      </c>
    </row>
    <row r="116" spans="2:11" x14ac:dyDescent="0.25">
      <c r="B116" s="162" t="s">
        <v>116</v>
      </c>
      <c r="C116" s="163">
        <v>1690</v>
      </c>
      <c r="D116" s="163">
        <v>219</v>
      </c>
      <c r="E116" s="163">
        <v>1111</v>
      </c>
      <c r="F116" s="163">
        <v>1161</v>
      </c>
      <c r="G116" s="163">
        <v>1257</v>
      </c>
      <c r="H116" s="163">
        <v>1822</v>
      </c>
      <c r="I116" s="164">
        <f t="shared" si="23"/>
        <v>0.44948289578361167</v>
      </c>
      <c r="J116" s="165">
        <f t="shared" si="24"/>
        <v>7.8106508875739555E-2</v>
      </c>
      <c r="K116" s="164">
        <f>H116/H109</f>
        <v>7.0817786069651736E-2</v>
      </c>
    </row>
    <row r="117" spans="2:11" x14ac:dyDescent="0.25">
      <c r="B117" s="162" t="s">
        <v>123</v>
      </c>
      <c r="C117" s="163">
        <v>264</v>
      </c>
      <c r="D117" s="163">
        <v>450</v>
      </c>
      <c r="E117" s="163">
        <v>559</v>
      </c>
      <c r="F117" s="163">
        <v>300</v>
      </c>
      <c r="G117" s="163">
        <v>536</v>
      </c>
      <c r="H117" s="163">
        <v>332</v>
      </c>
      <c r="I117" s="164">
        <f t="shared" si="23"/>
        <v>-0.38059701492537312</v>
      </c>
      <c r="J117" s="165">
        <f t="shared" si="24"/>
        <v>0.25757575757575757</v>
      </c>
      <c r="K117" s="164">
        <f>H117/H109</f>
        <v>1.2904228855721393E-2</v>
      </c>
    </row>
    <row r="118" spans="2:11" x14ac:dyDescent="0.25">
      <c r="B118" s="162" t="s">
        <v>119</v>
      </c>
      <c r="C118" s="163">
        <v>473</v>
      </c>
      <c r="D118" s="163">
        <v>468</v>
      </c>
      <c r="E118" s="163">
        <v>618</v>
      </c>
      <c r="F118" s="163">
        <v>420</v>
      </c>
      <c r="G118" s="163">
        <v>311</v>
      </c>
      <c r="H118" s="163">
        <v>345</v>
      </c>
      <c r="I118" s="164">
        <f t="shared" si="23"/>
        <v>0.10932475884244375</v>
      </c>
      <c r="J118" s="165">
        <f t="shared" si="24"/>
        <v>-0.2706131078224101</v>
      </c>
      <c r="K118" s="164">
        <f>H118/H109</f>
        <v>1.3409514925373135E-2</v>
      </c>
    </row>
    <row r="119" spans="2:11" x14ac:dyDescent="0.25">
      <c r="B119" s="162" t="s">
        <v>128</v>
      </c>
      <c r="C119" s="163">
        <v>24</v>
      </c>
      <c r="D119" s="163">
        <v>3</v>
      </c>
      <c r="E119" s="163">
        <v>15</v>
      </c>
      <c r="F119" s="163">
        <v>41</v>
      </c>
      <c r="G119" s="163">
        <v>17</v>
      </c>
      <c r="H119" s="163">
        <v>4</v>
      </c>
      <c r="I119" s="164">
        <f t="shared" si="23"/>
        <v>-0.76470588235294112</v>
      </c>
      <c r="J119" s="165">
        <f t="shared" si="24"/>
        <v>-0.83333333333333337</v>
      </c>
      <c r="K119" s="164">
        <f>H119/H109</f>
        <v>1.554726368159204E-4</v>
      </c>
    </row>
    <row r="120" spans="2:11" x14ac:dyDescent="0.25">
      <c r="B120" s="162" t="s">
        <v>131</v>
      </c>
      <c r="C120" s="163">
        <v>23</v>
      </c>
      <c r="D120" s="163">
        <v>0</v>
      </c>
      <c r="E120" s="163">
        <v>5</v>
      </c>
      <c r="F120" s="163">
        <v>10</v>
      </c>
      <c r="G120" s="163">
        <v>22</v>
      </c>
      <c r="H120" s="163">
        <v>9</v>
      </c>
      <c r="I120" s="164">
        <f t="shared" si="23"/>
        <v>-0.59090909090909083</v>
      </c>
      <c r="J120" s="165">
        <f t="shared" si="24"/>
        <v>-0.60869565217391308</v>
      </c>
      <c r="K120" s="164">
        <f>H120/H109</f>
        <v>3.4981343283582088E-4</v>
      </c>
    </row>
    <row r="121" spans="2:11" x14ac:dyDescent="0.25">
      <c r="B121" s="168" t="s">
        <v>145</v>
      </c>
      <c r="C121" s="169">
        <f t="shared" ref="C121:H121" si="25">C113-SUM(C114:C120)</f>
        <v>2201</v>
      </c>
      <c r="D121" s="169">
        <f t="shared" si="25"/>
        <v>802</v>
      </c>
      <c r="E121" s="169">
        <f t="shared" si="25"/>
        <v>1842</v>
      </c>
      <c r="F121" s="169">
        <f t="shared" si="25"/>
        <v>2651</v>
      </c>
      <c r="G121" s="169">
        <f t="shared" si="25"/>
        <v>2538</v>
      </c>
      <c r="H121" s="169">
        <f t="shared" si="25"/>
        <v>3012</v>
      </c>
      <c r="I121" s="170">
        <f t="shared" si="23"/>
        <v>0.18676122931442074</v>
      </c>
      <c r="J121" s="171">
        <f t="shared" si="24"/>
        <v>0.368468877782826</v>
      </c>
      <c r="K121" s="170">
        <f>H121/H109</f>
        <v>0.11707089552238806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14527</v>
      </c>
      <c r="D123" s="176">
        <v>7038</v>
      </c>
      <c r="E123" s="176">
        <v>14503</v>
      </c>
      <c r="F123" s="176">
        <v>16220</v>
      </c>
      <c r="G123" s="176">
        <v>15661</v>
      </c>
      <c r="H123" s="176">
        <v>15944</v>
      </c>
      <c r="I123" s="177">
        <f t="shared" ref="I123:I135" si="26">IFERROR(H123/G123-1,"-")</f>
        <v>1.8070365877019379E-2</v>
      </c>
      <c r="J123" s="177">
        <f t="shared" ref="J123:J135" si="27">IFERROR(H123/C123-1,"-")</f>
        <v>9.7542507055827121E-2</v>
      </c>
      <c r="K123" s="177">
        <f>H123/H123</f>
        <v>1</v>
      </c>
    </row>
    <row r="124" spans="2:11" x14ac:dyDescent="0.25">
      <c r="B124" s="157" t="s">
        <v>97</v>
      </c>
      <c r="C124" s="158">
        <v>8418</v>
      </c>
      <c r="D124" s="158">
        <v>4371</v>
      </c>
      <c r="E124" s="158">
        <v>9513</v>
      </c>
      <c r="F124" s="158">
        <v>9159</v>
      </c>
      <c r="G124" s="158">
        <v>9130</v>
      </c>
      <c r="H124" s="158">
        <v>9659</v>
      </c>
      <c r="I124" s="159">
        <f t="shared" si="26"/>
        <v>5.7940854326396396E-2</v>
      </c>
      <c r="J124" s="160">
        <f t="shared" si="27"/>
        <v>0.14742219054407224</v>
      </c>
      <c r="K124" s="159">
        <f>H124/H123</f>
        <v>0.60580782739588557</v>
      </c>
    </row>
    <row r="125" spans="2:11" x14ac:dyDescent="0.25">
      <c r="B125" s="162" t="s">
        <v>103</v>
      </c>
      <c r="C125" s="163">
        <v>5110</v>
      </c>
      <c r="D125" s="163">
        <v>1241</v>
      </c>
      <c r="E125" s="163">
        <v>4290</v>
      </c>
      <c r="F125" s="163">
        <v>5351</v>
      </c>
      <c r="G125" s="163">
        <v>4081</v>
      </c>
      <c r="H125" s="163">
        <v>5505</v>
      </c>
      <c r="I125" s="164">
        <f t="shared" si="26"/>
        <v>0.34893408478314147</v>
      </c>
      <c r="J125" s="165">
        <f t="shared" si="27"/>
        <v>7.7299412915851295E-2</v>
      </c>
      <c r="K125" s="164">
        <f>H125/H123</f>
        <v>0.34527094831911692</v>
      </c>
    </row>
    <row r="126" spans="2:11" x14ac:dyDescent="0.25">
      <c r="B126" s="162" t="s">
        <v>100</v>
      </c>
      <c r="C126" s="163">
        <v>3308</v>
      </c>
      <c r="D126" s="163">
        <v>3130</v>
      </c>
      <c r="E126" s="163">
        <v>5223</v>
      </c>
      <c r="F126" s="163">
        <v>3808</v>
      </c>
      <c r="G126" s="163">
        <v>5049</v>
      </c>
      <c r="H126" s="163">
        <v>4154</v>
      </c>
      <c r="I126" s="164">
        <f t="shared" si="26"/>
        <v>-0.17726282432164786</v>
      </c>
      <c r="J126" s="165">
        <f t="shared" si="27"/>
        <v>0.25574365175332536</v>
      </c>
      <c r="K126" s="164">
        <f>H126/H123</f>
        <v>0.2605368790767687</v>
      </c>
    </row>
    <row r="127" spans="2:11" x14ac:dyDescent="0.25">
      <c r="B127" s="157" t="s">
        <v>107</v>
      </c>
      <c r="C127" s="158">
        <v>6109</v>
      </c>
      <c r="D127" s="158">
        <v>2667</v>
      </c>
      <c r="E127" s="158">
        <v>4990</v>
      </c>
      <c r="F127" s="158">
        <v>7061</v>
      </c>
      <c r="G127" s="158">
        <v>6531</v>
      </c>
      <c r="H127" s="158">
        <v>6285</v>
      </c>
      <c r="I127" s="159">
        <f t="shared" si="26"/>
        <v>-3.7666513550757896E-2</v>
      </c>
      <c r="J127" s="160">
        <f t="shared" si="27"/>
        <v>2.8809952529055494E-2</v>
      </c>
      <c r="K127" s="159">
        <f>H127/H123</f>
        <v>0.39419217260411438</v>
      </c>
    </row>
    <row r="128" spans="2:11" x14ac:dyDescent="0.25">
      <c r="B128" s="162" t="s">
        <v>110</v>
      </c>
      <c r="C128" s="163">
        <v>547</v>
      </c>
      <c r="D128" s="163">
        <v>108</v>
      </c>
      <c r="E128" s="163">
        <v>263</v>
      </c>
      <c r="F128" s="163">
        <v>902</v>
      </c>
      <c r="G128" s="163">
        <v>1530</v>
      </c>
      <c r="H128" s="163">
        <v>591</v>
      </c>
      <c r="I128" s="164">
        <f t="shared" si="26"/>
        <v>-0.61372549019607847</v>
      </c>
      <c r="J128" s="165">
        <f t="shared" si="27"/>
        <v>8.0438756855575777E-2</v>
      </c>
      <c r="K128" s="164">
        <f>H128/H123</f>
        <v>3.7067235323632715E-2</v>
      </c>
    </row>
    <row r="129" spans="2:11" x14ac:dyDescent="0.25">
      <c r="B129" s="162" t="s">
        <v>113</v>
      </c>
      <c r="C129" s="163">
        <v>418</v>
      </c>
      <c r="D129" s="163">
        <v>178</v>
      </c>
      <c r="E129" s="163">
        <v>419</v>
      </c>
      <c r="F129" s="163">
        <v>619</v>
      </c>
      <c r="G129" s="163">
        <v>620</v>
      </c>
      <c r="H129" s="163">
        <v>689</v>
      </c>
      <c r="I129" s="164">
        <f t="shared" si="26"/>
        <v>0.1112903225806452</v>
      </c>
      <c r="J129" s="165">
        <f t="shared" si="27"/>
        <v>0.64832535885167464</v>
      </c>
      <c r="K129" s="164">
        <f>H129/H123</f>
        <v>4.3213748118414448E-2</v>
      </c>
    </row>
    <row r="130" spans="2:11" x14ac:dyDescent="0.25">
      <c r="B130" s="162" t="s">
        <v>116</v>
      </c>
      <c r="C130" s="163">
        <v>647</v>
      </c>
      <c r="D130" s="163">
        <v>179</v>
      </c>
      <c r="E130" s="163">
        <v>900</v>
      </c>
      <c r="F130" s="163">
        <v>921</v>
      </c>
      <c r="G130" s="163">
        <v>878</v>
      </c>
      <c r="H130" s="163">
        <v>1102</v>
      </c>
      <c r="I130" s="164">
        <f t="shared" si="26"/>
        <v>0.25512528473804097</v>
      </c>
      <c r="J130" s="165">
        <f t="shared" si="27"/>
        <v>0.70324574961360131</v>
      </c>
      <c r="K130" s="164">
        <f>H130/H123</f>
        <v>6.9116909182137476E-2</v>
      </c>
    </row>
    <row r="131" spans="2:11" x14ac:dyDescent="0.25">
      <c r="B131" s="162" t="s">
        <v>123</v>
      </c>
      <c r="C131" s="163">
        <v>121</v>
      </c>
      <c r="D131" s="163">
        <v>48</v>
      </c>
      <c r="E131" s="163">
        <v>109</v>
      </c>
      <c r="F131" s="163">
        <v>375</v>
      </c>
      <c r="G131" s="163">
        <v>245</v>
      </c>
      <c r="H131" s="163">
        <v>210</v>
      </c>
      <c r="I131" s="164">
        <f t="shared" si="26"/>
        <v>-0.1428571428571429</v>
      </c>
      <c r="J131" s="165">
        <f t="shared" si="27"/>
        <v>0.73553719008264462</v>
      </c>
      <c r="K131" s="164">
        <f>H131/H123</f>
        <v>1.3171098845960863E-2</v>
      </c>
    </row>
    <row r="132" spans="2:11" x14ac:dyDescent="0.25">
      <c r="B132" s="162" t="s">
        <v>119</v>
      </c>
      <c r="C132" s="163">
        <v>86</v>
      </c>
      <c r="D132" s="163">
        <v>51</v>
      </c>
      <c r="E132" s="163">
        <v>110</v>
      </c>
      <c r="F132" s="163">
        <v>194</v>
      </c>
      <c r="G132" s="163">
        <v>130</v>
      </c>
      <c r="H132" s="163">
        <v>122</v>
      </c>
      <c r="I132" s="164">
        <f t="shared" si="26"/>
        <v>-6.1538461538461542E-2</v>
      </c>
      <c r="J132" s="165">
        <f t="shared" si="27"/>
        <v>0.41860465116279078</v>
      </c>
      <c r="K132" s="164">
        <f>H132/H123</f>
        <v>7.6517812343201205E-3</v>
      </c>
    </row>
    <row r="133" spans="2:11" x14ac:dyDescent="0.25">
      <c r="B133" s="162" t="s">
        <v>128</v>
      </c>
      <c r="C133" s="163">
        <v>40</v>
      </c>
      <c r="D133" s="163">
        <v>7</v>
      </c>
      <c r="E133" s="163">
        <v>22</v>
      </c>
      <c r="F133" s="163">
        <v>26</v>
      </c>
      <c r="G133" s="163">
        <v>33</v>
      </c>
      <c r="H133" s="163">
        <v>23</v>
      </c>
      <c r="I133" s="164">
        <f t="shared" si="26"/>
        <v>-0.30303030303030298</v>
      </c>
      <c r="J133" s="165">
        <f t="shared" si="27"/>
        <v>-0.42500000000000004</v>
      </c>
      <c r="K133" s="164">
        <f>H133/H123</f>
        <v>1.4425489212242851E-3</v>
      </c>
    </row>
    <row r="134" spans="2:11" x14ac:dyDescent="0.25">
      <c r="B134" s="162" t="s">
        <v>131</v>
      </c>
      <c r="C134" s="163">
        <v>36</v>
      </c>
      <c r="D134" s="163">
        <v>15</v>
      </c>
      <c r="E134" s="163">
        <v>28</v>
      </c>
      <c r="F134" s="163">
        <v>15</v>
      </c>
      <c r="G134" s="163">
        <v>34</v>
      </c>
      <c r="H134" s="163">
        <v>38</v>
      </c>
      <c r="I134" s="164">
        <f t="shared" si="26"/>
        <v>0.11764705882352944</v>
      </c>
      <c r="J134" s="165">
        <f t="shared" si="27"/>
        <v>5.555555555555558E-2</v>
      </c>
      <c r="K134" s="164">
        <f>H134/H123</f>
        <v>2.3833416959357753E-3</v>
      </c>
    </row>
    <row r="135" spans="2:11" x14ac:dyDescent="0.25">
      <c r="B135" s="168" t="s">
        <v>145</v>
      </c>
      <c r="C135" s="169">
        <f t="shared" ref="C135:H135" si="28">C127-SUM(C128:C134)</f>
        <v>4214</v>
      </c>
      <c r="D135" s="169">
        <f t="shared" si="28"/>
        <v>2081</v>
      </c>
      <c r="E135" s="169">
        <f t="shared" si="28"/>
        <v>3139</v>
      </c>
      <c r="F135" s="169">
        <f t="shared" si="28"/>
        <v>4009</v>
      </c>
      <c r="G135" s="169">
        <f t="shared" si="28"/>
        <v>3061</v>
      </c>
      <c r="H135" s="169">
        <f t="shared" si="28"/>
        <v>3510</v>
      </c>
      <c r="I135" s="170">
        <f t="shared" si="26"/>
        <v>0.14668409016661221</v>
      </c>
      <c r="J135" s="171">
        <f t="shared" si="27"/>
        <v>-0.16706217370669196</v>
      </c>
      <c r="K135" s="170">
        <f>H135/H123</f>
        <v>0.22014550928248872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29468</v>
      </c>
      <c r="D137" s="176">
        <v>14777</v>
      </c>
      <c r="E137" s="176">
        <v>20044</v>
      </c>
      <c r="F137" s="176">
        <v>29629</v>
      </c>
      <c r="G137" s="176">
        <v>30619</v>
      </c>
      <c r="H137" s="176">
        <v>30242</v>
      </c>
      <c r="I137" s="177">
        <f t="shared" ref="I137:I149" si="29">IFERROR(H137/G137-1,"-")</f>
        <v>-1.2312616349325567E-2</v>
      </c>
      <c r="J137" s="177">
        <f t="shared" ref="J137:J149" si="30">IFERROR(H137/C137-1,"-")</f>
        <v>2.626577982896694E-2</v>
      </c>
      <c r="K137" s="177">
        <f>H137/H137</f>
        <v>1</v>
      </c>
    </row>
    <row r="138" spans="2:11" x14ac:dyDescent="0.25">
      <c r="B138" s="157" t="s">
        <v>97</v>
      </c>
      <c r="C138" s="158">
        <v>7598</v>
      </c>
      <c r="D138" s="158">
        <v>8676</v>
      </c>
      <c r="E138" s="158">
        <v>9101</v>
      </c>
      <c r="F138" s="158">
        <v>5891</v>
      </c>
      <c r="G138" s="158">
        <v>4575</v>
      </c>
      <c r="H138" s="158">
        <v>5232</v>
      </c>
      <c r="I138" s="159">
        <f t="shared" si="29"/>
        <v>0.14360655737704908</v>
      </c>
      <c r="J138" s="160">
        <f t="shared" si="30"/>
        <v>-0.31139773624638067</v>
      </c>
      <c r="K138" s="159">
        <f>H138/H137</f>
        <v>0.17300443092388071</v>
      </c>
    </row>
    <row r="139" spans="2:11" x14ac:dyDescent="0.25">
      <c r="B139" s="162" t="s">
        <v>103</v>
      </c>
      <c r="C139" s="163">
        <v>4646</v>
      </c>
      <c r="D139" s="163">
        <v>6419</v>
      </c>
      <c r="E139" s="163">
        <v>6186</v>
      </c>
      <c r="F139" s="163">
        <v>4323</v>
      </c>
      <c r="G139" s="163">
        <v>2833</v>
      </c>
      <c r="H139" s="163">
        <v>3337</v>
      </c>
      <c r="I139" s="164">
        <f t="shared" si="29"/>
        <v>0.1779032827391458</v>
      </c>
      <c r="J139" s="165">
        <f t="shared" si="30"/>
        <v>-0.28174773999139047</v>
      </c>
      <c r="K139" s="164">
        <f>H139/H137</f>
        <v>0.11034323126777329</v>
      </c>
    </row>
    <row r="140" spans="2:11" x14ac:dyDescent="0.25">
      <c r="B140" s="162" t="s">
        <v>100</v>
      </c>
      <c r="C140" s="163">
        <v>2952</v>
      </c>
      <c r="D140" s="163">
        <v>2257</v>
      </c>
      <c r="E140" s="163">
        <v>2915</v>
      </c>
      <c r="F140" s="163">
        <v>1568</v>
      </c>
      <c r="G140" s="163">
        <v>1742</v>
      </c>
      <c r="H140" s="163">
        <v>1895</v>
      </c>
      <c r="I140" s="164">
        <f t="shared" si="29"/>
        <v>8.7830080367393704E-2</v>
      </c>
      <c r="J140" s="165">
        <f t="shared" si="30"/>
        <v>-0.35806233062330628</v>
      </c>
      <c r="K140" s="164">
        <f>H140/H137</f>
        <v>6.2661199656107405E-2</v>
      </c>
    </row>
    <row r="141" spans="2:11" x14ac:dyDescent="0.25">
      <c r="B141" s="157" t="s">
        <v>107</v>
      </c>
      <c r="C141" s="158">
        <v>21870</v>
      </c>
      <c r="D141" s="158">
        <v>6101</v>
      </c>
      <c r="E141" s="158">
        <v>10943</v>
      </c>
      <c r="F141" s="158">
        <v>23738</v>
      </c>
      <c r="G141" s="158">
        <v>26044</v>
      </c>
      <c r="H141" s="158">
        <v>25010</v>
      </c>
      <c r="I141" s="159">
        <f t="shared" si="29"/>
        <v>-3.9702042696974305E-2</v>
      </c>
      <c r="J141" s="160">
        <f t="shared" si="30"/>
        <v>0.14357567443987196</v>
      </c>
      <c r="K141" s="159">
        <f>H141/H137</f>
        <v>0.82699556907611926</v>
      </c>
    </row>
    <row r="142" spans="2:11" x14ac:dyDescent="0.25">
      <c r="B142" s="162" t="s">
        <v>110</v>
      </c>
      <c r="C142" s="163">
        <v>12457</v>
      </c>
      <c r="D142" s="163">
        <v>409</v>
      </c>
      <c r="E142" s="163">
        <v>3062</v>
      </c>
      <c r="F142" s="163">
        <v>11844</v>
      </c>
      <c r="G142" s="163">
        <v>12404</v>
      </c>
      <c r="H142" s="163">
        <v>12629</v>
      </c>
      <c r="I142" s="164">
        <f t="shared" si="29"/>
        <v>1.8139309900032208E-2</v>
      </c>
      <c r="J142" s="165">
        <f t="shared" si="30"/>
        <v>1.3807497792405865E-2</v>
      </c>
      <c r="K142" s="164">
        <f>H142/H137</f>
        <v>0.41759804245750942</v>
      </c>
    </row>
    <row r="143" spans="2:11" x14ac:dyDescent="0.25">
      <c r="B143" s="162" t="s">
        <v>113</v>
      </c>
      <c r="C143" s="163">
        <v>1376</v>
      </c>
      <c r="D143" s="163">
        <v>1086</v>
      </c>
      <c r="E143" s="163">
        <v>1046</v>
      </c>
      <c r="F143" s="163">
        <v>1339</v>
      </c>
      <c r="G143" s="163">
        <v>2035</v>
      </c>
      <c r="H143" s="163">
        <v>1564</v>
      </c>
      <c r="I143" s="164">
        <f t="shared" si="29"/>
        <v>-0.23144963144963149</v>
      </c>
      <c r="J143" s="165">
        <f t="shared" si="30"/>
        <v>0.13662790697674421</v>
      </c>
      <c r="K143" s="164">
        <f>H143/H137</f>
        <v>5.1716156338866476E-2</v>
      </c>
    </row>
    <row r="144" spans="2:11" x14ac:dyDescent="0.25">
      <c r="B144" s="162" t="s">
        <v>116</v>
      </c>
      <c r="C144" s="163">
        <v>2492</v>
      </c>
      <c r="D144" s="163">
        <v>985</v>
      </c>
      <c r="E144" s="163">
        <v>1980</v>
      </c>
      <c r="F144" s="163">
        <v>2939</v>
      </c>
      <c r="G144" s="163">
        <v>2723</v>
      </c>
      <c r="H144" s="163">
        <v>2640</v>
      </c>
      <c r="I144" s="164">
        <f t="shared" si="29"/>
        <v>-3.0481087036356991E-2</v>
      </c>
      <c r="J144" s="165">
        <f t="shared" si="30"/>
        <v>5.9390048154092989E-2</v>
      </c>
      <c r="K144" s="164">
        <f>H144/H137</f>
        <v>8.7295813768930627E-2</v>
      </c>
    </row>
    <row r="145" spans="2:11" x14ac:dyDescent="0.25">
      <c r="B145" s="162" t="s">
        <v>123</v>
      </c>
      <c r="C145" s="163">
        <v>490</v>
      </c>
      <c r="D145" s="163">
        <v>206</v>
      </c>
      <c r="E145" s="163">
        <v>196</v>
      </c>
      <c r="F145" s="163">
        <v>1378</v>
      </c>
      <c r="G145" s="163">
        <v>1377</v>
      </c>
      <c r="H145" s="163">
        <v>678</v>
      </c>
      <c r="I145" s="164">
        <f t="shared" si="29"/>
        <v>-0.50762527233115473</v>
      </c>
      <c r="J145" s="165">
        <f t="shared" si="30"/>
        <v>0.38367346938775504</v>
      </c>
      <c r="K145" s="164">
        <f>H145/H137</f>
        <v>2.2419152172475365E-2</v>
      </c>
    </row>
    <row r="146" spans="2:11" x14ac:dyDescent="0.25">
      <c r="B146" s="162" t="s">
        <v>119</v>
      </c>
      <c r="C146" s="163">
        <v>493</v>
      </c>
      <c r="D146" s="163">
        <v>573</v>
      </c>
      <c r="E146" s="163">
        <v>664</v>
      </c>
      <c r="F146" s="163">
        <v>380</v>
      </c>
      <c r="G146" s="163">
        <v>683</v>
      </c>
      <c r="H146" s="163">
        <v>623</v>
      </c>
      <c r="I146" s="164">
        <f t="shared" si="29"/>
        <v>-8.7847730600292828E-2</v>
      </c>
      <c r="J146" s="165">
        <f t="shared" si="30"/>
        <v>0.26369168356997963</v>
      </c>
      <c r="K146" s="164">
        <f>H146/H137</f>
        <v>2.0600489385622645E-2</v>
      </c>
    </row>
    <row r="147" spans="2:11" x14ac:dyDescent="0.25">
      <c r="B147" s="162" t="s">
        <v>128</v>
      </c>
      <c r="C147" s="163">
        <v>44</v>
      </c>
      <c r="D147" s="163">
        <v>3</v>
      </c>
      <c r="E147" s="163">
        <v>6</v>
      </c>
      <c r="F147" s="163">
        <v>40</v>
      </c>
      <c r="G147" s="163">
        <v>15</v>
      </c>
      <c r="H147" s="163">
        <v>25</v>
      </c>
      <c r="I147" s="164">
        <f t="shared" si="29"/>
        <v>0.66666666666666674</v>
      </c>
      <c r="J147" s="165">
        <f t="shared" si="30"/>
        <v>-0.43181818181818177</v>
      </c>
      <c r="K147" s="164">
        <f>H147/H137</f>
        <v>8.2666490311487332E-4</v>
      </c>
    </row>
    <row r="148" spans="2:11" x14ac:dyDescent="0.25">
      <c r="B148" s="162" t="s">
        <v>131</v>
      </c>
      <c r="C148" s="163">
        <v>32</v>
      </c>
      <c r="D148" s="163">
        <v>3</v>
      </c>
      <c r="E148" s="163">
        <v>0</v>
      </c>
      <c r="F148" s="163">
        <v>19</v>
      </c>
      <c r="G148" s="163">
        <v>36</v>
      </c>
      <c r="H148" s="163">
        <v>3</v>
      </c>
      <c r="I148" s="164">
        <f t="shared" si="29"/>
        <v>-0.91666666666666663</v>
      </c>
      <c r="J148" s="165">
        <f t="shared" si="30"/>
        <v>-0.90625</v>
      </c>
      <c r="K148" s="164">
        <f>H148/H137</f>
        <v>9.9199788373784803E-5</v>
      </c>
    </row>
    <row r="149" spans="2:11" x14ac:dyDescent="0.25">
      <c r="B149" s="168" t="s">
        <v>145</v>
      </c>
      <c r="C149" s="169">
        <f t="shared" ref="C149:H149" si="31">C141-SUM(C142:C148)</f>
        <v>4486</v>
      </c>
      <c r="D149" s="169">
        <f t="shared" si="31"/>
        <v>2836</v>
      </c>
      <c r="E149" s="169">
        <f t="shared" si="31"/>
        <v>3989</v>
      </c>
      <c r="F149" s="169">
        <f t="shared" si="31"/>
        <v>5799</v>
      </c>
      <c r="G149" s="169">
        <f t="shared" si="31"/>
        <v>6771</v>
      </c>
      <c r="H149" s="169">
        <f t="shared" si="31"/>
        <v>6848</v>
      </c>
      <c r="I149" s="170">
        <f t="shared" si="29"/>
        <v>1.1372027765470305E-2</v>
      </c>
      <c r="J149" s="171">
        <f t="shared" si="30"/>
        <v>0.52652697280428007</v>
      </c>
      <c r="K149" s="170">
        <f>H149/H137</f>
        <v>0.2264400502612261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13614</v>
      </c>
      <c r="D151" s="176">
        <v>4727</v>
      </c>
      <c r="E151" s="176">
        <v>8229</v>
      </c>
      <c r="F151" s="176">
        <v>11913</v>
      </c>
      <c r="G151" s="176">
        <v>12459</v>
      </c>
      <c r="H151" s="176">
        <v>11227</v>
      </c>
      <c r="I151" s="177">
        <f t="shared" ref="I151:I163" si="32">IFERROR(H151/G151-1,"-")</f>
        <v>-9.8884340637290347E-2</v>
      </c>
      <c r="J151" s="177">
        <f t="shared" ref="J151:J163" si="33">IFERROR(H151/C151-1,"-")</f>
        <v>-0.1753342147789041</v>
      </c>
      <c r="K151" s="177">
        <f>H151/H151</f>
        <v>1</v>
      </c>
    </row>
    <row r="152" spans="2:11" x14ac:dyDescent="0.25">
      <c r="B152" s="157" t="s">
        <v>97</v>
      </c>
      <c r="C152" s="158">
        <v>6867</v>
      </c>
      <c r="D152" s="158">
        <v>2900</v>
      </c>
      <c r="E152" s="158">
        <v>4608</v>
      </c>
      <c r="F152" s="158">
        <v>6399</v>
      </c>
      <c r="G152" s="158">
        <v>7080</v>
      </c>
      <c r="H152" s="158">
        <v>4661</v>
      </c>
      <c r="I152" s="159">
        <f t="shared" si="32"/>
        <v>-0.34166666666666667</v>
      </c>
      <c r="J152" s="160">
        <f t="shared" si="33"/>
        <v>-0.32124654143002762</v>
      </c>
      <c r="K152" s="159">
        <f>H152/H151</f>
        <v>0.41515988242629376</v>
      </c>
    </row>
    <row r="153" spans="2:11" x14ac:dyDescent="0.25">
      <c r="B153" s="162" t="s">
        <v>103</v>
      </c>
      <c r="C153" s="163">
        <v>4480</v>
      </c>
      <c r="D153" s="163">
        <v>1654</v>
      </c>
      <c r="E153" s="163">
        <v>2722</v>
      </c>
      <c r="F153" s="163">
        <v>4606</v>
      </c>
      <c r="G153" s="163">
        <v>5492</v>
      </c>
      <c r="H153" s="163">
        <v>2543</v>
      </c>
      <c r="I153" s="164">
        <f t="shared" si="32"/>
        <v>-0.53696285506190822</v>
      </c>
      <c r="J153" s="165">
        <f t="shared" si="33"/>
        <v>-0.43236607142857142</v>
      </c>
      <c r="K153" s="164">
        <f>H153/H151</f>
        <v>0.22650752649861941</v>
      </c>
    </row>
    <row r="154" spans="2:11" x14ac:dyDescent="0.25">
      <c r="B154" s="162" t="s">
        <v>100</v>
      </c>
      <c r="C154" s="163">
        <v>2387</v>
      </c>
      <c r="D154" s="163">
        <v>1246</v>
      </c>
      <c r="E154" s="163">
        <v>1886</v>
      </c>
      <c r="F154" s="163">
        <v>1793</v>
      </c>
      <c r="G154" s="163">
        <v>1588</v>
      </c>
      <c r="H154" s="163">
        <v>2118</v>
      </c>
      <c r="I154" s="164">
        <f t="shared" si="32"/>
        <v>0.33375314861460947</v>
      </c>
      <c r="J154" s="165">
        <f t="shared" si="33"/>
        <v>-0.1126937578550482</v>
      </c>
      <c r="K154" s="164">
        <f>H154/H151</f>
        <v>0.18865235592767435</v>
      </c>
    </row>
    <row r="155" spans="2:11" x14ac:dyDescent="0.25">
      <c r="B155" s="157" t="s">
        <v>107</v>
      </c>
      <c r="C155" s="158">
        <v>6747</v>
      </c>
      <c r="D155" s="158">
        <v>1827</v>
      </c>
      <c r="E155" s="158">
        <v>3621</v>
      </c>
      <c r="F155" s="158">
        <v>5514</v>
      </c>
      <c r="G155" s="158">
        <v>5379</v>
      </c>
      <c r="H155" s="158">
        <v>6566</v>
      </c>
      <c r="I155" s="159">
        <f t="shared" si="32"/>
        <v>0.2206729875441531</v>
      </c>
      <c r="J155" s="160">
        <f t="shared" si="33"/>
        <v>-2.6826737809396817E-2</v>
      </c>
      <c r="K155" s="159">
        <f>H155/H151</f>
        <v>0.58484011757370624</v>
      </c>
    </row>
    <row r="156" spans="2:11" x14ac:dyDescent="0.25">
      <c r="B156" s="162" t="s">
        <v>110</v>
      </c>
      <c r="C156" s="163">
        <v>1623</v>
      </c>
      <c r="D156" s="163">
        <v>71</v>
      </c>
      <c r="E156" s="163">
        <v>404</v>
      </c>
      <c r="F156" s="163">
        <v>2033</v>
      </c>
      <c r="G156" s="163">
        <v>1670</v>
      </c>
      <c r="H156" s="163">
        <v>1791</v>
      </c>
      <c r="I156" s="164">
        <f t="shared" si="32"/>
        <v>7.2455089820359309E-2</v>
      </c>
      <c r="J156" s="165">
        <f t="shared" si="33"/>
        <v>0.10351201478743066</v>
      </c>
      <c r="K156" s="164">
        <f>H156/H151</f>
        <v>0.15952614233544135</v>
      </c>
    </row>
    <row r="157" spans="2:11" x14ac:dyDescent="0.25">
      <c r="B157" s="162" t="s">
        <v>113</v>
      </c>
      <c r="C157" s="163">
        <v>1336</v>
      </c>
      <c r="D157" s="163">
        <v>193</v>
      </c>
      <c r="E157" s="163">
        <v>615</v>
      </c>
      <c r="F157" s="163">
        <v>732</v>
      </c>
      <c r="G157" s="163">
        <v>772</v>
      </c>
      <c r="H157" s="163">
        <v>751</v>
      </c>
      <c r="I157" s="164">
        <f t="shared" si="32"/>
        <v>-2.7202072538860089E-2</v>
      </c>
      <c r="J157" s="165">
        <f t="shared" si="33"/>
        <v>-0.43787425149700598</v>
      </c>
      <c r="K157" s="164">
        <f>H157/H151</f>
        <v>6.6892313173599352E-2</v>
      </c>
    </row>
    <row r="158" spans="2:11" x14ac:dyDescent="0.25">
      <c r="B158" s="162" t="s">
        <v>116</v>
      </c>
      <c r="C158" s="163">
        <v>1614</v>
      </c>
      <c r="D158" s="163">
        <v>206</v>
      </c>
      <c r="E158" s="163">
        <v>736</v>
      </c>
      <c r="F158" s="163">
        <v>883</v>
      </c>
      <c r="G158" s="163">
        <v>1126</v>
      </c>
      <c r="H158" s="163">
        <v>1446</v>
      </c>
      <c r="I158" s="164">
        <f t="shared" si="32"/>
        <v>0.2841918294849024</v>
      </c>
      <c r="J158" s="165">
        <f t="shared" si="33"/>
        <v>-0.10408921933085502</v>
      </c>
      <c r="K158" s="164">
        <f>H158/H151</f>
        <v>0.12879665093079185</v>
      </c>
    </row>
    <row r="159" spans="2:11" x14ac:dyDescent="0.25">
      <c r="B159" s="162" t="s">
        <v>123</v>
      </c>
      <c r="C159" s="163">
        <v>131</v>
      </c>
      <c r="D159" s="163">
        <v>33</v>
      </c>
      <c r="E159" s="163">
        <v>107</v>
      </c>
      <c r="F159" s="163">
        <v>142</v>
      </c>
      <c r="G159" s="163">
        <v>162</v>
      </c>
      <c r="H159" s="163">
        <v>229</v>
      </c>
      <c r="I159" s="164">
        <f t="shared" si="32"/>
        <v>0.41358024691358031</v>
      </c>
      <c r="J159" s="165">
        <f t="shared" si="33"/>
        <v>0.74809160305343503</v>
      </c>
      <c r="K159" s="164">
        <f>H159/H151</f>
        <v>2.0397256613520976E-2</v>
      </c>
    </row>
    <row r="160" spans="2:11" x14ac:dyDescent="0.25">
      <c r="B160" s="162" t="s">
        <v>119</v>
      </c>
      <c r="C160" s="163">
        <v>458</v>
      </c>
      <c r="D160" s="163">
        <v>365</v>
      </c>
      <c r="E160" s="163">
        <v>520</v>
      </c>
      <c r="F160" s="163">
        <v>677</v>
      </c>
      <c r="G160" s="163">
        <v>389</v>
      </c>
      <c r="H160" s="163">
        <v>640</v>
      </c>
      <c r="I160" s="164">
        <f t="shared" si="32"/>
        <v>0.64524421593830339</v>
      </c>
      <c r="J160" s="165">
        <f t="shared" si="33"/>
        <v>0.39737991266375539</v>
      </c>
      <c r="K160" s="164">
        <f>H160/H151</f>
        <v>5.70054333303643E-2</v>
      </c>
    </row>
    <row r="161" spans="2:11" x14ac:dyDescent="0.25">
      <c r="B161" s="162" t="s">
        <v>128</v>
      </c>
      <c r="C161" s="163">
        <v>14</v>
      </c>
      <c r="D161" s="163">
        <v>5</v>
      </c>
      <c r="E161" s="163">
        <v>9</v>
      </c>
      <c r="F161" s="163">
        <v>12</v>
      </c>
      <c r="G161" s="163">
        <v>7</v>
      </c>
      <c r="H161" s="163">
        <v>10</v>
      </c>
      <c r="I161" s="164">
        <f t="shared" si="32"/>
        <v>0.4285714285714286</v>
      </c>
      <c r="J161" s="165">
        <f t="shared" si="33"/>
        <v>-0.2857142857142857</v>
      </c>
      <c r="K161" s="164">
        <f>H161/H151</f>
        <v>8.9070989578694218E-4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1</v>
      </c>
      <c r="F162" s="163">
        <v>8</v>
      </c>
      <c r="G162" s="163">
        <v>6</v>
      </c>
      <c r="H162" s="163">
        <v>16</v>
      </c>
      <c r="I162" s="164">
        <f t="shared" si="32"/>
        <v>1.6666666666666665</v>
      </c>
      <c r="J162" s="165">
        <f t="shared" si="33"/>
        <v>0.14285714285714279</v>
      </c>
      <c r="K162" s="164">
        <f>H162/H151</f>
        <v>1.4251358332591074E-3</v>
      </c>
    </row>
    <row r="163" spans="2:11" x14ac:dyDescent="0.25">
      <c r="B163" s="168" t="s">
        <v>145</v>
      </c>
      <c r="C163" s="169">
        <f t="shared" ref="C163:H163" si="34">C155-SUM(C156:C162)</f>
        <v>1557</v>
      </c>
      <c r="D163" s="169">
        <f t="shared" si="34"/>
        <v>954</v>
      </c>
      <c r="E163" s="169">
        <f t="shared" si="34"/>
        <v>1229</v>
      </c>
      <c r="F163" s="169">
        <f t="shared" si="34"/>
        <v>1027</v>
      </c>
      <c r="G163" s="169">
        <f t="shared" si="34"/>
        <v>1247</v>
      </c>
      <c r="H163" s="169">
        <f t="shared" si="34"/>
        <v>1683</v>
      </c>
      <c r="I163" s="170">
        <f t="shared" si="32"/>
        <v>0.34963913392141133</v>
      </c>
      <c r="J163" s="171">
        <f t="shared" si="33"/>
        <v>8.092485549132955E-2</v>
      </c>
      <c r="K163" s="170">
        <f>H163/H151</f>
        <v>0.14990647546094238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8EAD0-9911-4145-B799-B7D63EC453D1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257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3238821</v>
      </c>
      <c r="D9" s="176">
        <v>3238788</v>
      </c>
      <c r="E9" s="176">
        <v>1201306</v>
      </c>
      <c r="F9" s="176">
        <v>3101117</v>
      </c>
      <c r="G9" s="176">
        <v>3425135</v>
      </c>
      <c r="H9" s="176">
        <v>3660664</v>
      </c>
      <c r="I9" s="177">
        <f>IFERROR(H9/G9-1,"-")</f>
        <v>6.8764880800318728E-2</v>
      </c>
      <c r="J9" s="177">
        <f>IFERROR(H9/D9-1,"-")</f>
        <v>0.13025736787958953</v>
      </c>
      <c r="K9" s="176">
        <f>H9-G9</f>
        <v>235529</v>
      </c>
      <c r="L9" s="176">
        <f>H9-D9</f>
        <v>421876</v>
      </c>
      <c r="M9" s="177">
        <f t="shared" ref="M9:M21" si="0">H9/H$9</f>
        <v>1</v>
      </c>
      <c r="P9" s="154" t="s">
        <v>68</v>
      </c>
      <c r="Q9" s="176">
        <v>35461</v>
      </c>
      <c r="R9" s="176">
        <v>35588</v>
      </c>
      <c r="S9" s="176">
        <v>15531</v>
      </c>
      <c r="T9" s="176">
        <v>32878</v>
      </c>
      <c r="U9" s="176">
        <v>39668</v>
      </c>
      <c r="V9" s="176">
        <v>36690</v>
      </c>
      <c r="W9" s="177">
        <f>IFERROR(V9/U9-1,"-")</f>
        <v>-7.5073106786326504E-2</v>
      </c>
      <c r="X9" s="177">
        <f>IFERROR(V9/R9-1,"-")</f>
        <v>3.0965493986737203E-2</v>
      </c>
      <c r="Y9" s="176">
        <f>V9-U9</f>
        <v>-2978</v>
      </c>
      <c r="Z9" s="176">
        <f>V9-R9</f>
        <v>1102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723268</v>
      </c>
      <c r="D10" s="158">
        <v>728767</v>
      </c>
      <c r="E10" s="158">
        <v>282431</v>
      </c>
      <c r="F10" s="158">
        <v>705987</v>
      </c>
      <c r="G10" s="158">
        <v>728517</v>
      </c>
      <c r="H10" s="158">
        <v>733514</v>
      </c>
      <c r="I10" s="160">
        <f>IFERROR(H10/G10-1,"-")</f>
        <v>6.8591398690764915E-3</v>
      </c>
      <c r="J10" s="159">
        <f t="shared" ref="J10:J21" si="2">IFERROR(H10/D10-1,"-")</f>
        <v>6.5137417034526468E-3</v>
      </c>
      <c r="K10" s="158">
        <f t="shared" ref="K10:K20" si="3">H10-G10</f>
        <v>4997</v>
      </c>
      <c r="L10" s="158">
        <f t="shared" ref="L10:L21" si="4">H10-D10</f>
        <v>4747</v>
      </c>
      <c r="M10" s="159">
        <f t="shared" si="0"/>
        <v>0.20037730859756592</v>
      </c>
      <c r="P10" s="157" t="s">
        <v>97</v>
      </c>
      <c r="Q10" s="158">
        <v>22519</v>
      </c>
      <c r="R10" s="158">
        <v>23451</v>
      </c>
      <c r="S10" s="158">
        <v>9589</v>
      </c>
      <c r="T10" s="158">
        <v>21277</v>
      </c>
      <c r="U10" s="158">
        <v>26478</v>
      </c>
      <c r="V10" s="158">
        <v>22061</v>
      </c>
      <c r="W10" s="160">
        <f>IFERROR(V10/U10-1,"-")</f>
        <v>-0.16681773547851042</v>
      </c>
      <c r="X10" s="159">
        <f t="shared" ref="X10:X21" si="5">IFERROR(V10/R10-1,"-")</f>
        <v>-5.9272525691868139E-2</v>
      </c>
      <c r="Y10" s="157">
        <f t="shared" ref="Y10:Y20" si="6">V10-U10</f>
        <v>-4417</v>
      </c>
      <c r="Z10" s="158">
        <f t="shared" ref="Z10:Z21" si="7">V10-R10</f>
        <v>-1390</v>
      </c>
      <c r="AA10" s="159">
        <f t="shared" si="1"/>
        <v>0.60128100299809217</v>
      </c>
    </row>
    <row r="11" spans="1:27" x14ac:dyDescent="0.25">
      <c r="A11" s="161" t="s">
        <v>100</v>
      </c>
      <c r="B11" s="162" t="s">
        <v>103</v>
      </c>
      <c r="C11" s="163">
        <v>297609</v>
      </c>
      <c r="D11" s="163">
        <v>291675</v>
      </c>
      <c r="E11" s="163">
        <v>119440</v>
      </c>
      <c r="F11" s="163">
        <v>304356</v>
      </c>
      <c r="G11" s="163">
        <v>303113</v>
      </c>
      <c r="H11" s="163">
        <v>296727</v>
      </c>
      <c r="I11" s="165">
        <f>IFERROR(H11/G11-1,"-")</f>
        <v>-2.1068050529010618E-2</v>
      </c>
      <c r="J11" s="164">
        <f t="shared" si="2"/>
        <v>1.7320647981486248E-2</v>
      </c>
      <c r="K11" s="163">
        <f t="shared" si="3"/>
        <v>-6386</v>
      </c>
      <c r="L11" s="163">
        <f t="shared" si="4"/>
        <v>5052</v>
      </c>
      <c r="M11" s="164">
        <f t="shared" si="0"/>
        <v>8.1058245170821469E-2</v>
      </c>
      <c r="P11" s="162" t="s">
        <v>103</v>
      </c>
      <c r="Q11" s="163">
        <v>11033</v>
      </c>
      <c r="R11" s="163">
        <v>11495</v>
      </c>
      <c r="S11" s="163">
        <v>5251</v>
      </c>
      <c r="T11" s="163">
        <v>10214</v>
      </c>
      <c r="U11" s="163">
        <v>8603</v>
      </c>
      <c r="V11" s="163">
        <v>6456</v>
      </c>
      <c r="W11" s="165">
        <f>IFERROR(V11/U11-1,"-")</f>
        <v>-0.24956410554457742</v>
      </c>
      <c r="X11" s="164">
        <f t="shared" si="5"/>
        <v>-0.43836450630709001</v>
      </c>
      <c r="Y11" s="162">
        <f t="shared" si="6"/>
        <v>-2147</v>
      </c>
      <c r="Z11" s="163">
        <f t="shared" si="7"/>
        <v>-5039</v>
      </c>
      <c r="AA11" s="164">
        <f>V11/V$9</f>
        <v>0.17596075224856908</v>
      </c>
    </row>
    <row r="12" spans="1:27" x14ac:dyDescent="0.25">
      <c r="A12" s="1"/>
      <c r="B12" s="162" t="s">
        <v>100</v>
      </c>
      <c r="C12" s="163">
        <v>425659</v>
      </c>
      <c r="D12" s="163">
        <v>437092</v>
      </c>
      <c r="E12" s="163">
        <v>162991</v>
      </c>
      <c r="F12" s="163">
        <v>401631</v>
      </c>
      <c r="G12" s="163">
        <v>425404</v>
      </c>
      <c r="H12" s="163">
        <v>436787</v>
      </c>
      <c r="I12" s="165">
        <f>IFERROR(H12/G12-1,"-")</f>
        <v>2.6758093482901035E-2</v>
      </c>
      <c r="J12" s="164">
        <f t="shared" si="2"/>
        <v>-6.9779359951682718E-4</v>
      </c>
      <c r="K12" s="163">
        <f t="shared" si="3"/>
        <v>11383</v>
      </c>
      <c r="L12" s="163">
        <f t="shared" si="4"/>
        <v>-305</v>
      </c>
      <c r="M12" s="164">
        <f t="shared" si="0"/>
        <v>0.11931906342674443</v>
      </c>
      <c r="P12" s="162" t="s">
        <v>100</v>
      </c>
      <c r="Q12" s="163">
        <v>11486</v>
      </c>
      <c r="R12" s="163">
        <v>11956</v>
      </c>
      <c r="S12" s="163">
        <v>4338</v>
      </c>
      <c r="T12" s="163">
        <v>11063</v>
      </c>
      <c r="U12" s="163">
        <v>17875</v>
      </c>
      <c r="V12" s="163">
        <v>15605</v>
      </c>
      <c r="W12" s="165">
        <f>IFERROR(V12/U12-1,"-")</f>
        <v>-0.12699300699300697</v>
      </c>
      <c r="X12" s="164">
        <f t="shared" si="5"/>
        <v>0.30520240883238547</v>
      </c>
      <c r="Y12" s="162">
        <f t="shared" si="6"/>
        <v>-2270</v>
      </c>
      <c r="Z12" s="163">
        <f t="shared" si="7"/>
        <v>3649</v>
      </c>
      <c r="AA12" s="164">
        <f t="shared" si="1"/>
        <v>0.42532025074952301</v>
      </c>
    </row>
    <row r="13" spans="1:27" s="56" customFormat="1" x14ac:dyDescent="0.25">
      <c r="B13" s="157" t="s">
        <v>107</v>
      </c>
      <c r="C13" s="158">
        <v>2515553</v>
      </c>
      <c r="D13" s="158">
        <v>2510021</v>
      </c>
      <c r="E13" s="158">
        <v>918875</v>
      </c>
      <c r="F13" s="158">
        <v>2395130</v>
      </c>
      <c r="G13" s="158">
        <v>2696618</v>
      </c>
      <c r="H13" s="158">
        <v>2927150</v>
      </c>
      <c r="I13" s="160">
        <f>IFERROR(H13/G13-1,"-")</f>
        <v>8.5489305493028578E-2</v>
      </c>
      <c r="J13" s="159">
        <f t="shared" si="2"/>
        <v>0.16618546219334429</v>
      </c>
      <c r="K13" s="158">
        <f t="shared" si="3"/>
        <v>230532</v>
      </c>
      <c r="L13" s="158">
        <f t="shared" si="4"/>
        <v>417129</v>
      </c>
      <c r="M13" s="159">
        <f t="shared" si="0"/>
        <v>0.79962269140243414</v>
      </c>
      <c r="P13" s="157" t="s">
        <v>107</v>
      </c>
      <c r="Q13" s="158">
        <v>12942</v>
      </c>
      <c r="R13" s="158">
        <v>12137</v>
      </c>
      <c r="S13" s="158">
        <v>5942</v>
      </c>
      <c r="T13" s="158">
        <v>11601</v>
      </c>
      <c r="U13" s="158">
        <v>13190</v>
      </c>
      <c r="V13" s="158">
        <v>14629</v>
      </c>
      <c r="W13" s="160">
        <f>IFERROR(V13/U13-1,"-")</f>
        <v>0.10909780136467018</v>
      </c>
      <c r="X13" s="159">
        <f t="shared" si="5"/>
        <v>0.20532256735601884</v>
      </c>
      <c r="Y13" s="157">
        <f t="shared" si="6"/>
        <v>1439</v>
      </c>
      <c r="Z13" s="158">
        <f t="shared" si="7"/>
        <v>2492</v>
      </c>
      <c r="AA13" s="159">
        <f t="shared" si="1"/>
        <v>0.39871899700190788</v>
      </c>
    </row>
    <row r="14" spans="1:27" s="56" customFormat="1" x14ac:dyDescent="0.25">
      <c r="B14" s="162" t="s">
        <v>110</v>
      </c>
      <c r="C14" s="163">
        <v>1113710</v>
      </c>
      <c r="D14" s="163">
        <v>1164042</v>
      </c>
      <c r="E14" s="163">
        <v>358332</v>
      </c>
      <c r="F14" s="163">
        <v>1108237</v>
      </c>
      <c r="G14" s="163">
        <v>1263474</v>
      </c>
      <c r="H14" s="163">
        <v>1384240</v>
      </c>
      <c r="I14" s="165">
        <f t="shared" ref="I14:I21" si="8">IFERROR(H14/G14-1,"-")</f>
        <v>9.5582497146755596E-2</v>
      </c>
      <c r="J14" s="164">
        <f t="shared" si="2"/>
        <v>0.18916671391582085</v>
      </c>
      <c r="K14" s="163">
        <f t="shared" si="3"/>
        <v>120766</v>
      </c>
      <c r="L14" s="163">
        <f t="shared" si="4"/>
        <v>220198</v>
      </c>
      <c r="M14" s="164">
        <f t="shared" si="0"/>
        <v>0.37813904799784959</v>
      </c>
      <c r="P14" s="162" t="s">
        <v>110</v>
      </c>
      <c r="Q14" s="163">
        <v>1519</v>
      </c>
      <c r="R14" s="163">
        <v>1627</v>
      </c>
      <c r="S14" s="163">
        <v>1018</v>
      </c>
      <c r="T14" s="163">
        <v>1498</v>
      </c>
      <c r="U14" s="163">
        <v>1874</v>
      </c>
      <c r="V14" s="163">
        <v>2123</v>
      </c>
      <c r="W14" s="165">
        <f t="shared" ref="W14:W21" si="9">IFERROR(V14/U14-1,"-")</f>
        <v>0.1328708644610459</v>
      </c>
      <c r="X14" s="164">
        <f t="shared" si="5"/>
        <v>0.30485556238475731</v>
      </c>
      <c r="Y14" s="162">
        <f t="shared" si="6"/>
        <v>249</v>
      </c>
      <c r="Z14" s="163">
        <f t="shared" si="7"/>
        <v>496</v>
      </c>
      <c r="AA14" s="164">
        <f t="shared" si="1"/>
        <v>5.7863177977650587E-2</v>
      </c>
    </row>
    <row r="15" spans="1:27" x14ac:dyDescent="0.25">
      <c r="A15" s="1"/>
      <c r="B15" s="162" t="s">
        <v>113</v>
      </c>
      <c r="C15" s="163">
        <v>377725</v>
      </c>
      <c r="D15" s="163">
        <v>323112</v>
      </c>
      <c r="E15" s="163">
        <v>120099</v>
      </c>
      <c r="F15" s="163">
        <v>238248</v>
      </c>
      <c r="G15" s="163">
        <v>272331</v>
      </c>
      <c r="H15" s="163">
        <v>285987</v>
      </c>
      <c r="I15" s="165">
        <f t="shared" si="8"/>
        <v>5.0144860482280729E-2</v>
      </c>
      <c r="J15" s="164">
        <f t="shared" si="2"/>
        <v>-0.11489823961969847</v>
      </c>
      <c r="K15" s="163">
        <f t="shared" si="3"/>
        <v>13656</v>
      </c>
      <c r="L15" s="163">
        <f t="shared" si="4"/>
        <v>-37125</v>
      </c>
      <c r="M15" s="164">
        <f t="shared" si="0"/>
        <v>7.8124351210600046E-2</v>
      </c>
      <c r="P15" s="162" t="s">
        <v>113</v>
      </c>
      <c r="Q15" s="163">
        <v>2809</v>
      </c>
      <c r="R15" s="163">
        <v>2414</v>
      </c>
      <c r="S15" s="163">
        <v>1157</v>
      </c>
      <c r="T15" s="163">
        <v>2172</v>
      </c>
      <c r="U15" s="163">
        <v>2367</v>
      </c>
      <c r="V15" s="163">
        <v>2786</v>
      </c>
      <c r="W15" s="165">
        <f t="shared" si="9"/>
        <v>0.17701732150401361</v>
      </c>
      <c r="X15" s="164">
        <f t="shared" si="5"/>
        <v>0.15410107705053844</v>
      </c>
      <c r="Y15" s="162">
        <f t="shared" si="6"/>
        <v>419</v>
      </c>
      <c r="Z15" s="163">
        <f t="shared" si="7"/>
        <v>372</v>
      </c>
      <c r="AA15" s="164">
        <f t="shared" si="1"/>
        <v>7.5933496865630959E-2</v>
      </c>
    </row>
    <row r="16" spans="1:27" x14ac:dyDescent="0.25">
      <c r="A16" s="1"/>
      <c r="B16" s="162" t="s">
        <v>116</v>
      </c>
      <c r="C16" s="163">
        <v>112897</v>
      </c>
      <c r="D16" s="163">
        <v>115531</v>
      </c>
      <c r="E16" s="163">
        <v>44488</v>
      </c>
      <c r="F16" s="163">
        <v>129000</v>
      </c>
      <c r="G16" s="163">
        <v>145584</v>
      </c>
      <c r="H16" s="163">
        <v>158873</v>
      </c>
      <c r="I16" s="165">
        <f t="shared" si="8"/>
        <v>9.1280635234641139E-2</v>
      </c>
      <c r="J16" s="164">
        <f t="shared" si="2"/>
        <v>0.37515472037808029</v>
      </c>
      <c r="K16" s="163">
        <f t="shared" si="3"/>
        <v>13289</v>
      </c>
      <c r="L16" s="163">
        <f t="shared" si="4"/>
        <v>43342</v>
      </c>
      <c r="M16" s="164">
        <f t="shared" si="0"/>
        <v>4.3400049827025916E-2</v>
      </c>
      <c r="P16" s="162" t="s">
        <v>116</v>
      </c>
      <c r="Q16" s="163">
        <v>2867</v>
      </c>
      <c r="R16" s="163">
        <v>2598</v>
      </c>
      <c r="S16" s="163">
        <v>1446</v>
      </c>
      <c r="T16" s="163">
        <v>2389</v>
      </c>
      <c r="U16" s="163">
        <v>2631</v>
      </c>
      <c r="V16" s="163">
        <v>2600</v>
      </c>
      <c r="W16" s="165">
        <f t="shared" si="9"/>
        <v>-1.1782592170277439E-2</v>
      </c>
      <c r="X16" s="164">
        <f t="shared" si="5"/>
        <v>7.698229407235857E-4</v>
      </c>
      <c r="Y16" s="162">
        <f t="shared" si="6"/>
        <v>-31</v>
      </c>
      <c r="Z16" s="163">
        <f t="shared" si="7"/>
        <v>2</v>
      </c>
      <c r="AA16" s="164">
        <f t="shared" si="1"/>
        <v>7.0863995639138727E-2</v>
      </c>
    </row>
    <row r="17" spans="1:27" x14ac:dyDescent="0.25">
      <c r="A17" s="1"/>
      <c r="B17" s="162" t="s">
        <v>123</v>
      </c>
      <c r="C17" s="163">
        <v>101290</v>
      </c>
      <c r="D17" s="163">
        <v>94586</v>
      </c>
      <c r="E17" s="163">
        <v>35677</v>
      </c>
      <c r="F17" s="163">
        <v>119177</v>
      </c>
      <c r="G17" s="163">
        <v>108600</v>
      </c>
      <c r="H17" s="163">
        <v>116652</v>
      </c>
      <c r="I17" s="165">
        <f t="shared" si="8"/>
        <v>7.4143646408839858E-2</v>
      </c>
      <c r="J17" s="164">
        <f t="shared" si="2"/>
        <v>0.23329033895079609</v>
      </c>
      <c r="K17" s="163">
        <f t="shared" si="3"/>
        <v>8052</v>
      </c>
      <c r="L17" s="163">
        <f t="shared" si="4"/>
        <v>22066</v>
      </c>
      <c r="M17" s="164">
        <f t="shared" si="0"/>
        <v>3.1866349929958064E-2</v>
      </c>
      <c r="P17" s="162" t="s">
        <v>123</v>
      </c>
      <c r="Q17" s="163">
        <v>379</v>
      </c>
      <c r="R17" s="163">
        <v>413</v>
      </c>
      <c r="S17" s="163">
        <v>274</v>
      </c>
      <c r="T17" s="163">
        <v>820</v>
      </c>
      <c r="U17" s="163">
        <v>615</v>
      </c>
      <c r="V17" s="163">
        <v>670</v>
      </c>
      <c r="W17" s="165">
        <f t="shared" si="9"/>
        <v>8.9430894308943021E-2</v>
      </c>
      <c r="X17" s="164">
        <f t="shared" si="5"/>
        <v>0.62227602905569013</v>
      </c>
      <c r="Y17" s="162">
        <f t="shared" si="6"/>
        <v>55</v>
      </c>
      <c r="Z17" s="163">
        <f t="shared" si="7"/>
        <v>257</v>
      </c>
      <c r="AA17" s="164">
        <f t="shared" si="1"/>
        <v>1.8261106568547288E-2</v>
      </c>
    </row>
    <row r="18" spans="1:27" x14ac:dyDescent="0.25">
      <c r="A18" s="1"/>
      <c r="B18" s="162" t="s">
        <v>119</v>
      </c>
      <c r="C18" s="163">
        <v>90377</v>
      </c>
      <c r="D18" s="163">
        <v>88780</v>
      </c>
      <c r="E18" s="163">
        <v>39325</v>
      </c>
      <c r="F18" s="163">
        <v>95518</v>
      </c>
      <c r="G18" s="163">
        <v>97831</v>
      </c>
      <c r="H18" s="163">
        <v>103939</v>
      </c>
      <c r="I18" s="165">
        <f t="shared" si="8"/>
        <v>6.2434197749179798E-2</v>
      </c>
      <c r="J18" s="164">
        <f t="shared" si="2"/>
        <v>0.17074791619734175</v>
      </c>
      <c r="K18" s="163">
        <f t="shared" si="3"/>
        <v>6108</v>
      </c>
      <c r="L18" s="163">
        <f t="shared" si="4"/>
        <v>15159</v>
      </c>
      <c r="M18" s="164">
        <f t="shared" si="0"/>
        <v>2.8393482712425942E-2</v>
      </c>
      <c r="P18" s="162" t="s">
        <v>119</v>
      </c>
      <c r="Q18" s="163">
        <v>305</v>
      </c>
      <c r="R18" s="163">
        <v>357</v>
      </c>
      <c r="S18" s="163">
        <v>177</v>
      </c>
      <c r="T18" s="163">
        <v>493</v>
      </c>
      <c r="U18" s="163">
        <v>385</v>
      </c>
      <c r="V18" s="163">
        <v>598</v>
      </c>
      <c r="W18" s="165">
        <f t="shared" si="9"/>
        <v>0.55324675324675332</v>
      </c>
      <c r="X18" s="164">
        <f t="shared" si="5"/>
        <v>0.67507002801120453</v>
      </c>
      <c r="Y18" s="162">
        <f t="shared" si="6"/>
        <v>213</v>
      </c>
      <c r="Z18" s="163">
        <f t="shared" si="7"/>
        <v>241</v>
      </c>
      <c r="AA18" s="164">
        <f t="shared" si="1"/>
        <v>1.6298718997001908E-2</v>
      </c>
    </row>
    <row r="19" spans="1:27" x14ac:dyDescent="0.25">
      <c r="A19" s="161" t="s">
        <v>144</v>
      </c>
      <c r="B19" s="162" t="s">
        <v>128</v>
      </c>
      <c r="C19" s="163">
        <v>43841</v>
      </c>
      <c r="D19" s="163">
        <v>49684</v>
      </c>
      <c r="E19" s="163">
        <v>28470</v>
      </c>
      <c r="F19" s="163">
        <v>36629</v>
      </c>
      <c r="G19" s="163">
        <v>45110</v>
      </c>
      <c r="H19" s="163">
        <v>40753</v>
      </c>
      <c r="I19" s="165">
        <f t="shared" si="8"/>
        <v>-9.6586122810906727E-2</v>
      </c>
      <c r="J19" s="164">
        <f t="shared" si="2"/>
        <v>-0.17975605828838259</v>
      </c>
      <c r="K19" s="163">
        <f t="shared" si="3"/>
        <v>-4357</v>
      </c>
      <c r="L19" s="163">
        <f t="shared" si="4"/>
        <v>-8931</v>
      </c>
      <c r="M19" s="164">
        <f t="shared" si="0"/>
        <v>1.1132679754274087E-2</v>
      </c>
      <c r="P19" s="162" t="s">
        <v>128</v>
      </c>
      <c r="Q19" s="163">
        <v>98</v>
      </c>
      <c r="R19" s="163">
        <v>105</v>
      </c>
      <c r="S19" s="163">
        <v>113</v>
      </c>
      <c r="T19" s="163">
        <v>217</v>
      </c>
      <c r="U19" s="163">
        <v>102</v>
      </c>
      <c r="V19" s="163">
        <v>165</v>
      </c>
      <c r="W19" s="165">
        <f t="shared" si="9"/>
        <v>0.61764705882352944</v>
      </c>
      <c r="X19" s="164">
        <f t="shared" si="5"/>
        <v>0.5714285714285714</v>
      </c>
      <c r="Y19" s="162">
        <f t="shared" si="6"/>
        <v>63</v>
      </c>
      <c r="Z19" s="163">
        <f t="shared" si="7"/>
        <v>60</v>
      </c>
      <c r="AA19" s="164">
        <f t="shared" si="1"/>
        <v>4.4971381847914967E-3</v>
      </c>
    </row>
    <row r="20" spans="1:27" x14ac:dyDescent="0.25">
      <c r="A20" s="167" t="s">
        <v>145</v>
      </c>
      <c r="B20" s="162" t="s">
        <v>131</v>
      </c>
      <c r="C20" s="163">
        <v>72108</v>
      </c>
      <c r="D20" s="163">
        <v>60814</v>
      </c>
      <c r="E20" s="163">
        <v>40279</v>
      </c>
      <c r="F20" s="163">
        <v>27370</v>
      </c>
      <c r="G20" s="163">
        <v>40524</v>
      </c>
      <c r="H20" s="163">
        <v>41335</v>
      </c>
      <c r="I20" s="165">
        <f t="shared" si="8"/>
        <v>2.0012831902082695E-2</v>
      </c>
      <c r="J20" s="164">
        <f t="shared" si="2"/>
        <v>-0.32030453513993484</v>
      </c>
      <c r="K20" s="163">
        <f t="shared" si="3"/>
        <v>811</v>
      </c>
      <c r="L20" s="163">
        <f t="shared" si="4"/>
        <v>-19479</v>
      </c>
      <c r="M20" s="164">
        <f t="shared" si="0"/>
        <v>1.1291667304073796E-2</v>
      </c>
      <c r="P20" s="162" t="s">
        <v>131</v>
      </c>
      <c r="Q20" s="163">
        <v>232</v>
      </c>
      <c r="R20" s="163">
        <v>146</v>
      </c>
      <c r="S20" s="163">
        <v>64</v>
      </c>
      <c r="T20" s="163">
        <v>108</v>
      </c>
      <c r="U20" s="163">
        <v>178</v>
      </c>
      <c r="V20" s="163">
        <v>272</v>
      </c>
      <c r="W20" s="165">
        <f t="shared" si="9"/>
        <v>0.5280898876404494</v>
      </c>
      <c r="X20" s="164">
        <f t="shared" si="5"/>
        <v>0.86301369863013688</v>
      </c>
      <c r="Y20" s="162">
        <f t="shared" si="6"/>
        <v>94</v>
      </c>
      <c r="Z20" s="163">
        <f t="shared" si="7"/>
        <v>126</v>
      </c>
      <c r="AA20" s="164">
        <f t="shared" si="1"/>
        <v>7.4134641591714363E-3</v>
      </c>
    </row>
    <row r="21" spans="1:27" x14ac:dyDescent="0.25">
      <c r="B21" s="168" t="s">
        <v>145</v>
      </c>
      <c r="C21" s="169">
        <f t="shared" ref="C21:H21" si="10">C13-SUM(C14:C20)</f>
        <v>603605</v>
      </c>
      <c r="D21" s="169">
        <f t="shared" si="10"/>
        <v>613472</v>
      </c>
      <c r="E21" s="169">
        <f t="shared" si="10"/>
        <v>252205</v>
      </c>
      <c r="F21" s="169">
        <f t="shared" si="10"/>
        <v>640951</v>
      </c>
      <c r="G21" s="169">
        <f t="shared" si="10"/>
        <v>723164</v>
      </c>
      <c r="H21" s="169">
        <f t="shared" si="10"/>
        <v>795371</v>
      </c>
      <c r="I21" s="171">
        <f t="shared" si="8"/>
        <v>9.9848720345592445E-2</v>
      </c>
      <c r="J21" s="170">
        <f t="shared" si="2"/>
        <v>0.2965074200615514</v>
      </c>
      <c r="K21" s="169">
        <f>H21-G21</f>
        <v>72207</v>
      </c>
      <c r="L21" s="169">
        <f t="shared" si="4"/>
        <v>181899</v>
      </c>
      <c r="M21" s="170">
        <f t="shared" si="0"/>
        <v>0.21727506266622668</v>
      </c>
      <c r="P21" s="168" t="s">
        <v>145</v>
      </c>
      <c r="Q21" s="169">
        <f t="shared" ref="Q21:V21" si="11">Q13-SUM(Q14:Q20)</f>
        <v>4733</v>
      </c>
      <c r="R21" s="169">
        <f t="shared" si="11"/>
        <v>4477</v>
      </c>
      <c r="S21" s="169">
        <f t="shared" si="11"/>
        <v>1693</v>
      </c>
      <c r="T21" s="169">
        <f t="shared" si="11"/>
        <v>3904</v>
      </c>
      <c r="U21" s="169">
        <f t="shared" si="11"/>
        <v>5038</v>
      </c>
      <c r="V21" s="169">
        <f t="shared" si="11"/>
        <v>5415</v>
      </c>
      <c r="W21" s="171">
        <f t="shared" si="9"/>
        <v>7.483128225486313E-2</v>
      </c>
      <c r="X21" s="170">
        <f t="shared" si="5"/>
        <v>0.20951530042439126</v>
      </c>
      <c r="Y21" s="168">
        <f>V21-U21</f>
        <v>377</v>
      </c>
      <c r="Z21" s="169">
        <f t="shared" si="7"/>
        <v>938</v>
      </c>
      <c r="AA21" s="170">
        <f t="shared" si="1"/>
        <v>0.14758789860997548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1131052</v>
      </c>
      <c r="D23" s="176">
        <v>1190064</v>
      </c>
      <c r="E23" s="176">
        <v>396965</v>
      </c>
      <c r="F23" s="176">
        <v>1157727</v>
      </c>
      <c r="G23" s="176">
        <v>1246990</v>
      </c>
      <c r="H23" s="176">
        <v>1301111</v>
      </c>
      <c r="I23" s="177">
        <f>IFERROR(H23/G23-1,"-")</f>
        <v>4.3401310355335676E-2</v>
      </c>
      <c r="J23" s="177">
        <f>IFERROR(H23/D23-1,"-")</f>
        <v>9.3311788273571894E-2</v>
      </c>
      <c r="K23" s="176">
        <f>H23-G23</f>
        <v>54121</v>
      </c>
      <c r="L23" s="176">
        <f>H23-D23</f>
        <v>111047</v>
      </c>
      <c r="M23" s="177">
        <f t="shared" ref="M23:M35" si="12">H23/H$9</f>
        <v>0.35543032630145788</v>
      </c>
    </row>
    <row r="24" spans="1:27" x14ac:dyDescent="0.25">
      <c r="B24" s="157" t="s">
        <v>97</v>
      </c>
      <c r="C24" s="158">
        <v>129972</v>
      </c>
      <c r="D24" s="158">
        <v>160311</v>
      </c>
      <c r="E24" s="158">
        <v>51841</v>
      </c>
      <c r="F24" s="158">
        <v>152312</v>
      </c>
      <c r="G24" s="158">
        <v>130902</v>
      </c>
      <c r="H24" s="158">
        <v>116116</v>
      </c>
      <c r="I24" s="160">
        <f>IFERROR(H24/G24-1,"-")</f>
        <v>-0.11295472949229191</v>
      </c>
      <c r="J24" s="159">
        <f t="shared" ref="J24:J35" si="13">IFERROR(H24/D24-1,"-")</f>
        <v>-0.27568289137988033</v>
      </c>
      <c r="K24" s="158">
        <f t="shared" ref="K24:K34" si="14">H24-G24</f>
        <v>-14786</v>
      </c>
      <c r="L24" s="158">
        <f t="shared" ref="L24:L35" si="15">H24-D24</f>
        <v>-44195</v>
      </c>
      <c r="M24" s="159">
        <f t="shared" si="12"/>
        <v>3.1719928406431182E-2</v>
      </c>
    </row>
    <row r="25" spans="1:27" x14ac:dyDescent="0.25">
      <c r="B25" s="162" t="s">
        <v>103</v>
      </c>
      <c r="C25" s="163">
        <v>61714</v>
      </c>
      <c r="D25" s="163">
        <v>82302</v>
      </c>
      <c r="E25" s="163">
        <v>27555</v>
      </c>
      <c r="F25" s="163">
        <v>66043</v>
      </c>
      <c r="G25" s="163">
        <v>56179</v>
      </c>
      <c r="H25" s="163">
        <v>44950</v>
      </c>
      <c r="I25" s="165">
        <f>IFERROR(H25/G25-1,"-")</f>
        <v>-0.19987895832962499</v>
      </c>
      <c r="J25" s="164">
        <f t="shared" si="13"/>
        <v>-0.45384073291050031</v>
      </c>
      <c r="K25" s="163">
        <f t="shared" si="14"/>
        <v>-11229</v>
      </c>
      <c r="L25" s="163">
        <f t="shared" si="15"/>
        <v>-37352</v>
      </c>
      <c r="M25" s="164">
        <f t="shared" si="12"/>
        <v>1.2279193064427655E-2</v>
      </c>
    </row>
    <row r="26" spans="1:27" x14ac:dyDescent="0.25">
      <c r="B26" s="162" t="s">
        <v>100</v>
      </c>
      <c r="C26" s="163">
        <v>68258</v>
      </c>
      <c r="D26" s="163">
        <v>78009</v>
      </c>
      <c r="E26" s="163">
        <v>24286</v>
      </c>
      <c r="F26" s="163">
        <v>86269</v>
      </c>
      <c r="G26" s="163">
        <v>74723</v>
      </c>
      <c r="H26" s="163">
        <v>71166</v>
      </c>
      <c r="I26" s="165">
        <f>IFERROR(H26/G26-1,"-")</f>
        <v>-4.7602478487212774E-2</v>
      </c>
      <c r="J26" s="164">
        <f t="shared" si="13"/>
        <v>-8.7720647617582581E-2</v>
      </c>
      <c r="K26" s="163">
        <f t="shared" si="14"/>
        <v>-3557</v>
      </c>
      <c r="L26" s="163">
        <f t="shared" si="15"/>
        <v>-6843</v>
      </c>
      <c r="M26" s="164">
        <f t="shared" si="12"/>
        <v>1.9440735342003527E-2</v>
      </c>
    </row>
    <row r="27" spans="1:27" x14ac:dyDescent="0.25">
      <c r="B27" s="157" t="s">
        <v>107</v>
      </c>
      <c r="C27" s="158">
        <v>1001080</v>
      </c>
      <c r="D27" s="158">
        <v>1029753</v>
      </c>
      <c r="E27" s="158">
        <v>345124</v>
      </c>
      <c r="F27" s="158">
        <v>1005415</v>
      </c>
      <c r="G27" s="158">
        <v>1116088</v>
      </c>
      <c r="H27" s="158">
        <v>1184995</v>
      </c>
      <c r="I27" s="160">
        <f>IFERROR(H27/G27-1,"-")</f>
        <v>6.1739755288113374E-2</v>
      </c>
      <c r="J27" s="159">
        <f t="shared" si="13"/>
        <v>0.15075654064615485</v>
      </c>
      <c r="K27" s="158">
        <f t="shared" si="14"/>
        <v>68907</v>
      </c>
      <c r="L27" s="158">
        <f t="shared" si="15"/>
        <v>155242</v>
      </c>
      <c r="M27" s="159">
        <f t="shared" si="12"/>
        <v>0.3237103978950267</v>
      </c>
    </row>
    <row r="28" spans="1:27" x14ac:dyDescent="0.25">
      <c r="B28" s="162" t="s">
        <v>110</v>
      </c>
      <c r="C28" s="163">
        <v>485147</v>
      </c>
      <c r="D28" s="163">
        <v>516174</v>
      </c>
      <c r="E28" s="163">
        <v>152000</v>
      </c>
      <c r="F28" s="163">
        <v>506626</v>
      </c>
      <c r="G28" s="163">
        <v>576041</v>
      </c>
      <c r="H28" s="163">
        <v>620558</v>
      </c>
      <c r="I28" s="165">
        <f t="shared" ref="I28:I35" si="16">IFERROR(H28/G28-1,"-")</f>
        <v>7.7280957431849373E-2</v>
      </c>
      <c r="J28" s="164">
        <f t="shared" si="13"/>
        <v>0.20222638102655299</v>
      </c>
      <c r="K28" s="163">
        <f t="shared" si="14"/>
        <v>44517</v>
      </c>
      <c r="L28" s="163">
        <f t="shared" si="15"/>
        <v>104384</v>
      </c>
      <c r="M28" s="164">
        <f t="shared" si="12"/>
        <v>0.16952061156118126</v>
      </c>
    </row>
    <row r="29" spans="1:27" x14ac:dyDescent="0.25">
      <c r="B29" s="162" t="s">
        <v>113</v>
      </c>
      <c r="C29" s="163">
        <v>143648</v>
      </c>
      <c r="D29" s="163">
        <v>133671</v>
      </c>
      <c r="E29" s="163">
        <v>44451</v>
      </c>
      <c r="F29" s="163">
        <v>107997</v>
      </c>
      <c r="G29" s="163">
        <v>117774</v>
      </c>
      <c r="H29" s="163">
        <v>119692</v>
      </c>
      <c r="I29" s="165">
        <f t="shared" si="16"/>
        <v>1.6285428023163018E-2</v>
      </c>
      <c r="J29" s="164">
        <f t="shared" si="13"/>
        <v>-0.10457765708343625</v>
      </c>
      <c r="K29" s="163">
        <f t="shared" si="14"/>
        <v>1918</v>
      </c>
      <c r="L29" s="163">
        <f t="shared" si="15"/>
        <v>-13979</v>
      </c>
      <c r="M29" s="164">
        <f t="shared" si="12"/>
        <v>3.2696800361901555E-2</v>
      </c>
    </row>
    <row r="30" spans="1:27" x14ac:dyDescent="0.25">
      <c r="B30" s="162" t="s">
        <v>116</v>
      </c>
      <c r="C30" s="163">
        <v>32768</v>
      </c>
      <c r="D30" s="163">
        <v>36601</v>
      </c>
      <c r="E30" s="163">
        <v>14938</v>
      </c>
      <c r="F30" s="163">
        <v>42689</v>
      </c>
      <c r="G30" s="163">
        <v>44366</v>
      </c>
      <c r="H30" s="163">
        <v>41894</v>
      </c>
      <c r="I30" s="165">
        <f t="shared" si="16"/>
        <v>-5.5718342875174631E-2</v>
      </c>
      <c r="J30" s="164">
        <f t="shared" si="13"/>
        <v>0.14461353514931297</v>
      </c>
      <c r="K30" s="163">
        <f t="shared" si="14"/>
        <v>-2472</v>
      </c>
      <c r="L30" s="163">
        <f t="shared" si="15"/>
        <v>5293</v>
      </c>
      <c r="M30" s="164">
        <f t="shared" si="12"/>
        <v>1.1444371840737091E-2</v>
      </c>
    </row>
    <row r="31" spans="1:27" x14ac:dyDescent="0.25">
      <c r="B31" s="162" t="s">
        <v>123</v>
      </c>
      <c r="C31" s="163">
        <v>45099</v>
      </c>
      <c r="D31" s="163">
        <v>41321</v>
      </c>
      <c r="E31" s="163">
        <v>14996</v>
      </c>
      <c r="F31" s="163">
        <v>54410</v>
      </c>
      <c r="G31" s="163">
        <v>48229</v>
      </c>
      <c r="H31" s="163">
        <v>48668</v>
      </c>
      <c r="I31" s="165">
        <f t="shared" si="16"/>
        <v>9.1024072653382859E-3</v>
      </c>
      <c r="J31" s="164">
        <f t="shared" si="13"/>
        <v>0.17780305413712161</v>
      </c>
      <c r="K31" s="163">
        <f t="shared" si="14"/>
        <v>439</v>
      </c>
      <c r="L31" s="163">
        <f t="shared" si="15"/>
        <v>7347</v>
      </c>
      <c r="M31" s="164">
        <f t="shared" si="12"/>
        <v>1.3294855796653285E-2</v>
      </c>
    </row>
    <row r="32" spans="1:27" x14ac:dyDescent="0.25">
      <c r="B32" s="162" t="s">
        <v>119</v>
      </c>
      <c r="C32" s="163">
        <v>47553</v>
      </c>
      <c r="D32" s="163">
        <v>47416</v>
      </c>
      <c r="E32" s="163">
        <v>18569</v>
      </c>
      <c r="F32" s="163">
        <v>55115</v>
      </c>
      <c r="G32" s="163">
        <v>51973</v>
      </c>
      <c r="H32" s="163">
        <v>53658</v>
      </c>
      <c r="I32" s="165">
        <f t="shared" si="16"/>
        <v>3.2420679968445221E-2</v>
      </c>
      <c r="J32" s="164">
        <f t="shared" si="13"/>
        <v>0.13164332714695459</v>
      </c>
      <c r="K32" s="163">
        <f t="shared" si="14"/>
        <v>1685</v>
      </c>
      <c r="L32" s="163">
        <f t="shared" si="15"/>
        <v>6242</v>
      </c>
      <c r="M32" s="164">
        <f t="shared" si="12"/>
        <v>1.465799647277106E-2</v>
      </c>
    </row>
    <row r="33" spans="2:13" x14ac:dyDescent="0.25">
      <c r="B33" s="162" t="s">
        <v>128</v>
      </c>
      <c r="C33" s="163">
        <v>18117</v>
      </c>
      <c r="D33" s="163">
        <v>21572</v>
      </c>
      <c r="E33" s="163">
        <v>11528</v>
      </c>
      <c r="F33" s="163">
        <v>14081</v>
      </c>
      <c r="G33" s="163">
        <v>16400</v>
      </c>
      <c r="H33" s="163">
        <v>15469</v>
      </c>
      <c r="I33" s="165">
        <f t="shared" si="16"/>
        <v>-5.6768292682926824E-2</v>
      </c>
      <c r="J33" s="164">
        <f t="shared" si="13"/>
        <v>-0.28291303541628032</v>
      </c>
      <c r="K33" s="163">
        <f t="shared" si="14"/>
        <v>-931</v>
      </c>
      <c r="L33" s="163">
        <f t="shared" si="15"/>
        <v>-6103</v>
      </c>
      <c r="M33" s="164">
        <f t="shared" si="12"/>
        <v>4.2257360959651038E-3</v>
      </c>
    </row>
    <row r="34" spans="2:13" x14ac:dyDescent="0.25">
      <c r="B34" s="162" t="s">
        <v>131</v>
      </c>
      <c r="C34" s="163">
        <v>22195</v>
      </c>
      <c r="D34" s="163">
        <v>19767</v>
      </c>
      <c r="E34" s="163">
        <v>12830</v>
      </c>
      <c r="F34" s="163">
        <v>8474</v>
      </c>
      <c r="G34" s="163">
        <v>14436</v>
      </c>
      <c r="H34" s="163">
        <v>13798</v>
      </c>
      <c r="I34" s="165">
        <f t="shared" si="16"/>
        <v>-4.4195067885840933E-2</v>
      </c>
      <c r="J34" s="164">
        <f t="shared" si="13"/>
        <v>-0.30196792634188296</v>
      </c>
      <c r="K34" s="163">
        <f t="shared" si="14"/>
        <v>-638</v>
      </c>
      <c r="L34" s="163">
        <f t="shared" si="15"/>
        <v>-5969</v>
      </c>
      <c r="M34" s="164">
        <f t="shared" si="12"/>
        <v>3.7692615328803738E-3</v>
      </c>
    </row>
    <row r="35" spans="2:13" x14ac:dyDescent="0.25">
      <c r="B35" s="168" t="s">
        <v>145</v>
      </c>
      <c r="C35" s="169">
        <f t="shared" ref="C35:H35" si="17">C27-SUM(C28:C34)</f>
        <v>206553</v>
      </c>
      <c r="D35" s="169">
        <f t="shared" si="17"/>
        <v>213231</v>
      </c>
      <c r="E35" s="169">
        <f t="shared" si="17"/>
        <v>75812</v>
      </c>
      <c r="F35" s="169">
        <f t="shared" si="17"/>
        <v>216023</v>
      </c>
      <c r="G35" s="169">
        <f t="shared" si="17"/>
        <v>246869</v>
      </c>
      <c r="H35" s="169">
        <f t="shared" si="17"/>
        <v>271258</v>
      </c>
      <c r="I35" s="171">
        <f t="shared" si="16"/>
        <v>9.879328712799107E-2</v>
      </c>
      <c r="J35" s="170">
        <f t="shared" si="13"/>
        <v>0.27213210086713469</v>
      </c>
      <c r="K35" s="169">
        <f>H35-G35</f>
        <v>24389</v>
      </c>
      <c r="L35" s="169">
        <f t="shared" si="15"/>
        <v>58027</v>
      </c>
      <c r="M35" s="170">
        <f t="shared" si="12"/>
        <v>7.4100764232936975E-2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875252</v>
      </c>
      <c r="D37" s="176">
        <v>873555</v>
      </c>
      <c r="E37" s="176">
        <v>280080</v>
      </c>
      <c r="F37" s="176">
        <v>810745</v>
      </c>
      <c r="G37" s="176">
        <v>867527</v>
      </c>
      <c r="H37" s="176">
        <v>922227</v>
      </c>
      <c r="I37" s="177">
        <f>IFERROR(H37/G37-1,"-")</f>
        <v>6.3052792593198737E-2</v>
      </c>
      <c r="J37" s="177">
        <f>IFERROR(H37/D37-1,"-")</f>
        <v>5.5717155760083736E-2</v>
      </c>
      <c r="K37" s="176">
        <f>H37-G37</f>
        <v>54700</v>
      </c>
      <c r="L37" s="176">
        <f>H37-D37</f>
        <v>48672</v>
      </c>
      <c r="M37" s="177">
        <f t="shared" ref="M37:M49" si="18">H37/H$9</f>
        <v>0.2519288850328793</v>
      </c>
    </row>
    <row r="38" spans="2:13" x14ac:dyDescent="0.25">
      <c r="B38" s="157" t="s">
        <v>97</v>
      </c>
      <c r="C38" s="158">
        <v>94018</v>
      </c>
      <c r="D38" s="158">
        <v>91760</v>
      </c>
      <c r="E38" s="158">
        <v>27117</v>
      </c>
      <c r="F38" s="158">
        <v>89466</v>
      </c>
      <c r="G38" s="158">
        <v>83652</v>
      </c>
      <c r="H38" s="158">
        <v>80352</v>
      </c>
      <c r="I38" s="160">
        <f>IFERROR(H38/G38-1,"-")</f>
        <v>-3.9449146463921947E-2</v>
      </c>
      <c r="J38" s="159">
        <f t="shared" ref="J38:J49" si="19">IFERROR(H38/D38-1,"-")</f>
        <v>-0.12432432432432428</v>
      </c>
      <c r="K38" s="158">
        <f t="shared" ref="K38:K48" si="20">H38-G38</f>
        <v>-3300</v>
      </c>
      <c r="L38" s="158">
        <f t="shared" ref="L38:L49" si="21">H38-D38</f>
        <v>-11408</v>
      </c>
      <c r="M38" s="159">
        <f t="shared" si="18"/>
        <v>2.1950116153790677E-2</v>
      </c>
    </row>
    <row r="39" spans="2:13" x14ac:dyDescent="0.25">
      <c r="B39" s="162" t="s">
        <v>103</v>
      </c>
      <c r="C39" s="163">
        <v>30093</v>
      </c>
      <c r="D39" s="163">
        <v>37857</v>
      </c>
      <c r="E39" s="163">
        <v>12043</v>
      </c>
      <c r="F39" s="163">
        <v>37477</v>
      </c>
      <c r="G39" s="163">
        <v>37381</v>
      </c>
      <c r="H39" s="163">
        <v>36773</v>
      </c>
      <c r="I39" s="165">
        <f>IFERROR(H39/G39-1,"-")</f>
        <v>-1.626494743318796E-2</v>
      </c>
      <c r="J39" s="164">
        <f t="shared" si="19"/>
        <v>-2.8634070317246518E-2</v>
      </c>
      <c r="K39" s="163">
        <f t="shared" si="20"/>
        <v>-608</v>
      </c>
      <c r="L39" s="163">
        <f t="shared" si="21"/>
        <v>-1084</v>
      </c>
      <c r="M39" s="164">
        <f t="shared" si="18"/>
        <v>1.0045445307190171E-2</v>
      </c>
    </row>
    <row r="40" spans="2:13" x14ac:dyDescent="0.25">
      <c r="B40" s="162" t="s">
        <v>100</v>
      </c>
      <c r="C40" s="163">
        <v>63925</v>
      </c>
      <c r="D40" s="163">
        <v>53903</v>
      </c>
      <c r="E40" s="163">
        <v>15074</v>
      </c>
      <c r="F40" s="163">
        <v>51989</v>
      </c>
      <c r="G40" s="163">
        <v>46271</v>
      </c>
      <c r="H40" s="163">
        <v>43579</v>
      </c>
      <c r="I40" s="165">
        <f>IFERROR(H40/G40-1,"-")</f>
        <v>-5.8178988999589398E-2</v>
      </c>
      <c r="J40" s="164">
        <f t="shared" si="19"/>
        <v>-0.19152922842884446</v>
      </c>
      <c r="K40" s="163">
        <f t="shared" si="20"/>
        <v>-2692</v>
      </c>
      <c r="L40" s="163">
        <f t="shared" si="21"/>
        <v>-10324</v>
      </c>
      <c r="M40" s="164">
        <f t="shared" si="18"/>
        <v>1.1904670846600508E-2</v>
      </c>
    </row>
    <row r="41" spans="2:13" x14ac:dyDescent="0.25">
      <c r="B41" s="157" t="s">
        <v>107</v>
      </c>
      <c r="C41" s="158">
        <v>781234</v>
      </c>
      <c r="D41" s="158">
        <v>781795</v>
      </c>
      <c r="E41" s="158">
        <v>252963</v>
      </c>
      <c r="F41" s="158">
        <v>721279</v>
      </c>
      <c r="G41" s="158">
        <v>783875</v>
      </c>
      <c r="H41" s="158">
        <v>841875</v>
      </c>
      <c r="I41" s="160">
        <f>IFERROR(H41/G41-1,"-")</f>
        <v>7.3991388933184465E-2</v>
      </c>
      <c r="J41" s="159">
        <f t="shared" si="19"/>
        <v>7.6848790283897905E-2</v>
      </c>
      <c r="K41" s="158">
        <f t="shared" si="20"/>
        <v>58000</v>
      </c>
      <c r="L41" s="158">
        <f t="shared" si="21"/>
        <v>60080</v>
      </c>
      <c r="M41" s="159">
        <f t="shared" si="18"/>
        <v>0.22997876887908861</v>
      </c>
    </row>
    <row r="42" spans="2:13" x14ac:dyDescent="0.25">
      <c r="B42" s="162" t="s">
        <v>110</v>
      </c>
      <c r="C42" s="163">
        <v>408319</v>
      </c>
      <c r="D42" s="163">
        <v>435758</v>
      </c>
      <c r="E42" s="163">
        <v>112269</v>
      </c>
      <c r="F42" s="163">
        <v>372000</v>
      </c>
      <c r="G42" s="163">
        <v>414624</v>
      </c>
      <c r="H42" s="163">
        <v>456197</v>
      </c>
      <c r="I42" s="165">
        <f t="shared" ref="I42:I49" si="22">IFERROR(H42/G42-1,"-")</f>
        <v>0.10026674770394384</v>
      </c>
      <c r="J42" s="164">
        <f t="shared" si="19"/>
        <v>4.6904474501902493E-2</v>
      </c>
      <c r="K42" s="163">
        <f t="shared" si="20"/>
        <v>41573</v>
      </c>
      <c r="L42" s="163">
        <f t="shared" si="21"/>
        <v>20439</v>
      </c>
      <c r="M42" s="164">
        <f t="shared" si="18"/>
        <v>0.12462138016490998</v>
      </c>
    </row>
    <row r="43" spans="2:13" x14ac:dyDescent="0.25">
      <c r="B43" s="162" t="s">
        <v>113</v>
      </c>
      <c r="C43" s="163">
        <v>48844</v>
      </c>
      <c r="D43" s="163">
        <v>35055</v>
      </c>
      <c r="E43" s="163">
        <v>12836</v>
      </c>
      <c r="F43" s="163">
        <v>23718</v>
      </c>
      <c r="G43" s="163">
        <v>28477</v>
      </c>
      <c r="H43" s="163">
        <v>27922</v>
      </c>
      <c r="I43" s="165">
        <f t="shared" si="22"/>
        <v>-1.948941250834002E-2</v>
      </c>
      <c r="J43" s="164">
        <f t="shared" si="19"/>
        <v>-0.20348024532876907</v>
      </c>
      <c r="K43" s="163">
        <f t="shared" si="20"/>
        <v>-555</v>
      </c>
      <c r="L43" s="163">
        <f t="shared" si="21"/>
        <v>-7133</v>
      </c>
      <c r="M43" s="164">
        <f t="shared" si="18"/>
        <v>7.627577947607319E-3</v>
      </c>
    </row>
    <row r="44" spans="2:13" x14ac:dyDescent="0.25">
      <c r="B44" s="162" t="s">
        <v>116</v>
      </c>
      <c r="C44" s="163">
        <v>16860</v>
      </c>
      <c r="D44" s="163">
        <v>16919</v>
      </c>
      <c r="E44" s="163">
        <v>6753</v>
      </c>
      <c r="F44" s="163">
        <v>18022</v>
      </c>
      <c r="G44" s="163">
        <v>19870</v>
      </c>
      <c r="H44" s="163">
        <v>20175</v>
      </c>
      <c r="I44" s="165">
        <f t="shared" si="22"/>
        <v>1.5349773527931543E-2</v>
      </c>
      <c r="J44" s="164">
        <f t="shared" si="19"/>
        <v>0.19244636207813692</v>
      </c>
      <c r="K44" s="163">
        <f t="shared" si="20"/>
        <v>305</v>
      </c>
      <c r="L44" s="163">
        <f t="shared" si="21"/>
        <v>3256</v>
      </c>
      <c r="M44" s="164">
        <f t="shared" si="18"/>
        <v>5.5112952185723679E-3</v>
      </c>
    </row>
    <row r="45" spans="2:13" x14ac:dyDescent="0.25">
      <c r="B45" s="162" t="s">
        <v>123</v>
      </c>
      <c r="C45" s="163">
        <v>38738</v>
      </c>
      <c r="D45" s="163">
        <v>37910</v>
      </c>
      <c r="E45" s="163">
        <v>11942</v>
      </c>
      <c r="F45" s="163">
        <v>40266</v>
      </c>
      <c r="G45" s="163">
        <v>36322</v>
      </c>
      <c r="H45" s="163">
        <v>38855</v>
      </c>
      <c r="I45" s="165">
        <f t="shared" si="22"/>
        <v>6.9737349264908266E-2</v>
      </c>
      <c r="J45" s="164">
        <f t="shared" si="19"/>
        <v>2.4927459773147032E-2</v>
      </c>
      <c r="K45" s="163">
        <f t="shared" si="20"/>
        <v>2533</v>
      </c>
      <c r="L45" s="163">
        <f t="shared" si="21"/>
        <v>945</v>
      </c>
      <c r="M45" s="164">
        <f t="shared" si="18"/>
        <v>1.0614194583277788E-2</v>
      </c>
    </row>
    <row r="46" spans="2:13" x14ac:dyDescent="0.25">
      <c r="B46" s="162" t="s">
        <v>119</v>
      </c>
      <c r="C46" s="163">
        <v>27855</v>
      </c>
      <c r="D46" s="163">
        <v>26154</v>
      </c>
      <c r="E46" s="163">
        <v>10520</v>
      </c>
      <c r="F46" s="163">
        <v>24068</v>
      </c>
      <c r="G46" s="163">
        <v>28121</v>
      </c>
      <c r="H46" s="163">
        <v>29784</v>
      </c>
      <c r="I46" s="165">
        <f t="shared" si="22"/>
        <v>5.913729952704383E-2</v>
      </c>
      <c r="J46" s="164">
        <f t="shared" si="19"/>
        <v>0.1387933012158753</v>
      </c>
      <c r="K46" s="163">
        <f t="shared" si="20"/>
        <v>1663</v>
      </c>
      <c r="L46" s="163">
        <f t="shared" si="21"/>
        <v>3630</v>
      </c>
      <c r="M46" s="164">
        <f t="shared" si="18"/>
        <v>8.1362288371727102E-3</v>
      </c>
    </row>
    <row r="47" spans="2:13" x14ac:dyDescent="0.25">
      <c r="B47" s="162" t="s">
        <v>128</v>
      </c>
      <c r="C47" s="163">
        <v>17135</v>
      </c>
      <c r="D47" s="163">
        <v>17835</v>
      </c>
      <c r="E47" s="163">
        <v>9596</v>
      </c>
      <c r="F47" s="163">
        <v>13881</v>
      </c>
      <c r="G47" s="163">
        <v>15316</v>
      </c>
      <c r="H47" s="163">
        <v>13979</v>
      </c>
      <c r="I47" s="165">
        <f t="shared" si="22"/>
        <v>-8.729433272394882E-2</v>
      </c>
      <c r="J47" s="164">
        <f t="shared" si="19"/>
        <v>-0.21620409307541355</v>
      </c>
      <c r="K47" s="163">
        <f t="shared" si="20"/>
        <v>-1337</v>
      </c>
      <c r="L47" s="163">
        <f t="shared" si="21"/>
        <v>-3856</v>
      </c>
      <c r="M47" s="164">
        <f t="shared" si="18"/>
        <v>3.8187061145191145E-3</v>
      </c>
    </row>
    <row r="48" spans="2:13" x14ac:dyDescent="0.25">
      <c r="B48" s="162" t="s">
        <v>131</v>
      </c>
      <c r="C48" s="163">
        <v>28642</v>
      </c>
      <c r="D48" s="163">
        <v>24655</v>
      </c>
      <c r="E48" s="163">
        <v>15389</v>
      </c>
      <c r="F48" s="163">
        <v>11670</v>
      </c>
      <c r="G48" s="163">
        <v>14758</v>
      </c>
      <c r="H48" s="163">
        <v>14943</v>
      </c>
      <c r="I48" s="165">
        <f t="shared" si="22"/>
        <v>1.2535573926006238E-2</v>
      </c>
      <c r="J48" s="164">
        <f t="shared" si="19"/>
        <v>-0.39391604137091862</v>
      </c>
      <c r="K48" s="163">
        <f t="shared" si="20"/>
        <v>185</v>
      </c>
      <c r="L48" s="163">
        <f t="shared" si="21"/>
        <v>-9712</v>
      </c>
      <c r="M48" s="164">
        <f t="shared" si="18"/>
        <v>4.0820463172801438E-3</v>
      </c>
    </row>
    <row r="49" spans="2:13" x14ac:dyDescent="0.25">
      <c r="B49" s="168" t="s">
        <v>145</v>
      </c>
      <c r="C49" s="169">
        <f t="shared" ref="C49:H49" si="23">C41-SUM(C42:C48)</f>
        <v>194841</v>
      </c>
      <c r="D49" s="169">
        <f t="shared" si="23"/>
        <v>187509</v>
      </c>
      <c r="E49" s="169">
        <f t="shared" si="23"/>
        <v>73658</v>
      </c>
      <c r="F49" s="169">
        <f t="shared" si="23"/>
        <v>217654</v>
      </c>
      <c r="G49" s="169">
        <f t="shared" si="23"/>
        <v>226387</v>
      </c>
      <c r="H49" s="169">
        <f t="shared" si="23"/>
        <v>240020</v>
      </c>
      <c r="I49" s="171">
        <f t="shared" si="22"/>
        <v>6.0219888951220657E-2</v>
      </c>
      <c r="J49" s="170">
        <f t="shared" si="19"/>
        <v>0.28004522449589087</v>
      </c>
      <c r="K49" s="169">
        <f>H49-G49</f>
        <v>13633</v>
      </c>
      <c r="L49" s="169">
        <f t="shared" si="21"/>
        <v>52511</v>
      </c>
      <c r="M49" s="170">
        <f t="shared" si="18"/>
        <v>6.5567339695749183E-2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30875</v>
      </c>
      <c r="D51" s="176">
        <v>29886</v>
      </c>
      <c r="E51" s="176">
        <v>11125</v>
      </c>
      <c r="F51" s="176">
        <v>22508</v>
      </c>
      <c r="G51" s="176">
        <v>33326</v>
      </c>
      <c r="H51" s="176">
        <v>28900</v>
      </c>
      <c r="I51" s="177">
        <f>IFERROR(H51/G51-1,"-")</f>
        <v>-0.13280921802796619</v>
      </c>
      <c r="J51" s="177">
        <f>IFERROR(H51/D51-1,"-")</f>
        <v>-3.2992036405005698E-2</v>
      </c>
      <c r="K51" s="176">
        <f>H51-G51</f>
        <v>-4426</v>
      </c>
      <c r="L51" s="176">
        <f>H51-D51</f>
        <v>-986</v>
      </c>
      <c r="M51" s="177">
        <f t="shared" ref="M51:M63" si="24">H51/H$9</f>
        <v>7.8947425931470364E-3</v>
      </c>
    </row>
    <row r="52" spans="2:13" x14ac:dyDescent="0.25">
      <c r="B52" s="157" t="s">
        <v>97</v>
      </c>
      <c r="C52" s="158">
        <v>8184</v>
      </c>
      <c r="D52" s="158">
        <v>7418</v>
      </c>
      <c r="E52" s="158">
        <v>2013</v>
      </c>
      <c r="F52" s="158">
        <v>3711</v>
      </c>
      <c r="G52" s="158">
        <v>14682</v>
      </c>
      <c r="H52" s="158">
        <v>7864</v>
      </c>
      <c r="I52" s="160">
        <f>IFERROR(H52/G52-1,"-")</f>
        <v>-0.46437815011578809</v>
      </c>
      <c r="J52" s="159">
        <f t="shared" ref="J52:J63" si="25">IFERROR(H52/D52-1,"-")</f>
        <v>6.0124022647613851E-2</v>
      </c>
      <c r="K52" s="158">
        <f t="shared" ref="K52:K62" si="26">H52-G52</f>
        <v>-6818</v>
      </c>
      <c r="L52" s="158">
        <f t="shared" ref="L52:L63" si="27">H52-D52</f>
        <v>446</v>
      </c>
      <c r="M52" s="159">
        <f t="shared" si="24"/>
        <v>2.1482441436854079E-3</v>
      </c>
    </row>
    <row r="53" spans="2:13" x14ac:dyDescent="0.25">
      <c r="B53" s="162" t="s">
        <v>103</v>
      </c>
      <c r="C53" s="163">
        <v>5390</v>
      </c>
      <c r="D53" s="163">
        <v>4284</v>
      </c>
      <c r="E53" s="163">
        <v>1428</v>
      </c>
      <c r="F53" s="163">
        <v>1903</v>
      </c>
      <c r="G53" s="163">
        <v>10896</v>
      </c>
      <c r="H53" s="163">
        <v>5262</v>
      </c>
      <c r="I53" s="165">
        <f>IFERROR(H53/G53-1,"-")</f>
        <v>-0.51707048458149774</v>
      </c>
      <c r="J53" s="164">
        <f t="shared" si="25"/>
        <v>0.22829131652661072</v>
      </c>
      <c r="K53" s="163">
        <f t="shared" si="26"/>
        <v>-5634</v>
      </c>
      <c r="L53" s="163">
        <f t="shared" si="27"/>
        <v>978</v>
      </c>
      <c r="M53" s="164">
        <f t="shared" si="24"/>
        <v>1.4374441358179827E-3</v>
      </c>
    </row>
    <row r="54" spans="2:13" x14ac:dyDescent="0.25">
      <c r="B54" s="162" t="s">
        <v>100</v>
      </c>
      <c r="C54" s="163">
        <v>2794</v>
      </c>
      <c r="D54" s="163">
        <v>3134</v>
      </c>
      <c r="E54" s="163">
        <v>585</v>
      </c>
      <c r="F54" s="163">
        <v>1808</v>
      </c>
      <c r="G54" s="163">
        <v>3786</v>
      </c>
      <c r="H54" s="163">
        <v>2602</v>
      </c>
      <c r="I54" s="165">
        <f>IFERROR(H54/G54-1,"-")</f>
        <v>-0.31273111463285785</v>
      </c>
      <c r="J54" s="164">
        <f t="shared" si="25"/>
        <v>-0.16975111678366306</v>
      </c>
      <c r="K54" s="163">
        <f t="shared" si="26"/>
        <v>-1184</v>
      </c>
      <c r="L54" s="163">
        <f t="shared" si="27"/>
        <v>-532</v>
      </c>
      <c r="M54" s="164">
        <f t="shared" si="24"/>
        <v>7.1080000786742517E-4</v>
      </c>
    </row>
    <row r="55" spans="2:13" x14ac:dyDescent="0.25">
      <c r="B55" s="157" t="s">
        <v>107</v>
      </c>
      <c r="C55" s="158">
        <v>22691</v>
      </c>
      <c r="D55" s="158">
        <v>22468</v>
      </c>
      <c r="E55" s="158">
        <v>9112</v>
      </c>
      <c r="F55" s="158">
        <v>18797</v>
      </c>
      <c r="G55" s="158">
        <v>18644</v>
      </c>
      <c r="H55" s="158">
        <v>21036</v>
      </c>
      <c r="I55" s="160">
        <f>IFERROR(H55/G55-1,"-")</f>
        <v>0.1282986483587214</v>
      </c>
      <c r="J55" s="159">
        <f t="shared" si="25"/>
        <v>-6.3735089905643583E-2</v>
      </c>
      <c r="K55" s="158">
        <f t="shared" si="26"/>
        <v>2392</v>
      </c>
      <c r="L55" s="158">
        <f t="shared" si="27"/>
        <v>-1432</v>
      </c>
      <c r="M55" s="159">
        <f t="shared" si="24"/>
        <v>5.7464984494616277E-3</v>
      </c>
    </row>
    <row r="56" spans="2:13" x14ac:dyDescent="0.25">
      <c r="B56" s="162" t="s">
        <v>110</v>
      </c>
      <c r="C56" s="163">
        <v>6395</v>
      </c>
      <c r="D56" s="163">
        <v>6813</v>
      </c>
      <c r="E56" s="163">
        <v>2911</v>
      </c>
      <c r="F56" s="163">
        <v>6815</v>
      </c>
      <c r="G56" s="163">
        <v>5863</v>
      </c>
      <c r="H56" s="163">
        <v>7366</v>
      </c>
      <c r="I56" s="165">
        <f t="shared" ref="I56:I63" si="28">IFERROR(H56/G56-1,"-")</f>
        <v>0.25635340269486617</v>
      </c>
      <c r="J56" s="164">
        <f t="shared" si="25"/>
        <v>8.1168354616174998E-2</v>
      </c>
      <c r="K56" s="163">
        <f t="shared" si="26"/>
        <v>1503</v>
      </c>
      <c r="L56" s="163">
        <f t="shared" si="27"/>
        <v>553</v>
      </c>
      <c r="M56" s="164">
        <f t="shared" si="24"/>
        <v>2.0122032505578225E-3</v>
      </c>
    </row>
    <row r="57" spans="2:13" x14ac:dyDescent="0.25">
      <c r="B57" s="162" t="s">
        <v>113</v>
      </c>
      <c r="C57" s="163">
        <v>7208</v>
      </c>
      <c r="D57" s="163">
        <v>5712</v>
      </c>
      <c r="E57" s="163">
        <v>2290</v>
      </c>
      <c r="F57" s="163">
        <v>4238</v>
      </c>
      <c r="G57" s="163">
        <v>3220</v>
      </c>
      <c r="H57" s="163">
        <v>4162</v>
      </c>
      <c r="I57" s="165">
        <f t="shared" si="28"/>
        <v>0.29254658385093157</v>
      </c>
      <c r="J57" s="164">
        <f t="shared" si="25"/>
        <v>-0.27135854341736698</v>
      </c>
      <c r="K57" s="163">
        <f t="shared" si="26"/>
        <v>942</v>
      </c>
      <c r="L57" s="163">
        <f t="shared" si="27"/>
        <v>-1550</v>
      </c>
      <c r="M57" s="164">
        <f t="shared" si="24"/>
        <v>1.1369522032068499E-3</v>
      </c>
    </row>
    <row r="58" spans="2:13" x14ac:dyDescent="0.25">
      <c r="B58" s="162" t="s">
        <v>116</v>
      </c>
      <c r="C58" s="163">
        <v>1531</v>
      </c>
      <c r="D58" s="163">
        <v>1724</v>
      </c>
      <c r="E58" s="163">
        <v>484</v>
      </c>
      <c r="F58" s="163">
        <v>1532</v>
      </c>
      <c r="G58" s="163">
        <v>1948</v>
      </c>
      <c r="H58" s="163">
        <v>1518</v>
      </c>
      <c r="I58" s="165">
        <f t="shared" si="28"/>
        <v>-0.22073921971252564</v>
      </c>
      <c r="J58" s="164">
        <f t="shared" si="25"/>
        <v>-0.11948955916473314</v>
      </c>
      <c r="K58" s="163">
        <f t="shared" si="26"/>
        <v>-430</v>
      </c>
      <c r="L58" s="163">
        <f t="shared" si="27"/>
        <v>-206</v>
      </c>
      <c r="M58" s="164">
        <f t="shared" si="24"/>
        <v>4.1467886700336334E-4</v>
      </c>
    </row>
    <row r="59" spans="2:13" x14ac:dyDescent="0.25">
      <c r="B59" s="162" t="s">
        <v>123</v>
      </c>
      <c r="C59" s="163">
        <v>440</v>
      </c>
      <c r="D59" s="163">
        <v>543</v>
      </c>
      <c r="E59" s="163">
        <v>243</v>
      </c>
      <c r="F59" s="163">
        <v>558</v>
      </c>
      <c r="G59" s="163">
        <v>425</v>
      </c>
      <c r="H59" s="163">
        <v>694</v>
      </c>
      <c r="I59" s="165">
        <f t="shared" si="28"/>
        <v>0.63294117647058834</v>
      </c>
      <c r="J59" s="164">
        <f t="shared" si="25"/>
        <v>0.27808471454880301</v>
      </c>
      <c r="K59" s="163">
        <f t="shared" si="26"/>
        <v>269</v>
      </c>
      <c r="L59" s="163">
        <f t="shared" si="27"/>
        <v>151</v>
      </c>
      <c r="M59" s="164">
        <f t="shared" si="24"/>
        <v>1.8958309202920563E-4</v>
      </c>
    </row>
    <row r="60" spans="2:13" x14ac:dyDescent="0.25">
      <c r="B60" s="162" t="s">
        <v>119</v>
      </c>
      <c r="C60" s="163">
        <v>415</v>
      </c>
      <c r="D60" s="163">
        <v>507</v>
      </c>
      <c r="E60" s="163">
        <v>203</v>
      </c>
      <c r="F60" s="163">
        <v>484</v>
      </c>
      <c r="G60" s="163">
        <v>455</v>
      </c>
      <c r="H60" s="163">
        <v>439</v>
      </c>
      <c r="I60" s="165">
        <f t="shared" si="28"/>
        <v>-3.5164835164835151E-2</v>
      </c>
      <c r="J60" s="164">
        <f t="shared" si="25"/>
        <v>-0.13412228796844183</v>
      </c>
      <c r="K60" s="163">
        <f t="shared" si="26"/>
        <v>-16</v>
      </c>
      <c r="L60" s="163">
        <f t="shared" si="27"/>
        <v>-68</v>
      </c>
      <c r="M60" s="164">
        <f t="shared" si="24"/>
        <v>1.1992359856026119E-4</v>
      </c>
    </row>
    <row r="61" spans="2:13" x14ac:dyDescent="0.25">
      <c r="B61" s="162" t="s">
        <v>128</v>
      </c>
      <c r="C61" s="163">
        <v>255</v>
      </c>
      <c r="D61" s="163">
        <v>182</v>
      </c>
      <c r="E61" s="163">
        <v>136</v>
      </c>
      <c r="F61" s="163">
        <v>62</v>
      </c>
      <c r="G61" s="163">
        <v>161</v>
      </c>
      <c r="H61" s="163">
        <v>92</v>
      </c>
      <c r="I61" s="165">
        <f t="shared" si="28"/>
        <v>-0.4285714285714286</v>
      </c>
      <c r="J61" s="164">
        <f t="shared" si="25"/>
        <v>-0.49450549450549453</v>
      </c>
      <c r="K61" s="163">
        <f t="shared" si="26"/>
        <v>-69</v>
      </c>
      <c r="L61" s="163">
        <f t="shared" si="27"/>
        <v>-90</v>
      </c>
      <c r="M61" s="164">
        <f t="shared" si="24"/>
        <v>2.5132052545658382E-5</v>
      </c>
    </row>
    <row r="62" spans="2:13" x14ac:dyDescent="0.25">
      <c r="B62" s="162" t="s">
        <v>131</v>
      </c>
      <c r="C62" s="163">
        <v>287</v>
      </c>
      <c r="D62" s="163">
        <v>295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-0.68813559322033901</v>
      </c>
      <c r="K62" s="163">
        <f t="shared" si="26"/>
        <v>-48</v>
      </c>
      <c r="L62" s="163">
        <f t="shared" si="27"/>
        <v>-203</v>
      </c>
      <c r="M62" s="164">
        <f t="shared" si="24"/>
        <v>2.5132052545658382E-5</v>
      </c>
    </row>
    <row r="63" spans="2:13" x14ac:dyDescent="0.25">
      <c r="B63" s="168" t="s">
        <v>145</v>
      </c>
      <c r="C63" s="169">
        <f t="shared" ref="C63:H63" si="29">C55-SUM(C56:C62)</f>
        <v>6160</v>
      </c>
      <c r="D63" s="169">
        <f t="shared" si="29"/>
        <v>6692</v>
      </c>
      <c r="E63" s="169">
        <f t="shared" si="29"/>
        <v>2644</v>
      </c>
      <c r="F63" s="169">
        <f t="shared" si="29"/>
        <v>5011</v>
      </c>
      <c r="G63" s="169">
        <f t="shared" si="29"/>
        <v>6432</v>
      </c>
      <c r="H63" s="169">
        <f t="shared" si="29"/>
        <v>6673</v>
      </c>
      <c r="I63" s="171">
        <f t="shared" si="28"/>
        <v>3.7468905472636926E-2</v>
      </c>
      <c r="J63" s="170">
        <f t="shared" si="25"/>
        <v>-2.8392109982068314E-3</v>
      </c>
      <c r="K63" s="169">
        <f>H63-G63</f>
        <v>241</v>
      </c>
      <c r="L63" s="169">
        <f t="shared" si="27"/>
        <v>-19</v>
      </c>
      <c r="M63" s="170">
        <f t="shared" si="24"/>
        <v>1.8228933330128086E-3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93061</v>
      </c>
      <c r="D65" s="176">
        <v>91696</v>
      </c>
      <c r="E65" s="176">
        <v>30708</v>
      </c>
      <c r="F65" s="176">
        <v>106797</v>
      </c>
      <c r="G65" s="176">
        <v>121209</v>
      </c>
      <c r="H65" s="176">
        <v>158757</v>
      </c>
      <c r="I65" s="177">
        <f>IFERROR(H65/G65-1,"-")</f>
        <v>0.30977897680865274</v>
      </c>
      <c r="J65" s="177">
        <f>IFERROR(H65/D65-1,"-")</f>
        <v>0.73134051648926879</v>
      </c>
      <c r="K65" s="176">
        <f>H65-G65</f>
        <v>37548</v>
      </c>
      <c r="L65" s="176">
        <f>H65-D65</f>
        <v>67061</v>
      </c>
      <c r="M65" s="177">
        <f t="shared" ref="M65:M77" si="30">H65/H$9</f>
        <v>4.3368361586859652E-2</v>
      </c>
    </row>
    <row r="66" spans="2:13" x14ac:dyDescent="0.25">
      <c r="B66" s="157" t="s">
        <v>97</v>
      </c>
      <c r="C66" s="158">
        <v>24545</v>
      </c>
      <c r="D66" s="158">
        <v>27899</v>
      </c>
      <c r="E66" s="158">
        <v>11442</v>
      </c>
      <c r="F66" s="158">
        <v>28193</v>
      </c>
      <c r="G66" s="158">
        <v>30315</v>
      </c>
      <c r="H66" s="158">
        <v>41744</v>
      </c>
      <c r="I66" s="160">
        <f>IFERROR(H66/G66-1,"-")</f>
        <v>0.37700808180768597</v>
      </c>
      <c r="J66" s="159">
        <f t="shared" ref="J66:J77" si="31">IFERROR(H66/D66-1,"-")</f>
        <v>0.49625434603390794</v>
      </c>
      <c r="K66" s="158">
        <f t="shared" ref="K66:K76" si="32">H66-G66</f>
        <v>11429</v>
      </c>
      <c r="L66" s="158">
        <f t="shared" ref="L66:L77" si="33">H66-D66</f>
        <v>13845</v>
      </c>
      <c r="M66" s="159">
        <f t="shared" si="30"/>
        <v>1.14033956681083E-2</v>
      </c>
    </row>
    <row r="67" spans="2:13" x14ac:dyDescent="0.25">
      <c r="B67" s="162" t="s">
        <v>103</v>
      </c>
      <c r="C67" s="163">
        <v>13894</v>
      </c>
      <c r="D67" s="163">
        <v>15206</v>
      </c>
      <c r="E67" s="163">
        <v>4088</v>
      </c>
      <c r="F67" s="163">
        <v>22489</v>
      </c>
      <c r="G67" s="163">
        <v>21168</v>
      </c>
      <c r="H67" s="163">
        <v>25818</v>
      </c>
      <c r="I67" s="165">
        <f>IFERROR(H67/G67-1,"-")</f>
        <v>0.21967120181405897</v>
      </c>
      <c r="J67" s="164">
        <f t="shared" si="31"/>
        <v>0.6978824148362488</v>
      </c>
      <c r="K67" s="163">
        <f t="shared" si="32"/>
        <v>4650</v>
      </c>
      <c r="L67" s="163">
        <f t="shared" si="33"/>
        <v>10612</v>
      </c>
      <c r="M67" s="164">
        <f t="shared" si="30"/>
        <v>7.0528188328674796E-3</v>
      </c>
    </row>
    <row r="68" spans="2:13" x14ac:dyDescent="0.25">
      <c r="B68" s="162" t="s">
        <v>100</v>
      </c>
      <c r="C68" s="163">
        <v>10651</v>
      </c>
      <c r="D68" s="163">
        <v>12693</v>
      </c>
      <c r="E68" s="163">
        <v>7354</v>
      </c>
      <c r="F68" s="163">
        <v>5704</v>
      </c>
      <c r="G68" s="163">
        <v>9147</v>
      </c>
      <c r="H68" s="163">
        <v>15926</v>
      </c>
      <c r="I68" s="165">
        <f>IFERROR(H68/G68-1,"-")</f>
        <v>0.74111730622061889</v>
      </c>
      <c r="J68" s="164">
        <f t="shared" si="31"/>
        <v>0.25470731899472154</v>
      </c>
      <c r="K68" s="163">
        <f t="shared" si="32"/>
        <v>6779</v>
      </c>
      <c r="L68" s="163">
        <f t="shared" si="33"/>
        <v>3233</v>
      </c>
      <c r="M68" s="164">
        <f t="shared" si="30"/>
        <v>4.3505768352408193E-3</v>
      </c>
    </row>
    <row r="69" spans="2:13" x14ac:dyDescent="0.25">
      <c r="B69" s="157" t="s">
        <v>107</v>
      </c>
      <c r="C69" s="158">
        <v>68516</v>
      </c>
      <c r="D69" s="158">
        <v>63797</v>
      </c>
      <c r="E69" s="158">
        <v>19266</v>
      </c>
      <c r="F69" s="158">
        <v>78604</v>
      </c>
      <c r="G69" s="158">
        <v>90894</v>
      </c>
      <c r="H69" s="158">
        <v>117013</v>
      </c>
      <c r="I69" s="160">
        <f>IFERROR(H69/G69-1,"-")</f>
        <v>0.2873567012124012</v>
      </c>
      <c r="J69" s="159">
        <f t="shared" si="31"/>
        <v>0.83414580622913292</v>
      </c>
      <c r="K69" s="158">
        <f t="shared" si="32"/>
        <v>26119</v>
      </c>
      <c r="L69" s="158">
        <f t="shared" si="33"/>
        <v>53216</v>
      </c>
      <c r="M69" s="159">
        <f t="shared" si="30"/>
        <v>3.1964965918751351E-2</v>
      </c>
    </row>
    <row r="70" spans="2:13" x14ac:dyDescent="0.25">
      <c r="B70" s="162" t="s">
        <v>110</v>
      </c>
      <c r="C70" s="163">
        <v>31722</v>
      </c>
      <c r="D70" s="163">
        <v>28552</v>
      </c>
      <c r="E70" s="163">
        <v>7375</v>
      </c>
      <c r="F70" s="163">
        <v>37469</v>
      </c>
      <c r="G70" s="163">
        <v>34371</v>
      </c>
      <c r="H70" s="163">
        <v>51125</v>
      </c>
      <c r="I70" s="165">
        <f t="shared" ref="I70:I77" si="34">IFERROR(H70/G70-1,"-")</f>
        <v>0.48744581187629099</v>
      </c>
      <c r="J70" s="164">
        <f t="shared" si="31"/>
        <v>0.79059260297001965</v>
      </c>
      <c r="K70" s="163">
        <f t="shared" si="32"/>
        <v>16754</v>
      </c>
      <c r="L70" s="163">
        <f t="shared" si="33"/>
        <v>22573</v>
      </c>
      <c r="M70" s="164">
        <f t="shared" si="30"/>
        <v>1.3966045504312879E-2</v>
      </c>
    </row>
    <row r="71" spans="2:13" x14ac:dyDescent="0.25">
      <c r="B71" s="162" t="s">
        <v>113</v>
      </c>
      <c r="C71" s="163">
        <v>8283</v>
      </c>
      <c r="D71" s="163">
        <v>7153</v>
      </c>
      <c r="E71" s="163">
        <v>2348</v>
      </c>
      <c r="F71" s="163">
        <v>5739</v>
      </c>
      <c r="G71" s="163">
        <v>6410</v>
      </c>
      <c r="H71" s="163">
        <v>6559</v>
      </c>
      <c r="I71" s="165">
        <f t="shared" si="34"/>
        <v>2.3244929797191949E-2</v>
      </c>
      <c r="J71" s="164">
        <f t="shared" si="31"/>
        <v>-8.3042080246050642E-2</v>
      </c>
      <c r="K71" s="163">
        <f t="shared" si="32"/>
        <v>149</v>
      </c>
      <c r="L71" s="163">
        <f t="shared" si="33"/>
        <v>-594</v>
      </c>
      <c r="M71" s="164">
        <f t="shared" si="30"/>
        <v>1.7917514418149276E-3</v>
      </c>
    </row>
    <row r="72" spans="2:13" x14ac:dyDescent="0.25">
      <c r="B72" s="162" t="s">
        <v>116</v>
      </c>
      <c r="C72" s="163">
        <v>4532</v>
      </c>
      <c r="D72" s="163">
        <v>7166</v>
      </c>
      <c r="E72" s="163">
        <v>2495</v>
      </c>
      <c r="F72" s="163">
        <v>9871</v>
      </c>
      <c r="G72" s="163">
        <v>10557</v>
      </c>
      <c r="H72" s="163">
        <v>12892</v>
      </c>
      <c r="I72" s="165">
        <f t="shared" si="34"/>
        <v>0.2211802595434309</v>
      </c>
      <c r="J72" s="164">
        <f t="shared" si="31"/>
        <v>0.79905107451855995</v>
      </c>
      <c r="K72" s="163">
        <f t="shared" si="32"/>
        <v>2335</v>
      </c>
      <c r="L72" s="163">
        <f t="shared" si="33"/>
        <v>5726</v>
      </c>
      <c r="M72" s="164">
        <f t="shared" si="30"/>
        <v>3.5217654502024769E-3</v>
      </c>
    </row>
    <row r="73" spans="2:13" x14ac:dyDescent="0.25">
      <c r="B73" s="162" t="s">
        <v>123</v>
      </c>
      <c r="C73" s="163">
        <v>1460</v>
      </c>
      <c r="D73" s="163">
        <v>1258</v>
      </c>
      <c r="E73" s="163">
        <v>258</v>
      </c>
      <c r="F73" s="163">
        <v>2050</v>
      </c>
      <c r="G73" s="163">
        <v>2578</v>
      </c>
      <c r="H73" s="163">
        <v>4233</v>
      </c>
      <c r="I73" s="165">
        <f t="shared" si="34"/>
        <v>0.64197051978277742</v>
      </c>
      <c r="J73" s="164">
        <f t="shared" si="31"/>
        <v>2.3648648648648649</v>
      </c>
      <c r="K73" s="163">
        <f t="shared" si="32"/>
        <v>1655</v>
      </c>
      <c r="L73" s="163">
        <f t="shared" si="33"/>
        <v>2975</v>
      </c>
      <c r="M73" s="164">
        <f t="shared" si="30"/>
        <v>1.1563475915844776E-3</v>
      </c>
    </row>
    <row r="74" spans="2:13" x14ac:dyDescent="0.25">
      <c r="B74" s="162" t="s">
        <v>119</v>
      </c>
      <c r="C74" s="163">
        <v>1898</v>
      </c>
      <c r="D74" s="163">
        <v>1492</v>
      </c>
      <c r="E74" s="163">
        <v>622</v>
      </c>
      <c r="F74" s="163">
        <v>2043</v>
      </c>
      <c r="G74" s="163">
        <v>2155</v>
      </c>
      <c r="H74" s="163">
        <v>2874</v>
      </c>
      <c r="I74" s="165">
        <f t="shared" si="34"/>
        <v>0.33364269141531322</v>
      </c>
      <c r="J74" s="164">
        <f t="shared" si="31"/>
        <v>0.92627345844504028</v>
      </c>
      <c r="K74" s="163">
        <f t="shared" si="32"/>
        <v>719</v>
      </c>
      <c r="L74" s="163">
        <f t="shared" si="33"/>
        <v>1382</v>
      </c>
      <c r="M74" s="164">
        <f t="shared" si="30"/>
        <v>7.851034675676325E-4</v>
      </c>
    </row>
    <row r="75" spans="2:13" x14ac:dyDescent="0.25">
      <c r="B75" s="162" t="s">
        <v>128</v>
      </c>
      <c r="C75" s="163">
        <v>889</v>
      </c>
      <c r="D75" s="163">
        <v>1199</v>
      </c>
      <c r="E75" s="163">
        <v>664</v>
      </c>
      <c r="F75" s="163">
        <v>1055</v>
      </c>
      <c r="G75" s="163">
        <v>3235</v>
      </c>
      <c r="H75" s="163">
        <v>2216</v>
      </c>
      <c r="I75" s="165">
        <f t="shared" si="34"/>
        <v>-0.31499227202472957</v>
      </c>
      <c r="J75" s="164">
        <f t="shared" si="31"/>
        <v>0.84820683903252703</v>
      </c>
      <c r="K75" s="163">
        <f t="shared" si="32"/>
        <v>-1019</v>
      </c>
      <c r="L75" s="163">
        <f t="shared" si="33"/>
        <v>1017</v>
      </c>
      <c r="M75" s="164">
        <f t="shared" si="30"/>
        <v>6.0535465696933668E-4</v>
      </c>
    </row>
    <row r="76" spans="2:13" x14ac:dyDescent="0.25">
      <c r="B76" s="162" t="s">
        <v>131</v>
      </c>
      <c r="C76" s="163">
        <v>1834</v>
      </c>
      <c r="D76" s="163">
        <v>1337</v>
      </c>
      <c r="E76" s="163">
        <v>788</v>
      </c>
      <c r="F76" s="163">
        <v>435</v>
      </c>
      <c r="G76" s="163">
        <v>972</v>
      </c>
      <c r="H76" s="163">
        <v>1641</v>
      </c>
      <c r="I76" s="165">
        <f t="shared" si="34"/>
        <v>0.68827160493827155</v>
      </c>
      <c r="J76" s="164">
        <f t="shared" si="31"/>
        <v>0.22737471952131627</v>
      </c>
      <c r="K76" s="163">
        <f t="shared" si="32"/>
        <v>669</v>
      </c>
      <c r="L76" s="163">
        <f t="shared" si="33"/>
        <v>304</v>
      </c>
      <c r="M76" s="164">
        <f t="shared" si="30"/>
        <v>4.482793285589718E-4</v>
      </c>
    </row>
    <row r="77" spans="2:13" x14ac:dyDescent="0.25">
      <c r="B77" s="168" t="s">
        <v>145</v>
      </c>
      <c r="C77" s="169">
        <f t="shared" ref="C77:H77" si="35">C69-SUM(C70:C76)</f>
        <v>17898</v>
      </c>
      <c r="D77" s="169">
        <f t="shared" si="35"/>
        <v>15640</v>
      </c>
      <c r="E77" s="169">
        <f t="shared" si="35"/>
        <v>4716</v>
      </c>
      <c r="F77" s="169">
        <f t="shared" si="35"/>
        <v>19942</v>
      </c>
      <c r="G77" s="169">
        <f t="shared" si="35"/>
        <v>30616</v>
      </c>
      <c r="H77" s="169">
        <f t="shared" si="35"/>
        <v>35473</v>
      </c>
      <c r="I77" s="171">
        <f t="shared" si="34"/>
        <v>0.15864253984844523</v>
      </c>
      <c r="J77" s="170">
        <f t="shared" si="31"/>
        <v>1.26809462915601</v>
      </c>
      <c r="K77" s="169">
        <f>H77-G77</f>
        <v>4857</v>
      </c>
      <c r="L77" s="169">
        <f t="shared" si="33"/>
        <v>19833</v>
      </c>
      <c r="M77" s="170">
        <f t="shared" si="30"/>
        <v>9.6903184777406507E-3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553411</v>
      </c>
      <c r="D79" s="176">
        <v>526928</v>
      </c>
      <c r="E79" s="176">
        <v>163947</v>
      </c>
      <c r="F79" s="176">
        <v>461029</v>
      </c>
      <c r="G79" s="176">
        <v>526478</v>
      </c>
      <c r="H79" s="176">
        <v>613713</v>
      </c>
      <c r="I79" s="177">
        <f>IFERROR(H79/G79-1,"-")</f>
        <v>0.16569543266765185</v>
      </c>
      <c r="J79" s="177">
        <f>IFERROR(H79/D79-1,"-")</f>
        <v>0.16469992105183251</v>
      </c>
      <c r="K79" s="176">
        <f>H79-G79</f>
        <v>87235</v>
      </c>
      <c r="L79" s="176">
        <f>H79-D79</f>
        <v>86785</v>
      </c>
      <c r="M79" s="177">
        <f t="shared" ref="M79:M91" si="36">H79/H$9</f>
        <v>0.16765073221688742</v>
      </c>
    </row>
    <row r="80" spans="2:13" x14ac:dyDescent="0.25">
      <c r="B80" s="157" t="s">
        <v>97</v>
      </c>
      <c r="C80" s="158">
        <v>257063</v>
      </c>
      <c r="D80" s="158">
        <v>247668</v>
      </c>
      <c r="E80" s="158">
        <v>61574</v>
      </c>
      <c r="F80" s="158">
        <v>234682</v>
      </c>
      <c r="G80" s="158">
        <v>242862</v>
      </c>
      <c r="H80" s="158">
        <v>271228</v>
      </c>
      <c r="I80" s="160">
        <f>IFERROR(H80/G80-1,"-")</f>
        <v>0.11679884049377831</v>
      </c>
      <c r="J80" s="159">
        <f t="shared" ref="J80:J91" si="37">IFERROR(H80/D80-1,"-")</f>
        <v>9.5127347901222681E-2</v>
      </c>
      <c r="K80" s="158">
        <f t="shared" ref="K80:K90" si="38">H80-G80</f>
        <v>28366</v>
      </c>
      <c r="L80" s="158">
        <f t="shared" ref="L80:L91" si="39">H80-D80</f>
        <v>23560</v>
      </c>
      <c r="M80" s="159">
        <f t="shared" si="36"/>
        <v>7.4092568998411212E-2</v>
      </c>
    </row>
    <row r="81" spans="2:13" x14ac:dyDescent="0.25">
      <c r="B81" s="162" t="s">
        <v>103</v>
      </c>
      <c r="C81" s="163">
        <v>64303</v>
      </c>
      <c r="D81" s="163">
        <v>49102</v>
      </c>
      <c r="E81" s="163">
        <v>12883</v>
      </c>
      <c r="F81" s="163">
        <v>68204</v>
      </c>
      <c r="G81" s="163">
        <v>64895</v>
      </c>
      <c r="H81" s="163">
        <v>78411</v>
      </c>
      <c r="I81" s="165">
        <f>IFERROR(H81/G81-1,"-")</f>
        <v>0.20827490561676565</v>
      </c>
      <c r="J81" s="164">
        <f t="shared" si="37"/>
        <v>0.59690032992546138</v>
      </c>
      <c r="K81" s="163">
        <f t="shared" si="38"/>
        <v>13516</v>
      </c>
      <c r="L81" s="163">
        <f t="shared" si="39"/>
        <v>29309</v>
      </c>
      <c r="M81" s="164">
        <f t="shared" si="36"/>
        <v>2.1419884479974127E-2</v>
      </c>
    </row>
    <row r="82" spans="2:13" x14ac:dyDescent="0.25">
      <c r="B82" s="162" t="s">
        <v>100</v>
      </c>
      <c r="C82" s="163">
        <v>192760</v>
      </c>
      <c r="D82" s="163">
        <v>198566</v>
      </c>
      <c r="E82" s="163">
        <v>48691</v>
      </c>
      <c r="F82" s="163">
        <v>166478</v>
      </c>
      <c r="G82" s="163">
        <v>177967</v>
      </c>
      <c r="H82" s="163">
        <v>192817</v>
      </c>
      <c r="I82" s="165">
        <f>IFERROR(H82/G82-1,"-")</f>
        <v>8.3442435957228112E-2</v>
      </c>
      <c r="J82" s="164">
        <f t="shared" si="37"/>
        <v>-2.8952590070807638E-2</v>
      </c>
      <c r="K82" s="163">
        <f t="shared" si="38"/>
        <v>14850</v>
      </c>
      <c r="L82" s="163">
        <f t="shared" si="39"/>
        <v>-5749</v>
      </c>
      <c r="M82" s="164">
        <f t="shared" si="36"/>
        <v>5.2672684518437089E-2</v>
      </c>
    </row>
    <row r="83" spans="2:13" x14ac:dyDescent="0.25">
      <c r="B83" s="157" t="s">
        <v>107</v>
      </c>
      <c r="C83" s="158">
        <v>296348</v>
      </c>
      <c r="D83" s="158">
        <v>279260</v>
      </c>
      <c r="E83" s="158">
        <v>102373</v>
      </c>
      <c r="F83" s="158">
        <v>226347</v>
      </c>
      <c r="G83" s="158">
        <v>283616</v>
      </c>
      <c r="H83" s="158">
        <v>342485</v>
      </c>
      <c r="I83" s="160">
        <f>IFERROR(H83/G83-1,"-")</f>
        <v>0.20756586370303509</v>
      </c>
      <c r="J83" s="159">
        <f t="shared" si="37"/>
        <v>0.226401919358304</v>
      </c>
      <c r="K83" s="158">
        <f t="shared" si="38"/>
        <v>58869</v>
      </c>
      <c r="L83" s="158">
        <f t="shared" si="39"/>
        <v>63225</v>
      </c>
      <c r="M83" s="159">
        <f t="shared" si="36"/>
        <v>9.3558163218476209E-2</v>
      </c>
    </row>
    <row r="84" spans="2:13" x14ac:dyDescent="0.25">
      <c r="B84" s="162" t="s">
        <v>110</v>
      </c>
      <c r="C84" s="163">
        <v>42416</v>
      </c>
      <c r="D84" s="163">
        <v>47541</v>
      </c>
      <c r="E84" s="163">
        <v>17442</v>
      </c>
      <c r="F84" s="163">
        <v>45054</v>
      </c>
      <c r="G84" s="163">
        <v>57864</v>
      </c>
      <c r="H84" s="163">
        <v>71321</v>
      </c>
      <c r="I84" s="165">
        <f t="shared" ref="I84:I91" si="40">IFERROR(H84/G84-1,"-")</f>
        <v>0.23256256048665835</v>
      </c>
      <c r="J84" s="164">
        <f t="shared" si="37"/>
        <v>0.50019982751730097</v>
      </c>
      <c r="K84" s="163">
        <f t="shared" si="38"/>
        <v>13457</v>
      </c>
      <c r="L84" s="163">
        <f t="shared" si="39"/>
        <v>23780</v>
      </c>
      <c r="M84" s="164">
        <f t="shared" si="36"/>
        <v>1.9483077387053276E-2</v>
      </c>
    </row>
    <row r="85" spans="2:13" x14ac:dyDescent="0.25">
      <c r="B85" s="162" t="s">
        <v>113</v>
      </c>
      <c r="C85" s="163">
        <v>127014</v>
      </c>
      <c r="D85" s="163">
        <v>105133</v>
      </c>
      <c r="E85" s="163">
        <v>34998</v>
      </c>
      <c r="F85" s="163">
        <v>67837</v>
      </c>
      <c r="G85" s="163">
        <v>79143</v>
      </c>
      <c r="H85" s="163">
        <v>88911</v>
      </c>
      <c r="I85" s="165">
        <f t="shared" si="40"/>
        <v>0.12342215988779803</v>
      </c>
      <c r="J85" s="164">
        <f t="shared" si="37"/>
        <v>-0.15429979169242769</v>
      </c>
      <c r="K85" s="163">
        <f t="shared" si="38"/>
        <v>9768</v>
      </c>
      <c r="L85" s="163">
        <f t="shared" si="39"/>
        <v>-16222</v>
      </c>
      <c r="M85" s="164">
        <f t="shared" si="36"/>
        <v>2.4288216563989485E-2</v>
      </c>
    </row>
    <row r="86" spans="2:13" x14ac:dyDescent="0.25">
      <c r="B86" s="162" t="s">
        <v>116</v>
      </c>
      <c r="C86" s="163">
        <v>16162</v>
      </c>
      <c r="D86" s="163">
        <v>16671</v>
      </c>
      <c r="E86" s="163">
        <v>6451</v>
      </c>
      <c r="F86" s="163">
        <v>20055</v>
      </c>
      <c r="G86" s="163">
        <v>26793</v>
      </c>
      <c r="H86" s="163">
        <v>39758</v>
      </c>
      <c r="I86" s="165">
        <f t="shared" si="40"/>
        <v>0.48389504721382459</v>
      </c>
      <c r="J86" s="164">
        <f t="shared" si="37"/>
        <v>1.3848599364165315</v>
      </c>
      <c r="K86" s="163">
        <f t="shared" si="38"/>
        <v>12965</v>
      </c>
      <c r="L86" s="163">
        <f t="shared" si="39"/>
        <v>23087</v>
      </c>
      <c r="M86" s="164">
        <f t="shared" si="36"/>
        <v>1.0860871142503109E-2</v>
      </c>
    </row>
    <row r="87" spans="2:13" x14ac:dyDescent="0.25">
      <c r="B87" s="162" t="s">
        <v>123</v>
      </c>
      <c r="C87" s="163">
        <v>8557</v>
      </c>
      <c r="D87" s="163">
        <v>6638</v>
      </c>
      <c r="E87" s="163">
        <v>1664</v>
      </c>
      <c r="F87" s="163">
        <v>7040</v>
      </c>
      <c r="G87" s="163">
        <v>7547</v>
      </c>
      <c r="H87" s="163">
        <v>11797</v>
      </c>
      <c r="I87" s="165">
        <f t="shared" si="40"/>
        <v>0.56313767059758835</v>
      </c>
      <c r="J87" s="164">
        <f t="shared" si="37"/>
        <v>0.77719192527869829</v>
      </c>
      <c r="K87" s="163">
        <f t="shared" si="38"/>
        <v>4250</v>
      </c>
      <c r="L87" s="163">
        <f t="shared" si="39"/>
        <v>5159</v>
      </c>
      <c r="M87" s="164">
        <f t="shared" si="36"/>
        <v>3.2226393900123039E-3</v>
      </c>
    </row>
    <row r="88" spans="2:13" x14ac:dyDescent="0.25">
      <c r="B88" s="162" t="s">
        <v>119</v>
      </c>
      <c r="C88" s="163">
        <v>4594</v>
      </c>
      <c r="D88" s="163">
        <v>4425</v>
      </c>
      <c r="E88" s="163">
        <v>1327</v>
      </c>
      <c r="F88" s="163">
        <v>3778</v>
      </c>
      <c r="G88" s="163">
        <v>4403</v>
      </c>
      <c r="H88" s="163">
        <v>5652</v>
      </c>
      <c r="I88" s="165">
        <f t="shared" si="40"/>
        <v>0.28367022484669535</v>
      </c>
      <c r="J88" s="164">
        <f t="shared" si="37"/>
        <v>0.27728813559322041</v>
      </c>
      <c r="K88" s="163">
        <f t="shared" si="38"/>
        <v>1249</v>
      </c>
      <c r="L88" s="163">
        <f t="shared" si="39"/>
        <v>1227</v>
      </c>
      <c r="M88" s="164">
        <f t="shared" si="36"/>
        <v>1.543982184652839E-3</v>
      </c>
    </row>
    <row r="89" spans="2:13" x14ac:dyDescent="0.25">
      <c r="B89" s="162" t="s">
        <v>128</v>
      </c>
      <c r="C89" s="163">
        <v>4151</v>
      </c>
      <c r="D89" s="163">
        <v>5301</v>
      </c>
      <c r="E89" s="163">
        <v>3004</v>
      </c>
      <c r="F89" s="163">
        <v>4015</v>
      </c>
      <c r="G89" s="163">
        <v>5521</v>
      </c>
      <c r="H89" s="163">
        <v>4693</v>
      </c>
      <c r="I89" s="165">
        <f t="shared" si="40"/>
        <v>-0.14997283100887515</v>
      </c>
      <c r="J89" s="164">
        <f t="shared" si="37"/>
        <v>-0.11469534050179209</v>
      </c>
      <c r="K89" s="163">
        <f t="shared" si="38"/>
        <v>-828</v>
      </c>
      <c r="L89" s="163">
        <f t="shared" si="39"/>
        <v>-608</v>
      </c>
      <c r="M89" s="164">
        <f t="shared" si="36"/>
        <v>1.2820078543127696E-3</v>
      </c>
    </row>
    <row r="90" spans="2:13" x14ac:dyDescent="0.25">
      <c r="B90" s="162" t="s">
        <v>131</v>
      </c>
      <c r="C90" s="163">
        <v>8270</v>
      </c>
      <c r="D90" s="163">
        <v>7199</v>
      </c>
      <c r="E90" s="163">
        <v>4659</v>
      </c>
      <c r="F90" s="163">
        <v>3472</v>
      </c>
      <c r="G90" s="163">
        <v>5869</v>
      </c>
      <c r="H90" s="163">
        <v>6070</v>
      </c>
      <c r="I90" s="165">
        <f t="shared" si="40"/>
        <v>3.4247742375191681E-2</v>
      </c>
      <c r="J90" s="164">
        <f t="shared" si="37"/>
        <v>-0.15682733713015695</v>
      </c>
      <c r="K90" s="163">
        <f t="shared" si="38"/>
        <v>201</v>
      </c>
      <c r="L90" s="163">
        <f t="shared" si="39"/>
        <v>-1129</v>
      </c>
      <c r="M90" s="164">
        <f t="shared" si="36"/>
        <v>1.6581691190450695E-3</v>
      </c>
    </row>
    <row r="91" spans="2:13" x14ac:dyDescent="0.25">
      <c r="B91" s="168" t="s">
        <v>145</v>
      </c>
      <c r="C91" s="169">
        <f t="shared" ref="C91:H91" si="41">C83-SUM(C84:C90)</f>
        <v>85184</v>
      </c>
      <c r="D91" s="169">
        <f t="shared" si="41"/>
        <v>86352</v>
      </c>
      <c r="E91" s="169">
        <f t="shared" si="41"/>
        <v>32828</v>
      </c>
      <c r="F91" s="169">
        <f t="shared" si="41"/>
        <v>75096</v>
      </c>
      <c r="G91" s="169">
        <f t="shared" si="41"/>
        <v>96476</v>
      </c>
      <c r="H91" s="169">
        <f t="shared" si="41"/>
        <v>114283</v>
      </c>
      <c r="I91" s="171">
        <f t="shared" si="40"/>
        <v>0.18457440192379448</v>
      </c>
      <c r="J91" s="170">
        <f t="shared" si="37"/>
        <v>0.32345516027422638</v>
      </c>
      <c r="K91" s="169">
        <f>H91-G91</f>
        <v>17807</v>
      </c>
      <c r="L91" s="169">
        <f t="shared" si="39"/>
        <v>27931</v>
      </c>
      <c r="M91" s="170">
        <f t="shared" si="36"/>
        <v>3.1219199576907358E-2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35461</v>
      </c>
      <c r="D93" s="176">
        <v>35588</v>
      </c>
      <c r="E93" s="176">
        <v>15531</v>
      </c>
      <c r="F93" s="176">
        <v>32878</v>
      </c>
      <c r="G93" s="176">
        <v>39668</v>
      </c>
      <c r="H93" s="176"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42">H93/H$9</f>
        <v>1.002277182500224E-2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43">IFERROR(H94/D94-1,"-")</f>
        <v>-5.9272525691868139E-2</v>
      </c>
      <c r="K94" s="158">
        <f t="shared" ref="K94:K104" si="44">H94-G94</f>
        <v>-4417</v>
      </c>
      <c r="L94" s="158">
        <f t="shared" ref="L94:L105" si="45">H94-D94</f>
        <v>-1390</v>
      </c>
      <c r="M94" s="159">
        <f t="shared" si="42"/>
        <v>6.0265022957583653E-3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43"/>
        <v>-0.43836450630709001</v>
      </c>
      <c r="K95" s="163">
        <f t="shared" si="44"/>
        <v>-2147</v>
      </c>
      <c r="L95" s="163">
        <f t="shared" si="45"/>
        <v>-5039</v>
      </c>
      <c r="M95" s="164">
        <f t="shared" si="42"/>
        <v>1.7636144699431579E-3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43"/>
        <v>0.30520240883238547</v>
      </c>
      <c r="K96" s="163">
        <f t="shared" si="44"/>
        <v>-2270</v>
      </c>
      <c r="L96" s="163">
        <f t="shared" si="45"/>
        <v>3649</v>
      </c>
      <c r="M96" s="164">
        <f t="shared" si="42"/>
        <v>4.2628878258152069E-3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43"/>
        <v>0.20532256735601884</v>
      </c>
      <c r="K97" s="158">
        <f t="shared" si="44"/>
        <v>1439</v>
      </c>
      <c r="L97" s="158">
        <f t="shared" si="45"/>
        <v>2492</v>
      </c>
      <c r="M97" s="159">
        <f t="shared" si="42"/>
        <v>3.9962695292438746E-3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46">IFERROR(H98/G98-1,"-")</f>
        <v>0.1328708644610459</v>
      </c>
      <c r="J98" s="164">
        <f t="shared" si="43"/>
        <v>0.30485556238475731</v>
      </c>
      <c r="K98" s="163">
        <f t="shared" si="44"/>
        <v>249</v>
      </c>
      <c r="L98" s="163">
        <f t="shared" si="45"/>
        <v>496</v>
      </c>
      <c r="M98" s="164">
        <f t="shared" si="42"/>
        <v>5.7994942993948642E-4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46"/>
        <v>0.17701732150401361</v>
      </c>
      <c r="J99" s="164">
        <f t="shared" si="43"/>
        <v>0.15410107705053844</v>
      </c>
      <c r="K99" s="163">
        <f t="shared" si="44"/>
        <v>419</v>
      </c>
      <c r="L99" s="163">
        <f t="shared" si="45"/>
        <v>372</v>
      </c>
      <c r="M99" s="164">
        <f t="shared" si="42"/>
        <v>7.6106411295874196E-4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46"/>
        <v>-1.1782592170277439E-2</v>
      </c>
      <c r="J100" s="164">
        <f t="shared" si="43"/>
        <v>7.698229407235857E-4</v>
      </c>
      <c r="K100" s="163">
        <f t="shared" si="44"/>
        <v>-31</v>
      </c>
      <c r="L100" s="163">
        <f t="shared" si="45"/>
        <v>2</v>
      </c>
      <c r="M100" s="164">
        <f t="shared" si="42"/>
        <v>7.1025365889904122E-4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46"/>
        <v>8.9430894308943021E-2</v>
      </c>
      <c r="J101" s="164">
        <f t="shared" si="43"/>
        <v>0.62227602905569013</v>
      </c>
      <c r="K101" s="163">
        <f t="shared" si="44"/>
        <v>55</v>
      </c>
      <c r="L101" s="163">
        <f t="shared" si="45"/>
        <v>257</v>
      </c>
      <c r="M101" s="164">
        <f t="shared" si="42"/>
        <v>1.830269044085991E-4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46"/>
        <v>0.55324675324675332</v>
      </c>
      <c r="J102" s="164">
        <f t="shared" si="43"/>
        <v>0.67507002801120453</v>
      </c>
      <c r="K102" s="163">
        <f t="shared" si="44"/>
        <v>213</v>
      </c>
      <c r="L102" s="163">
        <f t="shared" si="45"/>
        <v>241</v>
      </c>
      <c r="M102" s="164">
        <f t="shared" si="42"/>
        <v>1.633583415467795E-4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46"/>
        <v>0.61764705882352944</v>
      </c>
      <c r="J103" s="164">
        <f t="shared" si="43"/>
        <v>0.5714285714285714</v>
      </c>
      <c r="K103" s="163">
        <f t="shared" si="44"/>
        <v>63</v>
      </c>
      <c r="L103" s="163">
        <f t="shared" si="45"/>
        <v>60</v>
      </c>
      <c r="M103" s="164">
        <f t="shared" si="42"/>
        <v>4.5073789891669929E-5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46"/>
        <v>0.5280898876404494</v>
      </c>
      <c r="J104" s="164">
        <f t="shared" si="43"/>
        <v>0.86301369863013688</v>
      </c>
      <c r="K104" s="163">
        <f t="shared" si="44"/>
        <v>94</v>
      </c>
      <c r="L104" s="163">
        <f t="shared" si="45"/>
        <v>126</v>
      </c>
      <c r="M104" s="164">
        <f t="shared" si="42"/>
        <v>7.4303459700207394E-5</v>
      </c>
    </row>
    <row r="105" spans="2:13" x14ac:dyDescent="0.25">
      <c r="B105" s="168" t="s">
        <v>145</v>
      </c>
      <c r="C105" s="169">
        <f t="shared" ref="C105:H105" si="47">C97-SUM(C98:C104)</f>
        <v>4733</v>
      </c>
      <c r="D105" s="169">
        <f t="shared" si="47"/>
        <v>4477</v>
      </c>
      <c r="E105" s="169">
        <f t="shared" si="47"/>
        <v>1693</v>
      </c>
      <c r="F105" s="169">
        <f t="shared" si="47"/>
        <v>3904</v>
      </c>
      <c r="G105" s="169">
        <f t="shared" si="47"/>
        <v>5038</v>
      </c>
      <c r="H105" s="169">
        <f t="shared" si="47"/>
        <v>5415</v>
      </c>
      <c r="I105" s="171">
        <f t="shared" si="46"/>
        <v>7.483128225486313E-2</v>
      </c>
      <c r="J105" s="170">
        <f t="shared" si="43"/>
        <v>0.20951530042439126</v>
      </c>
      <c r="K105" s="169">
        <f>H105-G105</f>
        <v>377</v>
      </c>
      <c r="L105" s="169">
        <f t="shared" si="45"/>
        <v>938</v>
      </c>
      <c r="M105" s="170">
        <f t="shared" si="42"/>
        <v>1.4792398318993494E-3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95804</v>
      </c>
      <c r="D107" s="176">
        <v>95805</v>
      </c>
      <c r="E107" s="176">
        <v>48011</v>
      </c>
      <c r="F107" s="176">
        <v>128669</v>
      </c>
      <c r="G107" s="176">
        <v>168871</v>
      </c>
      <c r="H107" s="176">
        <v>160886</v>
      </c>
      <c r="I107" s="177">
        <f>IFERROR(H107/G107-1,"-")</f>
        <v>-4.7284613699214217E-2</v>
      </c>
      <c r="J107" s="177">
        <f>IFERROR(H107/D107-1,"-")</f>
        <v>0.67930692552580774</v>
      </c>
      <c r="K107" s="176">
        <f>H107-G107</f>
        <v>-7985</v>
      </c>
      <c r="L107" s="176">
        <f>H107-D107</f>
        <v>65081</v>
      </c>
      <c r="M107" s="177">
        <f t="shared" ref="M107:M119" si="48">H107/H$9</f>
        <v>4.3949950063704286E-2</v>
      </c>
    </row>
    <row r="108" spans="2:13" x14ac:dyDescent="0.25">
      <c r="B108" s="157" t="s">
        <v>97</v>
      </c>
      <c r="C108" s="158">
        <v>20718</v>
      </c>
      <c r="D108" s="158">
        <v>20842</v>
      </c>
      <c r="E108" s="158">
        <v>15835</v>
      </c>
      <c r="F108" s="158">
        <v>32003</v>
      </c>
      <c r="G108" s="158">
        <v>38275</v>
      </c>
      <c r="H108" s="158">
        <v>34967</v>
      </c>
      <c r="I108" s="160">
        <f>IFERROR(H108/G108-1,"-")</f>
        <v>-8.6427171783148293E-2</v>
      </c>
      <c r="J108" s="159">
        <f t="shared" ref="J108:J119" si="49">IFERROR(H108/D108-1,"-")</f>
        <v>0.67771806928317813</v>
      </c>
      <c r="K108" s="158">
        <f t="shared" ref="K108:K118" si="50">H108-G108</f>
        <v>-3308</v>
      </c>
      <c r="L108" s="158">
        <f t="shared" ref="L108:L119" si="51">H108-D108</f>
        <v>14125</v>
      </c>
      <c r="M108" s="159">
        <f t="shared" si="48"/>
        <v>9.5520921887395291E-3</v>
      </c>
    </row>
    <row r="109" spans="2:13" x14ac:dyDescent="0.25">
      <c r="B109" s="162" t="s">
        <v>103</v>
      </c>
      <c r="C109" s="163">
        <v>9475</v>
      </c>
      <c r="D109" s="163">
        <v>8063</v>
      </c>
      <c r="E109" s="163">
        <v>1760</v>
      </c>
      <c r="F109" s="163">
        <v>11681</v>
      </c>
      <c r="G109" s="163">
        <v>15258</v>
      </c>
      <c r="H109" s="163">
        <v>11361</v>
      </c>
      <c r="I109" s="165">
        <f>IFERROR(H109/G109-1,"-")</f>
        <v>-0.25540699960676372</v>
      </c>
      <c r="J109" s="164">
        <f t="shared" si="49"/>
        <v>0.40902889743271742</v>
      </c>
      <c r="K109" s="163">
        <f t="shared" si="50"/>
        <v>-3897</v>
      </c>
      <c r="L109" s="163">
        <f t="shared" si="51"/>
        <v>3298</v>
      </c>
      <c r="M109" s="164">
        <f t="shared" si="48"/>
        <v>3.1035353149046186E-3</v>
      </c>
    </row>
    <row r="110" spans="2:13" x14ac:dyDescent="0.25">
      <c r="B110" s="162" t="s">
        <v>100</v>
      </c>
      <c r="C110" s="163">
        <v>11243</v>
      </c>
      <c r="D110" s="163">
        <v>12779</v>
      </c>
      <c r="E110" s="163">
        <v>14075</v>
      </c>
      <c r="F110" s="163">
        <v>20322</v>
      </c>
      <c r="G110" s="163">
        <v>23017</v>
      </c>
      <c r="H110" s="163">
        <v>23606</v>
      </c>
      <c r="I110" s="165">
        <f>IFERROR(H110/G110-1,"-")</f>
        <v>2.5589781465872985E-2</v>
      </c>
      <c r="J110" s="164">
        <f t="shared" si="49"/>
        <v>0.84724939353627038</v>
      </c>
      <c r="K110" s="163">
        <f t="shared" si="50"/>
        <v>589</v>
      </c>
      <c r="L110" s="163">
        <f t="shared" si="51"/>
        <v>10827</v>
      </c>
      <c r="M110" s="164">
        <f t="shared" si="48"/>
        <v>6.4485568738349109E-3</v>
      </c>
    </row>
    <row r="111" spans="2:13" x14ac:dyDescent="0.25">
      <c r="B111" s="157" t="s">
        <v>107</v>
      </c>
      <c r="C111" s="158">
        <v>75086</v>
      </c>
      <c r="D111" s="158">
        <v>74963</v>
      </c>
      <c r="E111" s="158">
        <v>32176</v>
      </c>
      <c r="F111" s="158">
        <v>96666</v>
      </c>
      <c r="G111" s="158">
        <v>130596</v>
      </c>
      <c r="H111" s="158">
        <v>125919</v>
      </c>
      <c r="I111" s="160">
        <f>IFERROR(H111/G111-1,"-")</f>
        <v>-3.5812735458972678E-2</v>
      </c>
      <c r="J111" s="159">
        <f t="shared" si="49"/>
        <v>0.67974867601350009</v>
      </c>
      <c r="K111" s="158">
        <f t="shared" si="50"/>
        <v>-4677</v>
      </c>
      <c r="L111" s="158">
        <f t="shared" si="51"/>
        <v>50956</v>
      </c>
      <c r="M111" s="159">
        <f t="shared" si="48"/>
        <v>3.4397857874964757E-2</v>
      </c>
    </row>
    <row r="112" spans="2:13" x14ac:dyDescent="0.25">
      <c r="B112" s="162" t="s">
        <v>110</v>
      </c>
      <c r="C112" s="163">
        <v>41278</v>
      </c>
      <c r="D112" s="163">
        <v>41571</v>
      </c>
      <c r="E112" s="163">
        <v>16804</v>
      </c>
      <c r="F112" s="163">
        <v>57679</v>
      </c>
      <c r="G112" s="163">
        <v>84747</v>
      </c>
      <c r="H112" s="163">
        <v>77707</v>
      </c>
      <c r="I112" s="165">
        <f t="shared" ref="I112:I119" si="52">IFERROR(H112/G112-1,"-")</f>
        <v>-8.3070787166507398E-2</v>
      </c>
      <c r="J112" s="164">
        <f t="shared" si="49"/>
        <v>0.86925982054797823</v>
      </c>
      <c r="K112" s="163">
        <f t="shared" si="50"/>
        <v>-7040</v>
      </c>
      <c r="L112" s="163">
        <f t="shared" si="51"/>
        <v>36136</v>
      </c>
      <c r="M112" s="164">
        <f t="shared" si="48"/>
        <v>2.1227569643103E-2</v>
      </c>
    </row>
    <row r="113" spans="2:13" x14ac:dyDescent="0.25">
      <c r="B113" s="162" t="s">
        <v>113</v>
      </c>
      <c r="C113" s="163">
        <v>8116</v>
      </c>
      <c r="D113" s="163">
        <v>6088</v>
      </c>
      <c r="E113" s="163">
        <v>2219</v>
      </c>
      <c r="F113" s="163">
        <v>4233</v>
      </c>
      <c r="G113" s="163">
        <v>5702</v>
      </c>
      <c r="H113" s="163">
        <v>5529</v>
      </c>
      <c r="I113" s="165">
        <f t="shared" si="52"/>
        <v>-3.0340231497720138E-2</v>
      </c>
      <c r="J113" s="164">
        <f t="shared" si="49"/>
        <v>-9.1819973718791026E-2</v>
      </c>
      <c r="K113" s="163">
        <f t="shared" si="50"/>
        <v>-173</v>
      </c>
      <c r="L113" s="163">
        <f t="shared" si="51"/>
        <v>-559</v>
      </c>
      <c r="M113" s="164">
        <f t="shared" si="48"/>
        <v>1.5103817230972304E-3</v>
      </c>
    </row>
    <row r="114" spans="2:13" x14ac:dyDescent="0.25">
      <c r="B114" s="162" t="s">
        <v>116</v>
      </c>
      <c r="C114" s="163">
        <v>8934</v>
      </c>
      <c r="D114" s="163">
        <v>8680</v>
      </c>
      <c r="E114" s="163">
        <v>1731</v>
      </c>
      <c r="F114" s="163">
        <v>6128</v>
      </c>
      <c r="G114" s="163">
        <v>10339</v>
      </c>
      <c r="H114" s="163">
        <v>9146</v>
      </c>
      <c r="I114" s="165">
        <f t="shared" si="52"/>
        <v>-0.11538833542895832</v>
      </c>
      <c r="J114" s="164">
        <f t="shared" si="49"/>
        <v>5.3686635944700356E-2</v>
      </c>
      <c r="K114" s="163">
        <f t="shared" si="50"/>
        <v>-1193</v>
      </c>
      <c r="L114" s="163">
        <f t="shared" si="51"/>
        <v>466</v>
      </c>
      <c r="M114" s="164">
        <f t="shared" si="48"/>
        <v>2.4984538324194735E-3</v>
      </c>
    </row>
    <row r="115" spans="2:13" x14ac:dyDescent="0.25">
      <c r="B115" s="162" t="s">
        <v>123</v>
      </c>
      <c r="C115" s="163">
        <v>1554</v>
      </c>
      <c r="D115" s="163">
        <v>1748</v>
      </c>
      <c r="E115" s="163">
        <v>1036</v>
      </c>
      <c r="F115" s="163">
        <v>4177</v>
      </c>
      <c r="G115" s="163">
        <v>3944</v>
      </c>
      <c r="H115" s="163">
        <v>4066</v>
      </c>
      <c r="I115" s="165">
        <f t="shared" si="52"/>
        <v>3.0933062880324602E-2</v>
      </c>
      <c r="J115" s="164">
        <f t="shared" si="49"/>
        <v>1.3260869565217392</v>
      </c>
      <c r="K115" s="163">
        <f t="shared" si="50"/>
        <v>122</v>
      </c>
      <c r="L115" s="163">
        <f t="shared" si="51"/>
        <v>2318</v>
      </c>
      <c r="M115" s="164">
        <f t="shared" si="48"/>
        <v>1.1107274527244239E-3</v>
      </c>
    </row>
    <row r="116" spans="2:13" x14ac:dyDescent="0.25">
      <c r="B116" s="162" t="s">
        <v>119</v>
      </c>
      <c r="C116" s="163">
        <v>2458</v>
      </c>
      <c r="D116" s="163">
        <v>2630</v>
      </c>
      <c r="E116" s="163">
        <v>1331</v>
      </c>
      <c r="F116" s="163">
        <v>3322</v>
      </c>
      <c r="G116" s="163">
        <v>3634</v>
      </c>
      <c r="H116" s="163">
        <v>3250</v>
      </c>
      <c r="I116" s="165">
        <f t="shared" si="52"/>
        <v>-0.10566868464501922</v>
      </c>
      <c r="J116" s="164">
        <f t="shared" si="49"/>
        <v>0.23574144486692017</v>
      </c>
      <c r="K116" s="163">
        <f t="shared" si="50"/>
        <v>-384</v>
      </c>
      <c r="L116" s="163">
        <f t="shared" si="51"/>
        <v>620</v>
      </c>
      <c r="M116" s="164">
        <f t="shared" si="48"/>
        <v>8.8781707362380155E-4</v>
      </c>
    </row>
    <row r="117" spans="2:13" x14ac:dyDescent="0.25">
      <c r="B117" s="162" t="s">
        <v>128</v>
      </c>
      <c r="C117" s="163">
        <v>481</v>
      </c>
      <c r="D117" s="163">
        <v>503</v>
      </c>
      <c r="E117" s="163">
        <v>389</v>
      </c>
      <c r="F117" s="163">
        <v>536</v>
      </c>
      <c r="G117" s="163">
        <v>870</v>
      </c>
      <c r="H117" s="163">
        <v>898</v>
      </c>
      <c r="I117" s="165">
        <f t="shared" si="52"/>
        <v>3.2183908045976928E-2</v>
      </c>
      <c r="J117" s="164">
        <f t="shared" si="49"/>
        <v>0.78528827037773352</v>
      </c>
      <c r="K117" s="163">
        <f t="shared" si="50"/>
        <v>28</v>
      </c>
      <c r="L117" s="163">
        <f t="shared" si="51"/>
        <v>395</v>
      </c>
      <c r="M117" s="164">
        <f t="shared" si="48"/>
        <v>2.4531068680436115E-4</v>
      </c>
    </row>
    <row r="118" spans="2:13" x14ac:dyDescent="0.25">
      <c r="B118" s="162" t="s">
        <v>131</v>
      </c>
      <c r="C118" s="163">
        <v>1142</v>
      </c>
      <c r="D118" s="163">
        <v>909</v>
      </c>
      <c r="E118" s="163">
        <v>909</v>
      </c>
      <c r="F118" s="163">
        <v>718</v>
      </c>
      <c r="G118" s="163">
        <v>472</v>
      </c>
      <c r="H118" s="163">
        <v>1132</v>
      </c>
      <c r="I118" s="165">
        <f t="shared" si="52"/>
        <v>1.3983050847457625</v>
      </c>
      <c r="J118" s="164">
        <f t="shared" si="49"/>
        <v>0.24532453245324537</v>
      </c>
      <c r="K118" s="163">
        <f t="shared" si="50"/>
        <v>660</v>
      </c>
      <c r="L118" s="163">
        <f t="shared" si="51"/>
        <v>223</v>
      </c>
      <c r="M118" s="164">
        <f t="shared" si="48"/>
        <v>3.092335161052749E-4</v>
      </c>
    </row>
    <row r="119" spans="2:13" x14ac:dyDescent="0.25">
      <c r="B119" s="168" t="s">
        <v>145</v>
      </c>
      <c r="C119" s="169">
        <f t="shared" ref="C119:H119" si="53">C111-SUM(C112:C118)</f>
        <v>11123</v>
      </c>
      <c r="D119" s="169">
        <f t="shared" si="53"/>
        <v>12834</v>
      </c>
      <c r="E119" s="169">
        <f t="shared" si="53"/>
        <v>7757</v>
      </c>
      <c r="F119" s="169">
        <f t="shared" si="53"/>
        <v>19873</v>
      </c>
      <c r="G119" s="169">
        <f t="shared" si="53"/>
        <v>20888</v>
      </c>
      <c r="H119" s="169">
        <f t="shared" si="53"/>
        <v>24191</v>
      </c>
      <c r="I119" s="171">
        <f t="shared" si="52"/>
        <v>0.15812906932209891</v>
      </c>
      <c r="J119" s="170">
        <f t="shared" si="49"/>
        <v>0.88491506934704689</v>
      </c>
      <c r="K119" s="169">
        <f>H119-G119</f>
        <v>3303</v>
      </c>
      <c r="L119" s="169">
        <f t="shared" si="51"/>
        <v>11357</v>
      </c>
      <c r="M119" s="170">
        <f t="shared" si="48"/>
        <v>6.608363947087195E-3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154189</v>
      </c>
      <c r="D121" s="176">
        <v>143138</v>
      </c>
      <c r="E121" s="176">
        <v>59629</v>
      </c>
      <c r="F121" s="176">
        <v>138024</v>
      </c>
      <c r="G121" s="176">
        <v>158379</v>
      </c>
      <c r="H121" s="176"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54">H121/H$9</f>
        <v>4.4320647838752752E-2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55">IFERROR(H122/D122-1,"-")</f>
        <v>0.29784623250463338</v>
      </c>
      <c r="K122" s="158">
        <f t="shared" ref="K122:K132" si="56">H122-G122</f>
        <v>4523</v>
      </c>
      <c r="L122" s="158">
        <f t="shared" ref="L122:L133" si="57">H122-D122</f>
        <v>23302</v>
      </c>
      <c r="M122" s="159">
        <f t="shared" si="54"/>
        <v>2.7737317601396905E-2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55"/>
        <v>0.24466313398940187</v>
      </c>
      <c r="K123" s="163">
        <f t="shared" si="56"/>
        <v>5344</v>
      </c>
      <c r="L123" s="163">
        <f t="shared" si="57"/>
        <v>9696</v>
      </c>
      <c r="M123" s="164">
        <f t="shared" si="54"/>
        <v>1.347460460725158E-2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55"/>
        <v>0.35244139360186511</v>
      </c>
      <c r="K124" s="163">
        <f t="shared" si="56"/>
        <v>-821</v>
      </c>
      <c r="L124" s="163">
        <f t="shared" si="57"/>
        <v>13606</v>
      </c>
      <c r="M124" s="164">
        <f t="shared" si="54"/>
        <v>1.4262712994145324E-2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55"/>
        <v>-6.466573193843117E-2</v>
      </c>
      <c r="K125" s="158">
        <f t="shared" si="56"/>
        <v>-659</v>
      </c>
      <c r="L125" s="158">
        <f t="shared" si="57"/>
        <v>-4197</v>
      </c>
      <c r="M125" s="159">
        <f t="shared" si="54"/>
        <v>1.6583330237355847E-2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58">IFERROR(H126/G126-1,"-")</f>
        <v>-0.12210938455891351</v>
      </c>
      <c r="J126" s="164">
        <f t="shared" si="55"/>
        <v>6.6755872732679133E-2</v>
      </c>
      <c r="K126" s="163">
        <f t="shared" si="56"/>
        <v>-998</v>
      </c>
      <c r="L126" s="163">
        <f t="shared" si="57"/>
        <v>449</v>
      </c>
      <c r="M126" s="164">
        <f t="shared" si="54"/>
        <v>1.9600269240771621E-3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58"/>
        <v>-4.3252595155709339E-2</v>
      </c>
      <c r="J127" s="164">
        <f t="shared" si="55"/>
        <v>0.35539215686274517</v>
      </c>
      <c r="K127" s="163">
        <f t="shared" si="56"/>
        <v>-375</v>
      </c>
      <c r="L127" s="163">
        <f t="shared" si="57"/>
        <v>2175</v>
      </c>
      <c r="M127" s="164">
        <f t="shared" si="54"/>
        <v>2.2659823463721334E-3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58"/>
        <v>-2.2345401004676968E-2</v>
      </c>
      <c r="J128" s="164">
        <f t="shared" si="55"/>
        <v>0.26831460674157293</v>
      </c>
      <c r="K128" s="163">
        <f t="shared" si="56"/>
        <v>-129</v>
      </c>
      <c r="L128" s="163">
        <f t="shared" si="57"/>
        <v>1194</v>
      </c>
      <c r="M128" s="164">
        <f t="shared" si="54"/>
        <v>1.5417967887793034E-3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58"/>
        <v>-9.2571428571428527E-2</v>
      </c>
      <c r="J129" s="164">
        <f t="shared" si="55"/>
        <v>0.44232515894641233</v>
      </c>
      <c r="K129" s="163">
        <f t="shared" si="56"/>
        <v>-162</v>
      </c>
      <c r="L129" s="163">
        <f t="shared" si="57"/>
        <v>487</v>
      </c>
      <c r="M129" s="164">
        <f t="shared" si="54"/>
        <v>4.3380108089679907E-4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58"/>
        <v>4.5226130653266416E-2</v>
      </c>
      <c r="J130" s="164">
        <f t="shared" si="55"/>
        <v>0.34482758620689657</v>
      </c>
      <c r="K130" s="163">
        <f t="shared" si="56"/>
        <v>54</v>
      </c>
      <c r="L130" s="163">
        <f t="shared" si="57"/>
        <v>320</v>
      </c>
      <c r="M130" s="164">
        <f t="shared" si="54"/>
        <v>3.409217562715398E-4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58"/>
        <v>0.10684273709483794</v>
      </c>
      <c r="J131" s="164">
        <f t="shared" si="55"/>
        <v>-0.151012891344383</v>
      </c>
      <c r="K131" s="163">
        <f t="shared" si="56"/>
        <v>89</v>
      </c>
      <c r="L131" s="163">
        <f t="shared" si="57"/>
        <v>-164</v>
      </c>
      <c r="M131" s="164">
        <f t="shared" si="54"/>
        <v>2.5186687442496771E-4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58"/>
        <v>-8.1204977079240348E-2</v>
      </c>
      <c r="J132" s="164">
        <f t="shared" si="55"/>
        <v>-0.14969696969696966</v>
      </c>
      <c r="K132" s="163">
        <f t="shared" si="56"/>
        <v>-124</v>
      </c>
      <c r="L132" s="163">
        <f t="shared" si="57"/>
        <v>-247</v>
      </c>
      <c r="M132" s="164">
        <f t="shared" si="54"/>
        <v>3.8326380132129036E-4</v>
      </c>
    </row>
    <row r="133" spans="2:13" x14ac:dyDescent="0.25">
      <c r="B133" s="168" t="s">
        <v>145</v>
      </c>
      <c r="C133" s="169">
        <f t="shared" ref="C133:H133" si="59">C125-SUM(C126:C132)</f>
        <v>37951</v>
      </c>
      <c r="D133" s="169">
        <f t="shared" si="59"/>
        <v>42842</v>
      </c>
      <c r="E133" s="169">
        <f t="shared" si="59"/>
        <v>17698</v>
      </c>
      <c r="F133" s="169">
        <f t="shared" si="59"/>
        <v>32535</v>
      </c>
      <c r="G133" s="169">
        <f t="shared" si="59"/>
        <v>33445</v>
      </c>
      <c r="H133" s="169">
        <f t="shared" si="59"/>
        <v>34431</v>
      </c>
      <c r="I133" s="171">
        <f t="shared" si="58"/>
        <v>2.9481237853191899E-2</v>
      </c>
      <c r="J133" s="170">
        <f t="shared" si="55"/>
        <v>-0.19632603519910363</v>
      </c>
      <c r="K133" s="169">
        <f>H133-G133</f>
        <v>986</v>
      </c>
      <c r="L133" s="169">
        <f t="shared" si="57"/>
        <v>-8411</v>
      </c>
      <c r="M133" s="170">
        <f t="shared" si="54"/>
        <v>9.4056706652126502E-3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184095</v>
      </c>
      <c r="D135" s="176">
        <v>164737</v>
      </c>
      <c r="E135" s="176">
        <v>65594</v>
      </c>
      <c r="F135" s="176">
        <v>170296</v>
      </c>
      <c r="G135" s="176">
        <v>183132</v>
      </c>
      <c r="H135" s="176">
        <v>192634</v>
      </c>
      <c r="I135" s="177">
        <f>IFERROR(H135/G135-1,"-")</f>
        <v>5.1886071249153565E-2</v>
      </c>
      <c r="J135" s="177">
        <f>IFERROR(H135/D135-1,"-")</f>
        <v>0.16934264919234909</v>
      </c>
      <c r="K135" s="176">
        <f>H135-G135</f>
        <v>9502</v>
      </c>
      <c r="L135" s="176">
        <f>H135-D135</f>
        <v>27897</v>
      </c>
      <c r="M135" s="177">
        <f t="shared" ref="M135:M147" si="60">H135/H$9</f>
        <v>5.262269358782997E-2</v>
      </c>
    </row>
    <row r="136" spans="2:13" x14ac:dyDescent="0.25">
      <c r="B136" s="157" t="s">
        <v>97</v>
      </c>
      <c r="C136" s="158">
        <v>38861</v>
      </c>
      <c r="D136" s="158">
        <v>31738</v>
      </c>
      <c r="E136" s="158">
        <v>10674</v>
      </c>
      <c r="F136" s="158">
        <v>21054</v>
      </c>
      <c r="G136" s="158">
        <v>23092</v>
      </c>
      <c r="H136" s="158">
        <v>20158</v>
      </c>
      <c r="I136" s="160">
        <f>IFERROR(H136/G136-1,"-")</f>
        <v>-0.12705698943357002</v>
      </c>
      <c r="J136" s="159">
        <f t="shared" ref="J136:J147" si="61">IFERROR(H136/D136-1,"-")</f>
        <v>-0.36486231016447157</v>
      </c>
      <c r="K136" s="158">
        <f t="shared" ref="K136:K146" si="62">H136-G136</f>
        <v>-2934</v>
      </c>
      <c r="L136" s="158">
        <f t="shared" ref="L136:L147" si="63">H136-D136</f>
        <v>-11580</v>
      </c>
      <c r="M136" s="159">
        <f t="shared" si="60"/>
        <v>5.506651252341105E-3</v>
      </c>
    </row>
    <row r="137" spans="2:13" x14ac:dyDescent="0.25">
      <c r="B137" s="162" t="s">
        <v>103</v>
      </c>
      <c r="C137" s="163">
        <v>28488</v>
      </c>
      <c r="D137" s="163">
        <v>19344</v>
      </c>
      <c r="E137" s="163">
        <v>7684</v>
      </c>
      <c r="F137" s="163">
        <v>14712</v>
      </c>
      <c r="G137" s="163">
        <v>15109</v>
      </c>
      <c r="H137" s="163">
        <v>13314</v>
      </c>
      <c r="I137" s="165">
        <f>IFERROR(H137/G137-1,"-")</f>
        <v>-0.11880336223442978</v>
      </c>
      <c r="J137" s="164">
        <f t="shared" si="61"/>
        <v>-0.31172456575682383</v>
      </c>
      <c r="K137" s="163">
        <f t="shared" si="62"/>
        <v>-1795</v>
      </c>
      <c r="L137" s="163">
        <f t="shared" si="63"/>
        <v>-6030</v>
      </c>
      <c r="M137" s="164">
        <f t="shared" si="60"/>
        <v>3.6370450825314754E-3</v>
      </c>
    </row>
    <row r="138" spans="2:13" x14ac:dyDescent="0.25">
      <c r="B138" s="162" t="s">
        <v>100</v>
      </c>
      <c r="C138" s="163">
        <v>10373</v>
      </c>
      <c r="D138" s="163">
        <v>12394</v>
      </c>
      <c r="E138" s="163">
        <v>2990</v>
      </c>
      <c r="F138" s="163">
        <v>6342</v>
      </c>
      <c r="G138" s="163">
        <v>7983</v>
      </c>
      <c r="H138" s="163">
        <v>6844</v>
      </c>
      <c r="I138" s="165">
        <f>IFERROR(H138/G138-1,"-")</f>
        <v>-0.14267819115620695</v>
      </c>
      <c r="J138" s="164">
        <f t="shared" si="61"/>
        <v>-0.44779732128449246</v>
      </c>
      <c r="K138" s="163">
        <f t="shared" si="62"/>
        <v>-1139</v>
      </c>
      <c r="L138" s="163">
        <f t="shared" si="63"/>
        <v>-5550</v>
      </c>
      <c r="M138" s="164">
        <f t="shared" si="60"/>
        <v>1.8696061698096301E-3</v>
      </c>
    </row>
    <row r="139" spans="2:13" x14ac:dyDescent="0.25">
      <c r="B139" s="157" t="s">
        <v>107</v>
      </c>
      <c r="C139" s="158">
        <v>145234</v>
      </c>
      <c r="D139" s="158">
        <v>132999</v>
      </c>
      <c r="E139" s="158">
        <v>54920</v>
      </c>
      <c r="F139" s="158">
        <v>149242</v>
      </c>
      <c r="G139" s="158">
        <v>160040</v>
      </c>
      <c r="H139" s="158">
        <v>172476</v>
      </c>
      <c r="I139" s="160">
        <f>IFERROR(H139/G139-1,"-")</f>
        <v>7.7705573606598355E-2</v>
      </c>
      <c r="J139" s="159">
        <f t="shared" si="61"/>
        <v>0.29682178061489184</v>
      </c>
      <c r="K139" s="158">
        <f t="shared" si="62"/>
        <v>12436</v>
      </c>
      <c r="L139" s="158">
        <f t="shared" si="63"/>
        <v>39477</v>
      </c>
      <c r="M139" s="159">
        <f t="shared" si="60"/>
        <v>4.7116042335488863E-2</v>
      </c>
    </row>
    <row r="140" spans="2:13" x14ac:dyDescent="0.25">
      <c r="B140" s="162" t="s">
        <v>110</v>
      </c>
      <c r="C140" s="163">
        <v>73705</v>
      </c>
      <c r="D140" s="163">
        <v>64680</v>
      </c>
      <c r="E140" s="163">
        <v>22034</v>
      </c>
      <c r="F140" s="163">
        <v>63251</v>
      </c>
      <c r="G140" s="163">
        <v>67774</v>
      </c>
      <c r="H140" s="163">
        <v>77144</v>
      </c>
      <c r="I140" s="165">
        <f t="shared" ref="I140:I147" si="64">IFERROR(H140/G140-1,"-")</f>
        <v>0.13825360757812732</v>
      </c>
      <c r="J140" s="164">
        <f t="shared" si="61"/>
        <v>0.19270253555967831</v>
      </c>
      <c r="K140" s="163">
        <f t="shared" si="62"/>
        <v>9370</v>
      </c>
      <c r="L140" s="163">
        <f t="shared" si="63"/>
        <v>12464</v>
      </c>
      <c r="M140" s="164">
        <f t="shared" si="60"/>
        <v>2.1073772408502937E-2</v>
      </c>
    </row>
    <row r="141" spans="2:13" x14ac:dyDescent="0.25">
      <c r="B141" s="162" t="s">
        <v>113</v>
      </c>
      <c r="C141" s="163">
        <v>9426</v>
      </c>
      <c r="D141" s="163">
        <v>9333</v>
      </c>
      <c r="E141" s="163">
        <v>4241</v>
      </c>
      <c r="F141" s="163">
        <v>9755</v>
      </c>
      <c r="G141" s="163">
        <v>13190</v>
      </c>
      <c r="H141" s="163">
        <v>14121</v>
      </c>
      <c r="I141" s="165">
        <f t="shared" si="64"/>
        <v>7.0583775587566233E-2</v>
      </c>
      <c r="J141" s="164">
        <f t="shared" si="61"/>
        <v>0.51301832208293163</v>
      </c>
      <c r="K141" s="163">
        <f t="shared" si="62"/>
        <v>931</v>
      </c>
      <c r="L141" s="163">
        <f t="shared" si="63"/>
        <v>4788</v>
      </c>
      <c r="M141" s="164">
        <f t="shared" si="60"/>
        <v>3.85749689127437E-3</v>
      </c>
    </row>
    <row r="142" spans="2:13" x14ac:dyDescent="0.25">
      <c r="B142" s="162" t="s">
        <v>116</v>
      </c>
      <c r="C142" s="163">
        <v>17724</v>
      </c>
      <c r="D142" s="163">
        <v>13711</v>
      </c>
      <c r="E142" s="163">
        <v>4440</v>
      </c>
      <c r="F142" s="163">
        <v>18944</v>
      </c>
      <c r="G142" s="163">
        <v>17145</v>
      </c>
      <c r="H142" s="163">
        <v>17361</v>
      </c>
      <c r="I142" s="165">
        <f t="shared" si="64"/>
        <v>1.2598425196850505E-2</v>
      </c>
      <c r="J142" s="164">
        <f t="shared" si="61"/>
        <v>0.26620961271971399</v>
      </c>
      <c r="K142" s="163">
        <f t="shared" si="62"/>
        <v>216</v>
      </c>
      <c r="L142" s="163">
        <f t="shared" si="63"/>
        <v>3650</v>
      </c>
      <c r="M142" s="164">
        <f t="shared" si="60"/>
        <v>4.7425822200562523E-3</v>
      </c>
    </row>
    <row r="143" spans="2:13" x14ac:dyDescent="0.25">
      <c r="B143" s="162" t="s">
        <v>123</v>
      </c>
      <c r="C143" s="163">
        <v>3062</v>
      </c>
      <c r="D143" s="163">
        <v>2645</v>
      </c>
      <c r="E143" s="163">
        <v>934</v>
      </c>
      <c r="F143" s="163">
        <v>7178</v>
      </c>
      <c r="G143" s="163">
        <v>5991</v>
      </c>
      <c r="H143" s="163">
        <v>4284</v>
      </c>
      <c r="I143" s="165">
        <f t="shared" si="64"/>
        <v>-0.2849273910866299</v>
      </c>
      <c r="J143" s="164">
        <f t="shared" si="61"/>
        <v>0.61965973534971641</v>
      </c>
      <c r="K143" s="163">
        <f t="shared" si="62"/>
        <v>-1707</v>
      </c>
      <c r="L143" s="163">
        <f t="shared" si="63"/>
        <v>1639</v>
      </c>
      <c r="M143" s="164">
        <f t="shared" si="60"/>
        <v>1.1702794902782665E-3</v>
      </c>
    </row>
    <row r="144" spans="2:13" x14ac:dyDescent="0.25">
      <c r="B144" s="162" t="s">
        <v>119</v>
      </c>
      <c r="C144" s="163">
        <v>2722</v>
      </c>
      <c r="D144" s="163">
        <v>2828</v>
      </c>
      <c r="E144" s="163">
        <v>1399</v>
      </c>
      <c r="F144" s="163">
        <v>2969</v>
      </c>
      <c r="G144" s="163">
        <v>3554</v>
      </c>
      <c r="H144" s="163">
        <v>4075</v>
      </c>
      <c r="I144" s="165">
        <f t="shared" si="64"/>
        <v>0.14659538548114792</v>
      </c>
      <c r="J144" s="164">
        <f t="shared" si="61"/>
        <v>0.44094766619519099</v>
      </c>
      <c r="K144" s="163">
        <f t="shared" si="62"/>
        <v>521</v>
      </c>
      <c r="L144" s="163">
        <f t="shared" si="63"/>
        <v>1247</v>
      </c>
      <c r="M144" s="164">
        <f t="shared" si="60"/>
        <v>1.1131860230821512E-3</v>
      </c>
    </row>
    <row r="145" spans="2:13" x14ac:dyDescent="0.25">
      <c r="B145" s="162" t="s">
        <v>128</v>
      </c>
      <c r="C145" s="163">
        <v>1428</v>
      </c>
      <c r="D145" s="163">
        <v>1544</v>
      </c>
      <c r="E145" s="163">
        <v>1961</v>
      </c>
      <c r="F145" s="163">
        <v>1877</v>
      </c>
      <c r="G145" s="163">
        <v>2260</v>
      </c>
      <c r="H145" s="163">
        <v>2026</v>
      </c>
      <c r="I145" s="165">
        <f t="shared" si="64"/>
        <v>-0.10353982300884956</v>
      </c>
      <c r="J145" s="164">
        <f t="shared" si="61"/>
        <v>0.31217616580310881</v>
      </c>
      <c r="K145" s="163">
        <f t="shared" si="62"/>
        <v>-234</v>
      </c>
      <c r="L145" s="163">
        <f t="shared" si="63"/>
        <v>482</v>
      </c>
      <c r="M145" s="164">
        <f t="shared" si="60"/>
        <v>5.5345150497286826E-4</v>
      </c>
    </row>
    <row r="146" spans="2:13" x14ac:dyDescent="0.25">
      <c r="B146" s="162" t="s">
        <v>131</v>
      </c>
      <c r="C146" s="163">
        <v>6893</v>
      </c>
      <c r="D146" s="163">
        <v>4235</v>
      </c>
      <c r="E146" s="163">
        <v>3936</v>
      </c>
      <c r="F146" s="163">
        <v>926</v>
      </c>
      <c r="G146" s="163">
        <v>1630</v>
      </c>
      <c r="H146" s="163">
        <v>1487</v>
      </c>
      <c r="I146" s="165">
        <f t="shared" si="64"/>
        <v>-8.77300613496933E-2</v>
      </c>
      <c r="J146" s="164">
        <f t="shared" si="61"/>
        <v>-0.64887839433293981</v>
      </c>
      <c r="K146" s="163">
        <f t="shared" si="62"/>
        <v>-143</v>
      </c>
      <c r="L146" s="163">
        <f t="shared" si="63"/>
        <v>-2748</v>
      </c>
      <c r="M146" s="164">
        <f t="shared" si="60"/>
        <v>4.0621045799341322E-4</v>
      </c>
    </row>
    <row r="147" spans="2:13" x14ac:dyDescent="0.25">
      <c r="B147" s="168" t="s">
        <v>145</v>
      </c>
      <c r="C147" s="169">
        <f t="shared" ref="C147:H147" si="65">C139-SUM(C140:C146)</f>
        <v>30274</v>
      </c>
      <c r="D147" s="169">
        <f t="shared" si="65"/>
        <v>34023</v>
      </c>
      <c r="E147" s="169">
        <f t="shared" si="65"/>
        <v>15975</v>
      </c>
      <c r="F147" s="169">
        <f t="shared" si="65"/>
        <v>44342</v>
      </c>
      <c r="G147" s="169">
        <f t="shared" si="65"/>
        <v>48496</v>
      </c>
      <c r="H147" s="169">
        <f t="shared" si="65"/>
        <v>51978</v>
      </c>
      <c r="I147" s="171">
        <f t="shared" si="64"/>
        <v>7.179973606070611E-2</v>
      </c>
      <c r="J147" s="170">
        <f t="shared" si="61"/>
        <v>0.52773124063133769</v>
      </c>
      <c r="K147" s="169">
        <f>H147-G147</f>
        <v>3482</v>
      </c>
      <c r="L147" s="169">
        <f t="shared" si="63"/>
        <v>17955</v>
      </c>
      <c r="M147" s="170">
        <f t="shared" si="60"/>
        <v>1.4199063339328603E-2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85621</v>
      </c>
      <c r="D149" s="176">
        <v>87391</v>
      </c>
      <c r="E149" s="176">
        <v>27902</v>
      </c>
      <c r="F149" s="176">
        <v>72444</v>
      </c>
      <c r="G149" s="176">
        <v>79555</v>
      </c>
      <c r="H149" s="176">
        <v>83503</v>
      </c>
      <c r="I149" s="177">
        <f>IFERROR(H149/G149-1,"-")</f>
        <v>4.9626044874615083E-2</v>
      </c>
      <c r="J149" s="177">
        <f>IFERROR(H149/D149-1,"-")</f>
        <v>-4.4489707178084648E-2</v>
      </c>
      <c r="K149" s="176">
        <f>H149-G149</f>
        <v>3948</v>
      </c>
      <c r="L149" s="176">
        <f>H149-D149</f>
        <v>-3888</v>
      </c>
      <c r="M149" s="177">
        <f t="shared" ref="M149:M161" si="66">H149/H$9</f>
        <v>2.2810888953479477E-2</v>
      </c>
    </row>
    <row r="150" spans="2:13" x14ac:dyDescent="0.25">
      <c r="B150" s="157" t="s">
        <v>97</v>
      </c>
      <c r="C150" s="158">
        <v>35702</v>
      </c>
      <c r="D150" s="158">
        <v>39445</v>
      </c>
      <c r="E150" s="158">
        <v>10922</v>
      </c>
      <c r="F150" s="158">
        <v>38906</v>
      </c>
      <c r="G150" s="158">
        <v>41245</v>
      </c>
      <c r="H150" s="158">
        <v>37487</v>
      </c>
      <c r="I150" s="160">
        <f>IFERROR(H150/G150-1,"-")</f>
        <v>-9.1114074433264691E-2</v>
      </c>
      <c r="J150" s="159">
        <f t="shared" ref="J150:J161" si="67">IFERROR(H150/D150-1,"-")</f>
        <v>-4.9638737482570638E-2</v>
      </c>
      <c r="K150" s="158">
        <f t="shared" ref="K150:K160" si="68">H150-G150</f>
        <v>-3758</v>
      </c>
      <c r="L150" s="158">
        <f t="shared" ref="L150:L161" si="69">H150-D150</f>
        <v>-1958</v>
      </c>
      <c r="M150" s="159">
        <f t="shared" si="66"/>
        <v>1.0240491888903216E-2</v>
      </c>
    </row>
    <row r="151" spans="2:13" x14ac:dyDescent="0.25">
      <c r="B151" s="162" t="s">
        <v>103</v>
      </c>
      <c r="C151" s="163">
        <v>21803</v>
      </c>
      <c r="D151" s="163">
        <v>24392</v>
      </c>
      <c r="E151" s="163">
        <v>5655</v>
      </c>
      <c r="F151" s="163">
        <v>27610</v>
      </c>
      <c r="G151" s="163">
        <v>29642</v>
      </c>
      <c r="H151" s="163">
        <v>25056</v>
      </c>
      <c r="I151" s="165">
        <f>IFERROR(H151/G151-1,"-")</f>
        <v>-0.15471290736117671</v>
      </c>
      <c r="J151" s="164">
        <f t="shared" si="67"/>
        <v>2.722204001311912E-2</v>
      </c>
      <c r="K151" s="163">
        <f t="shared" si="68"/>
        <v>-4586</v>
      </c>
      <c r="L151" s="163">
        <f t="shared" si="69"/>
        <v>664</v>
      </c>
      <c r="M151" s="164">
        <f t="shared" si="66"/>
        <v>6.8446598759132225E-3</v>
      </c>
    </row>
    <row r="152" spans="2:13" x14ac:dyDescent="0.25">
      <c r="B152" s="162" t="s">
        <v>100</v>
      </c>
      <c r="C152" s="163">
        <v>13899</v>
      </c>
      <c r="D152" s="163">
        <v>15053</v>
      </c>
      <c r="E152" s="163">
        <v>5267</v>
      </c>
      <c r="F152" s="163">
        <v>11296</v>
      </c>
      <c r="G152" s="163">
        <v>11603</v>
      </c>
      <c r="H152" s="163">
        <v>12431</v>
      </c>
      <c r="I152" s="165">
        <f>IFERROR(H152/G152-1,"-")</f>
        <v>7.1360854951305619E-2</v>
      </c>
      <c r="J152" s="164">
        <f t="shared" si="67"/>
        <v>-0.17418454793064508</v>
      </c>
      <c r="K152" s="163">
        <f t="shared" si="68"/>
        <v>828</v>
      </c>
      <c r="L152" s="163">
        <f t="shared" si="69"/>
        <v>-2622</v>
      </c>
      <c r="M152" s="164">
        <f t="shared" si="66"/>
        <v>3.3958320129899929E-3</v>
      </c>
    </row>
    <row r="153" spans="2:13" x14ac:dyDescent="0.25">
      <c r="B153" s="157" t="s">
        <v>107</v>
      </c>
      <c r="C153" s="158">
        <v>49919</v>
      </c>
      <c r="D153" s="158">
        <v>47946</v>
      </c>
      <c r="E153" s="158">
        <v>16980</v>
      </c>
      <c r="F153" s="158">
        <v>33538</v>
      </c>
      <c r="G153" s="158">
        <v>38310</v>
      </c>
      <c r="H153" s="158">
        <v>46016</v>
      </c>
      <c r="I153" s="160">
        <f>IFERROR(H153/G153-1,"-")</f>
        <v>0.20114852518924553</v>
      </c>
      <c r="J153" s="159">
        <f t="shared" si="67"/>
        <v>-4.0253618654319423E-2</v>
      </c>
      <c r="K153" s="158">
        <f t="shared" si="68"/>
        <v>7706</v>
      </c>
      <c r="L153" s="158">
        <f t="shared" si="69"/>
        <v>-1930</v>
      </c>
      <c r="M153" s="159">
        <f t="shared" si="66"/>
        <v>1.2570397064576263E-2</v>
      </c>
    </row>
    <row r="154" spans="2:13" x14ac:dyDescent="0.25">
      <c r="B154" s="162" t="s">
        <v>110</v>
      </c>
      <c r="C154" s="163">
        <v>15066</v>
      </c>
      <c r="D154" s="163">
        <v>14600</v>
      </c>
      <c r="E154" s="163">
        <v>4966</v>
      </c>
      <c r="F154" s="163">
        <v>12224</v>
      </c>
      <c r="G154" s="163">
        <v>12143</v>
      </c>
      <c r="H154" s="163">
        <v>13524</v>
      </c>
      <c r="I154" s="165">
        <f t="shared" ref="I154:I161" si="70">IFERROR(H154/G154-1,"-")</f>
        <v>0.11372807378736716</v>
      </c>
      <c r="J154" s="164">
        <f t="shared" si="67"/>
        <v>-7.3698630136986298E-2</v>
      </c>
      <c r="K154" s="163">
        <f t="shared" si="68"/>
        <v>1381</v>
      </c>
      <c r="L154" s="163">
        <f t="shared" si="69"/>
        <v>-1076</v>
      </c>
      <c r="M154" s="164">
        <f t="shared" si="66"/>
        <v>3.6944117242117824E-3</v>
      </c>
    </row>
    <row r="155" spans="2:13" x14ac:dyDescent="0.25">
      <c r="B155" s="162" t="s">
        <v>113</v>
      </c>
      <c r="C155" s="163">
        <v>15352</v>
      </c>
      <c r="D155" s="163">
        <v>12433</v>
      </c>
      <c r="E155" s="163">
        <v>4391</v>
      </c>
      <c r="F155" s="163">
        <v>6898</v>
      </c>
      <c r="G155" s="163">
        <v>7378</v>
      </c>
      <c r="H155" s="163">
        <v>8010</v>
      </c>
      <c r="I155" s="165">
        <f t="shared" si="70"/>
        <v>8.5660070479804729E-2</v>
      </c>
      <c r="J155" s="164">
        <f t="shared" si="67"/>
        <v>-0.35574680286334759</v>
      </c>
      <c r="K155" s="163">
        <f t="shared" si="68"/>
        <v>632</v>
      </c>
      <c r="L155" s="163">
        <f t="shared" si="69"/>
        <v>-4423</v>
      </c>
      <c r="M155" s="164">
        <f t="shared" si="66"/>
        <v>2.1881276183774311E-3</v>
      </c>
    </row>
    <row r="156" spans="2:13" x14ac:dyDescent="0.25">
      <c r="B156" s="162" t="s">
        <v>116</v>
      </c>
      <c r="C156" s="163">
        <v>7165</v>
      </c>
      <c r="D156" s="163">
        <v>7011</v>
      </c>
      <c r="E156" s="163">
        <v>1925</v>
      </c>
      <c r="F156" s="163">
        <v>4050</v>
      </c>
      <c r="G156" s="163">
        <v>6162</v>
      </c>
      <c r="H156" s="163">
        <v>7885</v>
      </c>
      <c r="I156" s="165">
        <f t="shared" si="70"/>
        <v>0.27961700746510876</v>
      </c>
      <c r="J156" s="164">
        <f t="shared" si="67"/>
        <v>0.12466124661246614</v>
      </c>
      <c r="K156" s="163">
        <f t="shared" si="68"/>
        <v>1723</v>
      </c>
      <c r="L156" s="163">
        <f t="shared" si="69"/>
        <v>874</v>
      </c>
      <c r="M156" s="164">
        <f t="shared" si="66"/>
        <v>2.1539808078534384E-3</v>
      </c>
    </row>
    <row r="157" spans="2:13" x14ac:dyDescent="0.25">
      <c r="B157" s="162" t="s">
        <v>123</v>
      </c>
      <c r="C157" s="163">
        <v>927</v>
      </c>
      <c r="D157" s="163">
        <v>1009</v>
      </c>
      <c r="E157" s="163">
        <v>550</v>
      </c>
      <c r="F157" s="163">
        <v>1034</v>
      </c>
      <c r="G157" s="163">
        <v>1199</v>
      </c>
      <c r="H157" s="163">
        <v>1797</v>
      </c>
      <c r="I157" s="165">
        <f t="shared" si="70"/>
        <v>0.49874895746455383</v>
      </c>
      <c r="J157" s="164">
        <f t="shared" si="67"/>
        <v>0.78097125867195238</v>
      </c>
      <c r="K157" s="163">
        <f t="shared" si="68"/>
        <v>598</v>
      </c>
      <c r="L157" s="163">
        <f t="shared" si="69"/>
        <v>788</v>
      </c>
      <c r="M157" s="164">
        <f t="shared" si="66"/>
        <v>4.9089454809291434E-4</v>
      </c>
    </row>
    <row r="158" spans="2:13" x14ac:dyDescent="0.25">
      <c r="B158" s="162" t="s">
        <v>119</v>
      </c>
      <c r="C158" s="163">
        <v>1444</v>
      </c>
      <c r="D158" s="163">
        <v>2043</v>
      </c>
      <c r="E158" s="163">
        <v>818</v>
      </c>
      <c r="F158" s="163">
        <v>2080</v>
      </c>
      <c r="G158" s="163">
        <v>1957</v>
      </c>
      <c r="H158" s="163">
        <v>2361</v>
      </c>
      <c r="I158" s="165">
        <f t="shared" si="70"/>
        <v>0.20643842616249364</v>
      </c>
      <c r="J158" s="164">
        <f t="shared" si="67"/>
        <v>0.15565345080763593</v>
      </c>
      <c r="K158" s="163">
        <f t="shared" si="68"/>
        <v>404</v>
      </c>
      <c r="L158" s="163">
        <f t="shared" si="69"/>
        <v>318</v>
      </c>
      <c r="M158" s="164">
        <f t="shared" si="66"/>
        <v>6.4496495717716786E-4</v>
      </c>
    </row>
    <row r="159" spans="2:13" x14ac:dyDescent="0.25">
      <c r="B159" s="162" t="s">
        <v>128</v>
      </c>
      <c r="C159" s="163">
        <v>303</v>
      </c>
      <c r="D159" s="163">
        <v>357</v>
      </c>
      <c r="E159" s="163">
        <v>336</v>
      </c>
      <c r="F159" s="163">
        <v>282</v>
      </c>
      <c r="G159" s="163">
        <v>412</v>
      </c>
      <c r="H159" s="163">
        <v>293</v>
      </c>
      <c r="I159" s="165">
        <f t="shared" si="70"/>
        <v>-0.28883495145631066</v>
      </c>
      <c r="J159" s="164">
        <f t="shared" si="67"/>
        <v>-0.17927170868347342</v>
      </c>
      <c r="K159" s="163">
        <f t="shared" si="68"/>
        <v>-119</v>
      </c>
      <c r="L159" s="163">
        <f t="shared" si="69"/>
        <v>-64</v>
      </c>
      <c r="M159" s="164">
        <f t="shared" si="66"/>
        <v>8.0040123868238108E-5</v>
      </c>
    </row>
    <row r="160" spans="2:13" x14ac:dyDescent="0.25">
      <c r="B160" s="162" t="s">
        <v>131</v>
      </c>
      <c r="C160" s="163">
        <v>774</v>
      </c>
      <c r="D160" s="163">
        <v>621</v>
      </c>
      <c r="E160" s="163">
        <v>420</v>
      </c>
      <c r="F160" s="163">
        <v>399</v>
      </c>
      <c r="G160" s="163">
        <v>542</v>
      </c>
      <c r="H160" s="163">
        <v>497</v>
      </c>
      <c r="I160" s="165">
        <f t="shared" si="70"/>
        <v>-8.3025830258302569E-2</v>
      </c>
      <c r="J160" s="164">
        <f t="shared" si="67"/>
        <v>-0.19967793880837359</v>
      </c>
      <c r="K160" s="163">
        <f t="shared" si="68"/>
        <v>-45</v>
      </c>
      <c r="L160" s="163">
        <f t="shared" si="69"/>
        <v>-124</v>
      </c>
      <c r="M160" s="164">
        <f t="shared" si="66"/>
        <v>1.3576771864339367E-4</v>
      </c>
    </row>
    <row r="161" spans="2:13" x14ac:dyDescent="0.25">
      <c r="B161" s="168" t="s">
        <v>145</v>
      </c>
      <c r="C161" s="169">
        <f t="shared" ref="C161:H161" si="71">C153-SUM(C154:C160)</f>
        <v>8888</v>
      </c>
      <c r="D161" s="169">
        <f t="shared" si="71"/>
        <v>9872</v>
      </c>
      <c r="E161" s="169">
        <f t="shared" si="71"/>
        <v>3574</v>
      </c>
      <c r="F161" s="169">
        <f t="shared" si="71"/>
        <v>6571</v>
      </c>
      <c r="G161" s="169">
        <f t="shared" si="71"/>
        <v>8517</v>
      </c>
      <c r="H161" s="169">
        <f t="shared" si="71"/>
        <v>11649</v>
      </c>
      <c r="I161" s="171">
        <f t="shared" si="70"/>
        <v>0.36773511799929559</v>
      </c>
      <c r="J161" s="170">
        <f t="shared" si="67"/>
        <v>0.18000405186385748</v>
      </c>
      <c r="K161" s="169">
        <f>H161-G161</f>
        <v>3132</v>
      </c>
      <c r="L161" s="169">
        <f t="shared" si="69"/>
        <v>1777</v>
      </c>
      <c r="M161" s="170">
        <f t="shared" si="66"/>
        <v>3.1822095663518969E-3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930EF-37C7-449D-A845-B1171393E47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264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2343218</v>
      </c>
      <c r="D9" s="176">
        <f t="shared" ref="D9:H9" si="0">D10+D13</f>
        <v>2366450</v>
      </c>
      <c r="E9" s="176">
        <f t="shared" si="0"/>
        <v>914906</v>
      </c>
      <c r="F9" s="176">
        <f t="shared" si="0"/>
        <v>2458403</v>
      </c>
      <c r="G9" s="176">
        <f t="shared" si="0"/>
        <v>2697945</v>
      </c>
      <c r="H9" s="176">
        <f t="shared" si="0"/>
        <v>2857454</v>
      </c>
      <c r="I9" s="177">
        <f>IFERROR(H9/G9-1,"-")</f>
        <v>5.9122406127626759E-2</v>
      </c>
      <c r="J9" s="177">
        <f>IFERROR(H9/D9-1,"-")</f>
        <v>0.20748547402226958</v>
      </c>
      <c r="K9" s="176">
        <f>H9-G9</f>
        <v>159509</v>
      </c>
      <c r="L9" s="176">
        <f>H9-D9</f>
        <v>491004</v>
      </c>
      <c r="M9" s="177">
        <f t="shared" ref="M9:M21" si="1">H9/H$9</f>
        <v>1</v>
      </c>
      <c r="P9" s="154" t="s">
        <v>68</v>
      </c>
      <c r="Q9" s="176">
        <f>Q10+Q13</f>
        <v>35461</v>
      </c>
      <c r="R9" s="176">
        <f t="shared" ref="R9:V9" si="2">R10+R13</f>
        <v>35588</v>
      </c>
      <c r="S9" s="176">
        <f t="shared" si="2"/>
        <v>15531</v>
      </c>
      <c r="T9" s="176">
        <f t="shared" si="2"/>
        <v>32878</v>
      </c>
      <c r="U9" s="176">
        <f t="shared" si="2"/>
        <v>39668</v>
      </c>
      <c r="V9" s="176">
        <f t="shared" si="2"/>
        <v>36690</v>
      </c>
      <c r="W9" s="177">
        <f>IFERROR(V9/U9-1,"-")</f>
        <v>-7.5073106786326504E-2</v>
      </c>
      <c r="X9" s="177">
        <f>IFERROR(V9/R9-1,"-")</f>
        <v>3.0965493986737203E-2</v>
      </c>
      <c r="Y9" s="176">
        <f>V9-U9</f>
        <v>-2978</v>
      </c>
      <c r="Z9" s="176">
        <f>V9-R9</f>
        <v>1102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577957</v>
      </c>
      <c r="D10" s="158">
        <v>590477</v>
      </c>
      <c r="E10" s="158">
        <v>231991</v>
      </c>
      <c r="F10" s="158">
        <v>592134</v>
      </c>
      <c r="G10" s="158">
        <v>612891</v>
      </c>
      <c r="H10" s="158">
        <v>610401</v>
      </c>
      <c r="I10" s="160">
        <f>IFERROR(H10/G10-1,"-")</f>
        <v>-4.0627126193727436E-3</v>
      </c>
      <c r="J10" s="159">
        <f t="shared" ref="J10:J21" si="4">IFERROR(H10/D10-1,"-")</f>
        <v>3.3742211805032118E-2</v>
      </c>
      <c r="K10" s="157">
        <f t="shared" ref="K10:K20" si="5">H10-G10</f>
        <v>-2490</v>
      </c>
      <c r="L10" s="158">
        <f t="shared" ref="L10:L21" si="6">H10-D10</f>
        <v>19924</v>
      </c>
      <c r="M10" s="159">
        <f t="shared" si="1"/>
        <v>0.2136170870992149</v>
      </c>
      <c r="P10" s="157" t="s">
        <v>97</v>
      </c>
      <c r="Q10" s="158">
        <v>22519</v>
      </c>
      <c r="R10" s="158">
        <v>23451</v>
      </c>
      <c r="S10" s="158">
        <v>9589</v>
      </c>
      <c r="T10" s="158">
        <v>21277</v>
      </c>
      <c r="U10" s="158">
        <v>26478</v>
      </c>
      <c r="V10" s="158">
        <v>22061</v>
      </c>
      <c r="W10" s="160">
        <f>IFERROR(V10/U10-1,"-")</f>
        <v>-0.16681773547851042</v>
      </c>
      <c r="X10" s="159">
        <f t="shared" ref="X10:X21" si="7">IFERROR(V10/R10-1,"-")</f>
        <v>-5.9272525691868139E-2</v>
      </c>
      <c r="Y10" s="157">
        <f t="shared" ref="Y10:Y20" si="8">V10-U10</f>
        <v>-4417</v>
      </c>
      <c r="Z10" s="158">
        <f t="shared" ref="Z10:Z21" si="9">V10-R10</f>
        <v>-1390</v>
      </c>
      <c r="AA10" s="159">
        <f t="shared" si="3"/>
        <v>0.60128100299809217</v>
      </c>
    </row>
    <row r="11" spans="1:27" x14ac:dyDescent="0.25">
      <c r="A11" s="161" t="s">
        <v>100</v>
      </c>
      <c r="B11" s="162" t="s">
        <v>103</v>
      </c>
      <c r="C11" s="163">
        <v>221301</v>
      </c>
      <c r="D11" s="163">
        <v>215458</v>
      </c>
      <c r="E11" s="163">
        <v>85272</v>
      </c>
      <c r="F11" s="163">
        <v>235952</v>
      </c>
      <c r="G11" s="163">
        <v>237602</v>
      </c>
      <c r="H11" s="163">
        <v>234916</v>
      </c>
      <c r="I11" s="165">
        <f>IFERROR(H11/G11-1,"-")</f>
        <v>-1.1304618647991149E-2</v>
      </c>
      <c r="J11" s="164">
        <f t="shared" si="4"/>
        <v>9.030994439751594E-2</v>
      </c>
      <c r="K11" s="162">
        <f t="shared" si="5"/>
        <v>-2686</v>
      </c>
      <c r="L11" s="163">
        <f t="shared" si="6"/>
        <v>19458</v>
      </c>
      <c r="M11" s="164">
        <f t="shared" si="1"/>
        <v>8.2211647151625183E-2</v>
      </c>
      <c r="P11" s="162" t="s">
        <v>103</v>
      </c>
      <c r="Q11" s="163">
        <v>11033</v>
      </c>
      <c r="R11" s="163">
        <v>11495</v>
      </c>
      <c r="S11" s="163">
        <v>5251</v>
      </c>
      <c r="T11" s="163">
        <v>10214</v>
      </c>
      <c r="U11" s="163">
        <v>8603</v>
      </c>
      <c r="V11" s="163">
        <v>6456</v>
      </c>
      <c r="W11" s="165">
        <f>IFERROR(V11/U11-1,"-")</f>
        <v>-0.24956410554457742</v>
      </c>
      <c r="X11" s="164">
        <f t="shared" si="7"/>
        <v>-0.43836450630709001</v>
      </c>
      <c r="Y11" s="162">
        <f t="shared" si="8"/>
        <v>-2147</v>
      </c>
      <c r="Z11" s="163">
        <f t="shared" si="9"/>
        <v>-5039</v>
      </c>
      <c r="AA11" s="164">
        <f>V11/V$9</f>
        <v>0.17596075224856908</v>
      </c>
    </row>
    <row r="12" spans="1:27" x14ac:dyDescent="0.25">
      <c r="A12" s="1"/>
      <c r="B12" s="162" t="s">
        <v>100</v>
      </c>
      <c r="C12" s="163">
        <v>356656</v>
      </c>
      <c r="D12" s="163">
        <v>375019</v>
      </c>
      <c r="E12" s="163">
        <v>146719</v>
      </c>
      <c r="F12" s="163">
        <v>356182</v>
      </c>
      <c r="G12" s="163">
        <v>375289</v>
      </c>
      <c r="H12" s="163">
        <v>375485</v>
      </c>
      <c r="I12" s="165">
        <f>IFERROR(H12/G12-1,"-")</f>
        <v>5.222641750757262E-4</v>
      </c>
      <c r="J12" s="164">
        <f t="shared" si="4"/>
        <v>1.2426037080788266E-3</v>
      </c>
      <c r="K12" s="162">
        <f t="shared" si="5"/>
        <v>196</v>
      </c>
      <c r="L12" s="163">
        <f t="shared" si="6"/>
        <v>466</v>
      </c>
      <c r="M12" s="164">
        <f t="shared" si="1"/>
        <v>0.13140543994758971</v>
      </c>
      <c r="P12" s="162" t="s">
        <v>100</v>
      </c>
      <c r="Q12" s="163">
        <v>11486</v>
      </c>
      <c r="R12" s="163">
        <v>11956</v>
      </c>
      <c r="S12" s="163">
        <v>4338</v>
      </c>
      <c r="T12" s="163">
        <v>11063</v>
      </c>
      <c r="U12" s="163">
        <v>17875</v>
      </c>
      <c r="V12" s="163">
        <v>15605</v>
      </c>
      <c r="W12" s="165">
        <f>IFERROR(V12/U12-1,"-")</f>
        <v>-0.12699300699300697</v>
      </c>
      <c r="X12" s="164">
        <f t="shared" si="7"/>
        <v>0.30520240883238547</v>
      </c>
      <c r="Y12" s="162">
        <f t="shared" si="8"/>
        <v>-2270</v>
      </c>
      <c r="Z12" s="163">
        <f t="shared" si="9"/>
        <v>3649</v>
      </c>
      <c r="AA12" s="164">
        <f t="shared" si="3"/>
        <v>0.42532025074952301</v>
      </c>
    </row>
    <row r="13" spans="1:27" s="56" customFormat="1" x14ac:dyDescent="0.25">
      <c r="B13" s="157" t="s">
        <v>107</v>
      </c>
      <c r="C13" s="158">
        <v>1765261</v>
      </c>
      <c r="D13" s="158">
        <v>1775973</v>
      </c>
      <c r="E13" s="158">
        <v>682915</v>
      </c>
      <c r="F13" s="158">
        <v>1866269</v>
      </c>
      <c r="G13" s="158">
        <v>2085054</v>
      </c>
      <c r="H13" s="158">
        <v>2247053</v>
      </c>
      <c r="I13" s="160">
        <f>IFERROR(H13/G13-1,"-")</f>
        <v>7.769534985664639E-2</v>
      </c>
      <c r="J13" s="159">
        <f t="shared" si="4"/>
        <v>0.26525178029170493</v>
      </c>
      <c r="K13" s="157">
        <f t="shared" si="5"/>
        <v>161999</v>
      </c>
      <c r="L13" s="158">
        <f t="shared" si="6"/>
        <v>471080</v>
      </c>
      <c r="M13" s="159">
        <f t="shared" si="1"/>
        <v>0.7863829129007851</v>
      </c>
      <c r="P13" s="157" t="s">
        <v>107</v>
      </c>
      <c r="Q13" s="158">
        <v>12942</v>
      </c>
      <c r="R13" s="158">
        <v>12137</v>
      </c>
      <c r="S13" s="158">
        <v>5942</v>
      </c>
      <c r="T13" s="158">
        <v>11601</v>
      </c>
      <c r="U13" s="158">
        <v>13190</v>
      </c>
      <c r="V13" s="158">
        <v>14629</v>
      </c>
      <c r="W13" s="160">
        <f>IFERROR(V13/U13-1,"-")</f>
        <v>0.10909780136467018</v>
      </c>
      <c r="X13" s="159">
        <f t="shared" si="7"/>
        <v>0.20532256735601884</v>
      </c>
      <c r="Y13" s="157">
        <f t="shared" si="8"/>
        <v>1439</v>
      </c>
      <c r="Z13" s="158">
        <f t="shared" si="9"/>
        <v>2492</v>
      </c>
      <c r="AA13" s="159">
        <f t="shared" si="3"/>
        <v>0.39871899700190788</v>
      </c>
    </row>
    <row r="14" spans="1:27" s="56" customFormat="1" x14ac:dyDescent="0.25">
      <c r="B14" s="162" t="s">
        <v>110</v>
      </c>
      <c r="C14" s="163">
        <v>715548</v>
      </c>
      <c r="D14" s="163">
        <v>764042</v>
      </c>
      <c r="E14" s="163">
        <v>260165</v>
      </c>
      <c r="F14" s="163">
        <v>854957</v>
      </c>
      <c r="G14" s="163">
        <v>951400</v>
      </c>
      <c r="H14" s="163">
        <v>1019845</v>
      </c>
      <c r="I14" s="165">
        <f t="shared" ref="I14:I21" si="10">IFERROR(H14/G14-1,"-")</f>
        <v>7.1941349590077808E-2</v>
      </c>
      <c r="J14" s="164">
        <f t="shared" si="4"/>
        <v>0.3348022752675901</v>
      </c>
      <c r="K14" s="162">
        <f t="shared" si="5"/>
        <v>68445</v>
      </c>
      <c r="L14" s="163">
        <f t="shared" si="6"/>
        <v>255803</v>
      </c>
      <c r="M14" s="164">
        <f t="shared" si="1"/>
        <v>0.35690688284045868</v>
      </c>
      <c r="P14" s="162" t="s">
        <v>110</v>
      </c>
      <c r="Q14" s="163">
        <v>1519</v>
      </c>
      <c r="R14" s="163">
        <v>1627</v>
      </c>
      <c r="S14" s="163">
        <v>1018</v>
      </c>
      <c r="T14" s="163">
        <v>1498</v>
      </c>
      <c r="U14" s="163">
        <v>1874</v>
      </c>
      <c r="V14" s="163">
        <v>2123</v>
      </c>
      <c r="W14" s="165">
        <f t="shared" ref="W14:W21" si="11">IFERROR(V14/U14-1,"-")</f>
        <v>0.1328708644610459</v>
      </c>
      <c r="X14" s="164">
        <f t="shared" si="7"/>
        <v>0.30485556238475731</v>
      </c>
      <c r="Y14" s="162">
        <f t="shared" si="8"/>
        <v>249</v>
      </c>
      <c r="Z14" s="163">
        <f t="shared" si="9"/>
        <v>496</v>
      </c>
      <c r="AA14" s="164">
        <f t="shared" si="3"/>
        <v>5.7863177977650587E-2</v>
      </c>
    </row>
    <row r="15" spans="1:27" x14ac:dyDescent="0.25">
      <c r="A15" s="1"/>
      <c r="B15" s="162" t="s">
        <v>113</v>
      </c>
      <c r="C15" s="163">
        <v>315515</v>
      </c>
      <c r="D15" s="163">
        <v>273253</v>
      </c>
      <c r="E15" s="163">
        <v>101597</v>
      </c>
      <c r="F15" s="163">
        <v>208666</v>
      </c>
      <c r="G15" s="163">
        <v>240943</v>
      </c>
      <c r="H15" s="163">
        <v>250717</v>
      </c>
      <c r="I15" s="165">
        <f t="shared" si="10"/>
        <v>4.0565610953628095E-2</v>
      </c>
      <c r="J15" s="164">
        <f t="shared" si="4"/>
        <v>-8.2473019509392342E-2</v>
      </c>
      <c r="K15" s="162">
        <f t="shared" si="5"/>
        <v>9774</v>
      </c>
      <c r="L15" s="163">
        <f t="shared" si="6"/>
        <v>-22536</v>
      </c>
      <c r="M15" s="164">
        <f t="shared" si="1"/>
        <v>8.7741394962088631E-2</v>
      </c>
      <c r="P15" s="162" t="s">
        <v>113</v>
      </c>
      <c r="Q15" s="163">
        <v>2809</v>
      </c>
      <c r="R15" s="163">
        <v>2414</v>
      </c>
      <c r="S15" s="163">
        <v>1157</v>
      </c>
      <c r="T15" s="163">
        <v>2172</v>
      </c>
      <c r="U15" s="163">
        <v>2367</v>
      </c>
      <c r="V15" s="163">
        <v>2786</v>
      </c>
      <c r="W15" s="165">
        <f t="shared" si="11"/>
        <v>0.17701732150401361</v>
      </c>
      <c r="X15" s="164">
        <f t="shared" si="7"/>
        <v>0.15410107705053844</v>
      </c>
      <c r="Y15" s="162">
        <f t="shared" si="8"/>
        <v>419</v>
      </c>
      <c r="Z15" s="163">
        <f t="shared" si="9"/>
        <v>372</v>
      </c>
      <c r="AA15" s="164">
        <f t="shared" si="3"/>
        <v>7.5933496865630959E-2</v>
      </c>
    </row>
    <row r="16" spans="1:27" x14ac:dyDescent="0.25">
      <c r="A16" s="1"/>
      <c r="B16" s="162" t="s">
        <v>116</v>
      </c>
      <c r="C16" s="163">
        <v>91238</v>
      </c>
      <c r="D16" s="163">
        <v>96024</v>
      </c>
      <c r="E16" s="163">
        <v>37686</v>
      </c>
      <c r="F16" s="163">
        <v>108663</v>
      </c>
      <c r="G16" s="163">
        <v>119721</v>
      </c>
      <c r="H16" s="163">
        <v>132227</v>
      </c>
      <c r="I16" s="165">
        <f t="shared" si="10"/>
        <v>0.10445953508574091</v>
      </c>
      <c r="J16" s="164">
        <f t="shared" si="4"/>
        <v>0.37702032825127052</v>
      </c>
      <c r="K16" s="162">
        <f t="shared" si="5"/>
        <v>12506</v>
      </c>
      <c r="L16" s="163">
        <f t="shared" si="6"/>
        <v>36203</v>
      </c>
      <c r="M16" s="164">
        <f t="shared" si="1"/>
        <v>4.6274410716672952E-2</v>
      </c>
      <c r="P16" s="162" t="s">
        <v>116</v>
      </c>
      <c r="Q16" s="163">
        <v>2867</v>
      </c>
      <c r="R16" s="163">
        <v>2598</v>
      </c>
      <c r="S16" s="163">
        <v>1446</v>
      </c>
      <c r="T16" s="163">
        <v>2389</v>
      </c>
      <c r="U16" s="163">
        <v>2631</v>
      </c>
      <c r="V16" s="163">
        <v>2600</v>
      </c>
      <c r="W16" s="165">
        <f t="shared" si="11"/>
        <v>-1.1782592170277439E-2</v>
      </c>
      <c r="X16" s="164">
        <f t="shared" si="7"/>
        <v>7.698229407235857E-4</v>
      </c>
      <c r="Y16" s="162">
        <f t="shared" si="8"/>
        <v>-31</v>
      </c>
      <c r="Z16" s="163">
        <f t="shared" si="9"/>
        <v>2</v>
      </c>
      <c r="AA16" s="164">
        <f t="shared" si="3"/>
        <v>7.0863995639138727E-2</v>
      </c>
    </row>
    <row r="17" spans="1:27" x14ac:dyDescent="0.25">
      <c r="A17" s="1"/>
      <c r="B17" s="162" t="s">
        <v>123</v>
      </c>
      <c r="C17" s="163">
        <v>68411</v>
      </c>
      <c r="D17" s="163">
        <v>61647</v>
      </c>
      <c r="E17" s="163">
        <v>24996</v>
      </c>
      <c r="F17" s="163">
        <v>85989</v>
      </c>
      <c r="G17" s="163">
        <v>77282</v>
      </c>
      <c r="H17" s="163">
        <v>85188</v>
      </c>
      <c r="I17" s="165">
        <f t="shared" si="10"/>
        <v>0.10230066509665892</v>
      </c>
      <c r="J17" s="164">
        <f t="shared" si="4"/>
        <v>0.3818677307898195</v>
      </c>
      <c r="K17" s="162">
        <f t="shared" si="5"/>
        <v>7906</v>
      </c>
      <c r="L17" s="163">
        <f t="shared" si="6"/>
        <v>23541</v>
      </c>
      <c r="M17" s="164">
        <f t="shared" si="1"/>
        <v>2.9812553412933332E-2</v>
      </c>
      <c r="P17" s="162" t="s">
        <v>123</v>
      </c>
      <c r="Q17" s="163">
        <v>379</v>
      </c>
      <c r="R17" s="163">
        <v>413</v>
      </c>
      <c r="S17" s="163">
        <v>274</v>
      </c>
      <c r="T17" s="163">
        <v>820</v>
      </c>
      <c r="U17" s="163">
        <v>615</v>
      </c>
      <c r="V17" s="163">
        <v>670</v>
      </c>
      <c r="W17" s="165">
        <f t="shared" si="11"/>
        <v>8.9430894308943021E-2</v>
      </c>
      <c r="X17" s="164">
        <f t="shared" si="7"/>
        <v>0.62227602905569013</v>
      </c>
      <c r="Y17" s="162">
        <f t="shared" si="8"/>
        <v>55</v>
      </c>
      <c r="Z17" s="163">
        <f t="shared" si="9"/>
        <v>257</v>
      </c>
      <c r="AA17" s="164">
        <f t="shared" si="3"/>
        <v>1.8261106568547288E-2</v>
      </c>
    </row>
    <row r="18" spans="1:27" x14ac:dyDescent="0.25">
      <c r="A18" s="1"/>
      <c r="B18" s="162" t="s">
        <v>119</v>
      </c>
      <c r="C18" s="163">
        <v>79586</v>
      </c>
      <c r="D18" s="163">
        <v>78922</v>
      </c>
      <c r="E18" s="163">
        <v>34737</v>
      </c>
      <c r="F18" s="163">
        <v>85583</v>
      </c>
      <c r="G18" s="163">
        <v>87360</v>
      </c>
      <c r="H18" s="163">
        <v>92695</v>
      </c>
      <c r="I18" s="165">
        <f t="shared" si="10"/>
        <v>6.1069139194139144E-2</v>
      </c>
      <c r="J18" s="164">
        <f t="shared" si="4"/>
        <v>0.17451407719013701</v>
      </c>
      <c r="K18" s="162">
        <f t="shared" si="5"/>
        <v>5335</v>
      </c>
      <c r="L18" s="163">
        <f t="shared" si="6"/>
        <v>13773</v>
      </c>
      <c r="M18" s="164">
        <f t="shared" si="1"/>
        <v>3.2439717314784421E-2</v>
      </c>
      <c r="P18" s="162" t="s">
        <v>119</v>
      </c>
      <c r="Q18" s="163">
        <v>305</v>
      </c>
      <c r="R18" s="163">
        <v>357</v>
      </c>
      <c r="S18" s="163">
        <v>177</v>
      </c>
      <c r="T18" s="163">
        <v>493</v>
      </c>
      <c r="U18" s="163">
        <v>385</v>
      </c>
      <c r="V18" s="163">
        <v>598</v>
      </c>
      <c r="W18" s="165">
        <f t="shared" si="11"/>
        <v>0.55324675324675332</v>
      </c>
      <c r="X18" s="164">
        <f t="shared" si="7"/>
        <v>0.67507002801120453</v>
      </c>
      <c r="Y18" s="162">
        <f t="shared" si="8"/>
        <v>213</v>
      </c>
      <c r="Z18" s="163">
        <f t="shared" si="9"/>
        <v>241</v>
      </c>
      <c r="AA18" s="164">
        <f t="shared" si="3"/>
        <v>1.6298718997001908E-2</v>
      </c>
    </row>
    <row r="19" spans="1:27" x14ac:dyDescent="0.25">
      <c r="A19" s="161" t="s">
        <v>144</v>
      </c>
      <c r="B19" s="162" t="s">
        <v>128</v>
      </c>
      <c r="C19" s="163">
        <v>27074</v>
      </c>
      <c r="D19" s="163">
        <v>30573</v>
      </c>
      <c r="E19" s="163">
        <v>18060</v>
      </c>
      <c r="F19" s="163">
        <v>23862</v>
      </c>
      <c r="G19" s="163">
        <v>29939</v>
      </c>
      <c r="H19" s="163">
        <v>27075</v>
      </c>
      <c r="I19" s="165">
        <f t="shared" si="10"/>
        <v>-9.5661177728047053E-2</v>
      </c>
      <c r="J19" s="164">
        <f t="shared" si="4"/>
        <v>-0.11441467961927188</v>
      </c>
      <c r="K19" s="162">
        <f t="shared" si="5"/>
        <v>-2864</v>
      </c>
      <c r="L19" s="163">
        <f t="shared" si="6"/>
        <v>-3498</v>
      </c>
      <c r="M19" s="164">
        <f t="shared" si="1"/>
        <v>9.4752181487436013E-3</v>
      </c>
      <c r="P19" s="162" t="s">
        <v>128</v>
      </c>
      <c r="Q19" s="163">
        <v>98</v>
      </c>
      <c r="R19" s="163">
        <v>105</v>
      </c>
      <c r="S19" s="163">
        <v>113</v>
      </c>
      <c r="T19" s="163">
        <v>217</v>
      </c>
      <c r="U19" s="163">
        <v>102</v>
      </c>
      <c r="V19" s="163">
        <v>165</v>
      </c>
      <c r="W19" s="165">
        <f t="shared" si="11"/>
        <v>0.61764705882352944</v>
      </c>
      <c r="X19" s="164">
        <f t="shared" si="7"/>
        <v>0.5714285714285714</v>
      </c>
      <c r="Y19" s="162">
        <f t="shared" si="8"/>
        <v>63</v>
      </c>
      <c r="Z19" s="163">
        <f t="shared" si="9"/>
        <v>60</v>
      </c>
      <c r="AA19" s="164">
        <f t="shared" si="3"/>
        <v>4.4971381847914967E-3</v>
      </c>
    </row>
    <row r="20" spans="1:27" x14ac:dyDescent="0.25">
      <c r="A20" s="167" t="s">
        <v>145</v>
      </c>
      <c r="B20" s="162" t="s">
        <v>131</v>
      </c>
      <c r="C20" s="163">
        <v>41127</v>
      </c>
      <c r="D20" s="163">
        <v>34241</v>
      </c>
      <c r="E20" s="163">
        <v>24204</v>
      </c>
      <c r="F20" s="163">
        <v>16493</v>
      </c>
      <c r="G20" s="163">
        <v>25943</v>
      </c>
      <c r="H20" s="163">
        <v>24516</v>
      </c>
      <c r="I20" s="165">
        <f t="shared" si="10"/>
        <v>-5.5005203715838613E-2</v>
      </c>
      <c r="J20" s="164">
        <f t="shared" si="4"/>
        <v>-0.28401623784352092</v>
      </c>
      <c r="K20" s="162">
        <f t="shared" si="5"/>
        <v>-1427</v>
      </c>
      <c r="L20" s="163">
        <f t="shared" si="6"/>
        <v>-9725</v>
      </c>
      <c r="M20" s="164">
        <f t="shared" si="1"/>
        <v>8.5796656744080574E-3</v>
      </c>
      <c r="P20" s="162" t="s">
        <v>131</v>
      </c>
      <c r="Q20" s="163">
        <v>232</v>
      </c>
      <c r="R20" s="163">
        <v>146</v>
      </c>
      <c r="S20" s="163">
        <v>64</v>
      </c>
      <c r="T20" s="163">
        <v>108</v>
      </c>
      <c r="U20" s="163">
        <v>178</v>
      </c>
      <c r="V20" s="163">
        <v>272</v>
      </c>
      <c r="W20" s="165">
        <f t="shared" si="11"/>
        <v>0.5280898876404494</v>
      </c>
      <c r="X20" s="164">
        <f t="shared" si="7"/>
        <v>0.86301369863013688</v>
      </c>
      <c r="Y20" s="162">
        <f t="shared" si="8"/>
        <v>94</v>
      </c>
      <c r="Z20" s="163">
        <f t="shared" si="9"/>
        <v>126</v>
      </c>
      <c r="AA20" s="164">
        <f t="shared" si="3"/>
        <v>7.4134641591714363E-3</v>
      </c>
    </row>
    <row r="21" spans="1:27" x14ac:dyDescent="0.25">
      <c r="B21" s="168" t="s">
        <v>145</v>
      </c>
      <c r="C21" s="169">
        <f t="shared" ref="C21:H21" si="12">C13-SUM(C14:C20)</f>
        <v>426762</v>
      </c>
      <c r="D21" s="169">
        <f t="shared" si="12"/>
        <v>437271</v>
      </c>
      <c r="E21" s="169">
        <f t="shared" si="12"/>
        <v>181470</v>
      </c>
      <c r="F21" s="169">
        <f t="shared" si="12"/>
        <v>482056</v>
      </c>
      <c r="G21" s="169">
        <f t="shared" si="12"/>
        <v>552466</v>
      </c>
      <c r="H21" s="169">
        <f t="shared" si="12"/>
        <v>614790</v>
      </c>
      <c r="I21" s="171">
        <f t="shared" si="10"/>
        <v>0.11281056209793916</v>
      </c>
      <c r="J21" s="170">
        <f t="shared" si="4"/>
        <v>0.40597021069313999</v>
      </c>
      <c r="K21" s="168">
        <f>H21-G21</f>
        <v>62324</v>
      </c>
      <c r="L21" s="169">
        <f t="shared" si="6"/>
        <v>177519</v>
      </c>
      <c r="M21" s="170">
        <f t="shared" si="1"/>
        <v>0.21515306983069543</v>
      </c>
      <c r="P21" s="168" t="s">
        <v>145</v>
      </c>
      <c r="Q21" s="169">
        <f t="shared" ref="Q21:V21" si="13">Q13-SUM(Q14:Q20)</f>
        <v>4733</v>
      </c>
      <c r="R21" s="169">
        <f t="shared" si="13"/>
        <v>4477</v>
      </c>
      <c r="S21" s="169">
        <f t="shared" si="13"/>
        <v>1693</v>
      </c>
      <c r="T21" s="169">
        <f t="shared" si="13"/>
        <v>3904</v>
      </c>
      <c r="U21" s="169">
        <f t="shared" si="13"/>
        <v>5038</v>
      </c>
      <c r="V21" s="169">
        <f t="shared" si="13"/>
        <v>5415</v>
      </c>
      <c r="W21" s="171">
        <f t="shared" si="11"/>
        <v>7.483128225486313E-2</v>
      </c>
      <c r="X21" s="170">
        <f t="shared" si="7"/>
        <v>0.20951530042439126</v>
      </c>
      <c r="Y21" s="168">
        <f>V21-U21</f>
        <v>377</v>
      </c>
      <c r="Z21" s="169">
        <f t="shared" si="9"/>
        <v>938</v>
      </c>
      <c r="AA21" s="170">
        <f t="shared" si="3"/>
        <v>0.14758789860997548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879046</v>
      </c>
      <c r="D23" s="176">
        <f t="shared" ref="D23:H23" si="14">D24+D27</f>
        <v>915210</v>
      </c>
      <c r="E23" s="176">
        <f t="shared" si="14"/>
        <v>323732</v>
      </c>
      <c r="F23" s="176">
        <f t="shared" si="14"/>
        <v>990351</v>
      </c>
      <c r="G23" s="176">
        <f t="shared" si="14"/>
        <v>1019717</v>
      </c>
      <c r="H23" s="176">
        <f t="shared" si="14"/>
        <v>1059130</v>
      </c>
      <c r="I23" s="177">
        <f>IFERROR(H23/G23-1,"-")</f>
        <v>3.8650919814026796E-2</v>
      </c>
      <c r="J23" s="177">
        <f>IFERROR(H23/D23-1,"-")</f>
        <v>0.15725352651304081</v>
      </c>
      <c r="K23" s="176">
        <f>H23-G23</f>
        <v>39413</v>
      </c>
      <c r="L23" s="176">
        <f>H23-D23</f>
        <v>143920</v>
      </c>
      <c r="M23" s="177">
        <f t="shared" ref="M23:M35" si="15">H23/H$9</f>
        <v>0.37065513565572711</v>
      </c>
    </row>
    <row r="24" spans="1:27" x14ac:dyDescent="0.25">
      <c r="B24" s="157" t="s">
        <v>97</v>
      </c>
      <c r="C24" s="158">
        <v>109456</v>
      </c>
      <c r="D24" s="158">
        <v>129624</v>
      </c>
      <c r="E24" s="158">
        <v>42667</v>
      </c>
      <c r="F24" s="158">
        <v>127460</v>
      </c>
      <c r="G24" s="158">
        <v>101872</v>
      </c>
      <c r="H24" s="158">
        <v>91647</v>
      </c>
      <c r="I24" s="160">
        <f>IFERROR(H24/G24-1,"-")</f>
        <v>-0.10037105387152501</v>
      </c>
      <c r="J24" s="159">
        <f t="shared" ref="J24:J35" si="16">IFERROR(H24/D24-1,"-")</f>
        <v>-0.29297815219403811</v>
      </c>
      <c r="K24" s="157">
        <f t="shared" ref="K24:K34" si="17">H24-G24</f>
        <v>-10225</v>
      </c>
      <c r="L24" s="158">
        <f t="shared" ref="L24:L35" si="18">H24-D24</f>
        <v>-37977</v>
      </c>
      <c r="M24" s="159">
        <f t="shared" si="15"/>
        <v>3.2072957254954938E-2</v>
      </c>
    </row>
    <row r="25" spans="1:27" x14ac:dyDescent="0.25">
      <c r="B25" s="162" t="s">
        <v>103</v>
      </c>
      <c r="C25" s="163">
        <v>48257</v>
      </c>
      <c r="D25" s="163">
        <v>60559</v>
      </c>
      <c r="E25" s="163">
        <v>19787</v>
      </c>
      <c r="F25" s="163">
        <v>52266</v>
      </c>
      <c r="G25" s="163">
        <v>40607</v>
      </c>
      <c r="H25" s="163">
        <v>32381</v>
      </c>
      <c r="I25" s="165">
        <f>IFERROR(H25/G25-1,"-")</f>
        <v>-0.20257591055729307</v>
      </c>
      <c r="J25" s="164">
        <f t="shared" si="16"/>
        <v>-0.46529830413315942</v>
      </c>
      <c r="K25" s="162">
        <f t="shared" si="17"/>
        <v>-8226</v>
      </c>
      <c r="L25" s="163">
        <f t="shared" si="18"/>
        <v>-28178</v>
      </c>
      <c r="M25" s="164">
        <f t="shared" si="15"/>
        <v>1.1332115932574943E-2</v>
      </c>
    </row>
    <row r="26" spans="1:27" x14ac:dyDescent="0.25">
      <c r="B26" s="162" t="s">
        <v>100</v>
      </c>
      <c r="C26" s="163">
        <v>61199</v>
      </c>
      <c r="D26" s="163">
        <v>69065</v>
      </c>
      <c r="E26" s="163">
        <v>22880</v>
      </c>
      <c r="F26" s="163">
        <v>75194</v>
      </c>
      <c r="G26" s="163">
        <v>61265</v>
      </c>
      <c r="H26" s="163">
        <v>59266</v>
      </c>
      <c r="I26" s="165">
        <f>IFERROR(H26/G26-1,"-")</f>
        <v>-3.2628743981065855E-2</v>
      </c>
      <c r="J26" s="164">
        <f t="shared" si="16"/>
        <v>-0.14188083689278219</v>
      </c>
      <c r="K26" s="162">
        <f t="shared" si="17"/>
        <v>-1999</v>
      </c>
      <c r="L26" s="163">
        <f t="shared" si="18"/>
        <v>-9799</v>
      </c>
      <c r="M26" s="164">
        <f t="shared" si="15"/>
        <v>2.0740841322379994E-2</v>
      </c>
    </row>
    <row r="27" spans="1:27" x14ac:dyDescent="0.25">
      <c r="B27" s="157" t="s">
        <v>107</v>
      </c>
      <c r="C27" s="158">
        <v>769590</v>
      </c>
      <c r="D27" s="158">
        <v>785586</v>
      </c>
      <c r="E27" s="158">
        <v>281065</v>
      </c>
      <c r="F27" s="158">
        <v>862891</v>
      </c>
      <c r="G27" s="158">
        <v>917845</v>
      </c>
      <c r="H27" s="158">
        <v>967483</v>
      </c>
      <c r="I27" s="160">
        <f>IFERROR(H27/G27-1,"-")</f>
        <v>5.4081026752883066E-2</v>
      </c>
      <c r="J27" s="159">
        <f t="shared" si="16"/>
        <v>0.23154307739700042</v>
      </c>
      <c r="K27" s="157">
        <f t="shared" si="17"/>
        <v>49638</v>
      </c>
      <c r="L27" s="158">
        <f t="shared" si="18"/>
        <v>181897</v>
      </c>
      <c r="M27" s="159">
        <f t="shared" si="15"/>
        <v>0.33858217840077215</v>
      </c>
    </row>
    <row r="28" spans="1:27" x14ac:dyDescent="0.25">
      <c r="B28" s="162" t="s">
        <v>110</v>
      </c>
      <c r="C28" s="163">
        <v>345231</v>
      </c>
      <c r="D28" s="163">
        <v>365468</v>
      </c>
      <c r="E28" s="163">
        <v>118184</v>
      </c>
      <c r="F28" s="163">
        <v>433227</v>
      </c>
      <c r="G28" s="163">
        <v>465053</v>
      </c>
      <c r="H28" s="163">
        <v>491622</v>
      </c>
      <c r="I28" s="165">
        <f t="shared" ref="I28:I35" si="19">IFERROR(H28/G28-1,"-")</f>
        <v>5.713112268924192E-2</v>
      </c>
      <c r="J28" s="164">
        <f t="shared" si="16"/>
        <v>0.34518480414153907</v>
      </c>
      <c r="K28" s="162">
        <f t="shared" si="17"/>
        <v>26569</v>
      </c>
      <c r="L28" s="163">
        <f t="shared" si="18"/>
        <v>126154</v>
      </c>
      <c r="M28" s="164">
        <f t="shared" si="15"/>
        <v>0.1720489638678348</v>
      </c>
    </row>
    <row r="29" spans="1:27" x14ac:dyDescent="0.25">
      <c r="B29" s="162" t="s">
        <v>113</v>
      </c>
      <c r="C29" s="163">
        <v>121973</v>
      </c>
      <c r="D29" s="163">
        <v>114329</v>
      </c>
      <c r="E29" s="163">
        <v>38528</v>
      </c>
      <c r="F29" s="163">
        <v>99189</v>
      </c>
      <c r="G29" s="163">
        <v>107879</v>
      </c>
      <c r="H29" s="163">
        <v>109017</v>
      </c>
      <c r="I29" s="165">
        <f t="shared" si="19"/>
        <v>1.0548855662362522E-2</v>
      </c>
      <c r="J29" s="164">
        <f t="shared" si="16"/>
        <v>-4.6462402365104238E-2</v>
      </c>
      <c r="K29" s="162">
        <f t="shared" si="17"/>
        <v>1138</v>
      </c>
      <c r="L29" s="163">
        <f t="shared" si="18"/>
        <v>-5312</v>
      </c>
      <c r="M29" s="164">
        <f t="shared" si="15"/>
        <v>3.8151795269495151E-2</v>
      </c>
    </row>
    <row r="30" spans="1:27" x14ac:dyDescent="0.25">
      <c r="B30" s="162" t="s">
        <v>116</v>
      </c>
      <c r="C30" s="163">
        <v>28914</v>
      </c>
      <c r="D30" s="163">
        <v>30332</v>
      </c>
      <c r="E30" s="163">
        <v>12780</v>
      </c>
      <c r="F30" s="163">
        <v>35884</v>
      </c>
      <c r="G30" s="163">
        <v>33057</v>
      </c>
      <c r="H30" s="163">
        <v>30373</v>
      </c>
      <c r="I30" s="165">
        <f t="shared" si="19"/>
        <v>-8.1193090722086136E-2</v>
      </c>
      <c r="J30" s="164">
        <f t="shared" si="16"/>
        <v>1.351707767374366E-3</v>
      </c>
      <c r="K30" s="162">
        <f t="shared" si="17"/>
        <v>-2684</v>
      </c>
      <c r="L30" s="163">
        <f t="shared" si="18"/>
        <v>41</v>
      </c>
      <c r="M30" s="164">
        <f t="shared" si="15"/>
        <v>1.0629392459161197E-2</v>
      </c>
    </row>
    <row r="31" spans="1:27" x14ac:dyDescent="0.25">
      <c r="B31" s="162" t="s">
        <v>123</v>
      </c>
      <c r="C31" s="163">
        <v>36596</v>
      </c>
      <c r="D31" s="163">
        <v>32017</v>
      </c>
      <c r="E31" s="163">
        <v>12474</v>
      </c>
      <c r="F31" s="163">
        <v>45985</v>
      </c>
      <c r="G31" s="163">
        <v>38989</v>
      </c>
      <c r="H31" s="163">
        <v>41482</v>
      </c>
      <c r="I31" s="165">
        <f t="shared" si="19"/>
        <v>6.3941111595578137E-2</v>
      </c>
      <c r="J31" s="164">
        <f t="shared" si="16"/>
        <v>0.29562419964393927</v>
      </c>
      <c r="K31" s="162">
        <f t="shared" si="17"/>
        <v>2493</v>
      </c>
      <c r="L31" s="163">
        <f t="shared" si="18"/>
        <v>9465</v>
      </c>
      <c r="M31" s="164">
        <f t="shared" si="15"/>
        <v>1.4517119085731564E-2</v>
      </c>
    </row>
    <row r="32" spans="1:27" x14ac:dyDescent="0.25">
      <c r="B32" s="162" t="s">
        <v>119</v>
      </c>
      <c r="C32" s="163">
        <v>44570</v>
      </c>
      <c r="D32" s="163">
        <v>43966</v>
      </c>
      <c r="E32" s="163">
        <v>17179</v>
      </c>
      <c r="F32" s="163">
        <v>51744</v>
      </c>
      <c r="G32" s="163">
        <v>48389</v>
      </c>
      <c r="H32" s="163">
        <v>50092</v>
      </c>
      <c r="I32" s="165">
        <f t="shared" si="19"/>
        <v>3.5193949038004435E-2</v>
      </c>
      <c r="J32" s="164">
        <f t="shared" si="16"/>
        <v>0.13933494063594587</v>
      </c>
      <c r="K32" s="162">
        <f t="shared" si="17"/>
        <v>1703</v>
      </c>
      <c r="L32" s="163">
        <f t="shared" si="18"/>
        <v>6126</v>
      </c>
      <c r="M32" s="164">
        <f t="shared" si="15"/>
        <v>1.7530290951315402E-2</v>
      </c>
    </row>
    <row r="33" spans="2:13" x14ac:dyDescent="0.25">
      <c r="B33" s="162" t="s">
        <v>128</v>
      </c>
      <c r="C33" s="163">
        <v>15731</v>
      </c>
      <c r="D33" s="163">
        <v>18678</v>
      </c>
      <c r="E33" s="163">
        <v>9534</v>
      </c>
      <c r="F33" s="163">
        <v>12484</v>
      </c>
      <c r="G33" s="163">
        <v>13934</v>
      </c>
      <c r="H33" s="163">
        <v>13575</v>
      </c>
      <c r="I33" s="165">
        <f t="shared" si="19"/>
        <v>-2.5764317496770439E-2</v>
      </c>
      <c r="J33" s="164">
        <f t="shared" si="16"/>
        <v>-0.2732091230324446</v>
      </c>
      <c r="K33" s="162">
        <f t="shared" si="17"/>
        <v>-359</v>
      </c>
      <c r="L33" s="163">
        <f t="shared" si="18"/>
        <v>-5103</v>
      </c>
      <c r="M33" s="164">
        <f t="shared" si="15"/>
        <v>4.7507326452149359E-3</v>
      </c>
    </row>
    <row r="34" spans="2:13" x14ac:dyDescent="0.25">
      <c r="B34" s="162" t="s">
        <v>131</v>
      </c>
      <c r="C34" s="163">
        <v>18332</v>
      </c>
      <c r="D34" s="163">
        <v>15950</v>
      </c>
      <c r="E34" s="163">
        <v>11127</v>
      </c>
      <c r="F34" s="163">
        <v>7576</v>
      </c>
      <c r="G34" s="163">
        <v>12449</v>
      </c>
      <c r="H34" s="163">
        <v>11584</v>
      </c>
      <c r="I34" s="165">
        <f t="shared" si="19"/>
        <v>-6.948349265001208E-2</v>
      </c>
      <c r="J34" s="164">
        <f t="shared" si="16"/>
        <v>-0.27373040752351097</v>
      </c>
      <c r="K34" s="162">
        <f t="shared" si="17"/>
        <v>-865</v>
      </c>
      <c r="L34" s="163">
        <f t="shared" si="18"/>
        <v>-4366</v>
      </c>
      <c r="M34" s="164">
        <f t="shared" si="15"/>
        <v>4.0539585239167458E-3</v>
      </c>
    </row>
    <row r="35" spans="2:13" x14ac:dyDescent="0.25">
      <c r="B35" s="168" t="s">
        <v>145</v>
      </c>
      <c r="C35" s="169">
        <f t="shared" ref="C35:H35" si="20">C27-SUM(C28:C34)</f>
        <v>158243</v>
      </c>
      <c r="D35" s="169">
        <f t="shared" si="20"/>
        <v>164846</v>
      </c>
      <c r="E35" s="169">
        <f t="shared" si="20"/>
        <v>61259</v>
      </c>
      <c r="F35" s="169">
        <f t="shared" si="20"/>
        <v>176802</v>
      </c>
      <c r="G35" s="169">
        <f t="shared" si="20"/>
        <v>198095</v>
      </c>
      <c r="H35" s="169">
        <f t="shared" si="20"/>
        <v>219738</v>
      </c>
      <c r="I35" s="171">
        <f t="shared" si="19"/>
        <v>0.10925566016305299</v>
      </c>
      <c r="J35" s="170">
        <f t="shared" si="16"/>
        <v>0.33298957815172958</v>
      </c>
      <c r="K35" s="168">
        <f>H35-G35</f>
        <v>21643</v>
      </c>
      <c r="L35" s="169">
        <f t="shared" si="18"/>
        <v>54892</v>
      </c>
      <c r="M35" s="170">
        <f t="shared" si="15"/>
        <v>7.6899925598102367E-2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469001</v>
      </c>
      <c r="D37" s="176">
        <f t="shared" ref="D37:H37" si="21">D38+D41</f>
        <v>480320</v>
      </c>
      <c r="E37" s="176">
        <f t="shared" si="21"/>
        <v>161287</v>
      </c>
      <c r="F37" s="176">
        <f t="shared" si="21"/>
        <v>482585</v>
      </c>
      <c r="G37" s="176">
        <f t="shared" si="21"/>
        <v>531101</v>
      </c>
      <c r="H37" s="176">
        <f t="shared" si="21"/>
        <v>567656</v>
      </c>
      <c r="I37" s="177">
        <f>IFERROR(H37/G37-1,"-")</f>
        <v>6.8828716195224571E-2</v>
      </c>
      <c r="J37" s="177">
        <f>IFERROR(H37/D37-1,"-")</f>
        <v>0.18182878081279141</v>
      </c>
      <c r="K37" s="176">
        <f>H37-G37</f>
        <v>36555</v>
      </c>
      <c r="L37" s="176">
        <f>H37-D37</f>
        <v>87336</v>
      </c>
      <c r="M37" s="177">
        <f t="shared" ref="M37:M49" si="22">H37/H$9</f>
        <v>0.19865796614748654</v>
      </c>
    </row>
    <row r="38" spans="2:13" x14ac:dyDescent="0.25">
      <c r="B38" s="157" t="s">
        <v>97</v>
      </c>
      <c r="C38" s="158">
        <v>54386</v>
      </c>
      <c r="D38" s="158">
        <v>56559</v>
      </c>
      <c r="E38" s="158">
        <v>14605</v>
      </c>
      <c r="F38" s="158">
        <v>58344</v>
      </c>
      <c r="G38" s="158">
        <v>56389</v>
      </c>
      <c r="H38" s="158">
        <v>55343</v>
      </c>
      <c r="I38" s="160">
        <f>IFERROR(H38/G38-1,"-")</f>
        <v>-1.8549717143414468E-2</v>
      </c>
      <c r="J38" s="159">
        <f t="shared" ref="J38:J49" si="23">IFERROR(H38/D38-1,"-")</f>
        <v>-2.1499672907936862E-2</v>
      </c>
      <c r="K38" s="157">
        <f t="shared" ref="K38:K48" si="24">H38-G38</f>
        <v>-1046</v>
      </c>
      <c r="L38" s="158">
        <f t="shared" ref="L38:L49" si="25">H38-D38</f>
        <v>-1216</v>
      </c>
      <c r="M38" s="159">
        <f t="shared" si="22"/>
        <v>1.9367940831243477E-2</v>
      </c>
    </row>
    <row r="39" spans="2:13" x14ac:dyDescent="0.25">
      <c r="B39" s="162" t="s">
        <v>103</v>
      </c>
      <c r="C39" s="163">
        <v>8453</v>
      </c>
      <c r="D39" s="163">
        <v>12442</v>
      </c>
      <c r="E39" s="163">
        <v>2733</v>
      </c>
      <c r="F39" s="163">
        <v>13723</v>
      </c>
      <c r="G39" s="163">
        <v>20004</v>
      </c>
      <c r="H39" s="163">
        <v>22396</v>
      </c>
      <c r="I39" s="165">
        <f>IFERROR(H39/G39-1,"-")</f>
        <v>0.11957608478304338</v>
      </c>
      <c r="J39" s="164">
        <f t="shared" si="23"/>
        <v>0.80003214917215892</v>
      </c>
      <c r="K39" s="162">
        <f t="shared" si="24"/>
        <v>2392</v>
      </c>
      <c r="L39" s="163">
        <f t="shared" si="25"/>
        <v>9954</v>
      </c>
      <c r="M39" s="164">
        <f t="shared" si="22"/>
        <v>7.8377464694094814E-3</v>
      </c>
    </row>
    <row r="40" spans="2:13" x14ac:dyDescent="0.25">
      <c r="B40" s="162" t="s">
        <v>100</v>
      </c>
      <c r="C40" s="163">
        <v>45933</v>
      </c>
      <c r="D40" s="163">
        <v>44117</v>
      </c>
      <c r="E40" s="163">
        <v>11872</v>
      </c>
      <c r="F40" s="163">
        <v>44621</v>
      </c>
      <c r="G40" s="163">
        <v>36385</v>
      </c>
      <c r="H40" s="163">
        <v>32947</v>
      </c>
      <c r="I40" s="165">
        <f>IFERROR(H40/G40-1,"-")</f>
        <v>-9.4489487426137164E-2</v>
      </c>
      <c r="J40" s="164">
        <f t="shared" si="23"/>
        <v>-0.25319038012557515</v>
      </c>
      <c r="K40" s="162">
        <f t="shared" si="24"/>
        <v>-3438</v>
      </c>
      <c r="L40" s="163">
        <f t="shared" si="25"/>
        <v>-11170</v>
      </c>
      <c r="M40" s="164">
        <f t="shared" si="22"/>
        <v>1.1530194361833996E-2</v>
      </c>
    </row>
    <row r="41" spans="2:13" x14ac:dyDescent="0.25">
      <c r="B41" s="157" t="s">
        <v>107</v>
      </c>
      <c r="C41" s="158">
        <v>414615</v>
      </c>
      <c r="D41" s="158">
        <v>423761</v>
      </c>
      <c r="E41" s="158">
        <v>146682</v>
      </c>
      <c r="F41" s="158">
        <v>424241</v>
      </c>
      <c r="G41" s="158">
        <v>474712</v>
      </c>
      <c r="H41" s="158">
        <v>512313</v>
      </c>
      <c r="I41" s="160">
        <f>IFERROR(H41/G41-1,"-")</f>
        <v>7.9208025076256794E-2</v>
      </c>
      <c r="J41" s="159">
        <f t="shared" si="23"/>
        <v>0.20896684687831102</v>
      </c>
      <c r="K41" s="157">
        <f t="shared" si="24"/>
        <v>37601</v>
      </c>
      <c r="L41" s="158">
        <f t="shared" si="25"/>
        <v>88552</v>
      </c>
      <c r="M41" s="159">
        <f t="shared" si="22"/>
        <v>0.17929002531624305</v>
      </c>
    </row>
    <row r="42" spans="2:13" x14ac:dyDescent="0.25">
      <c r="B42" s="162" t="s">
        <v>110</v>
      </c>
      <c r="C42" s="163">
        <v>209118</v>
      </c>
      <c r="D42" s="163">
        <v>232219</v>
      </c>
      <c r="E42" s="163">
        <v>69424</v>
      </c>
      <c r="F42" s="163">
        <v>218412</v>
      </c>
      <c r="G42" s="163">
        <v>243157</v>
      </c>
      <c r="H42" s="163">
        <v>271249</v>
      </c>
      <c r="I42" s="165">
        <f t="shared" ref="I42:I49" si="26">IFERROR(H42/G42-1,"-")</f>
        <v>0.11553029524134617</v>
      </c>
      <c r="J42" s="164">
        <f t="shared" si="23"/>
        <v>0.16807410246362275</v>
      </c>
      <c r="K42" s="162">
        <f t="shared" si="24"/>
        <v>28092</v>
      </c>
      <c r="L42" s="163">
        <f t="shared" si="25"/>
        <v>39030</v>
      </c>
      <c r="M42" s="164">
        <f t="shared" si="22"/>
        <v>9.492681247012201E-2</v>
      </c>
    </row>
    <row r="43" spans="2:13" x14ac:dyDescent="0.25">
      <c r="B43" s="162" t="s">
        <v>113</v>
      </c>
      <c r="C43" s="163">
        <v>34488</v>
      </c>
      <c r="D43" s="163">
        <v>25357</v>
      </c>
      <c r="E43" s="163">
        <v>9175</v>
      </c>
      <c r="F43" s="163">
        <v>16394</v>
      </c>
      <c r="G43" s="163">
        <v>21360</v>
      </c>
      <c r="H43" s="163">
        <v>19965</v>
      </c>
      <c r="I43" s="165">
        <f t="shared" si="26"/>
        <v>-6.5308988764044895E-2</v>
      </c>
      <c r="J43" s="164">
        <f t="shared" si="23"/>
        <v>-0.21264345151240294</v>
      </c>
      <c r="K43" s="162">
        <f t="shared" si="24"/>
        <v>-1395</v>
      </c>
      <c r="L43" s="163">
        <f t="shared" si="25"/>
        <v>-5392</v>
      </c>
      <c r="M43" s="164">
        <f t="shared" si="22"/>
        <v>6.9869891168851716E-3</v>
      </c>
    </row>
    <row r="44" spans="2:13" x14ac:dyDescent="0.25">
      <c r="B44" s="162" t="s">
        <v>116</v>
      </c>
      <c r="C44" s="163">
        <v>10637</v>
      </c>
      <c r="D44" s="163">
        <v>11260</v>
      </c>
      <c r="E44" s="163">
        <v>4636</v>
      </c>
      <c r="F44" s="163">
        <v>11558</v>
      </c>
      <c r="G44" s="163">
        <v>13533</v>
      </c>
      <c r="H44" s="163">
        <v>13478</v>
      </c>
      <c r="I44" s="165">
        <f t="shared" si="26"/>
        <v>-4.0641395108254041E-3</v>
      </c>
      <c r="J44" s="164">
        <f t="shared" si="23"/>
        <v>0.19698046181172302</v>
      </c>
      <c r="K44" s="162">
        <f t="shared" si="24"/>
        <v>-55</v>
      </c>
      <c r="L44" s="163">
        <f t="shared" si="25"/>
        <v>2218</v>
      </c>
      <c r="M44" s="164">
        <f t="shared" si="22"/>
        <v>4.7167863419673595E-3</v>
      </c>
    </row>
    <row r="45" spans="2:13" x14ac:dyDescent="0.25">
      <c r="B45" s="162" t="s">
        <v>123</v>
      </c>
      <c r="C45" s="163">
        <v>19130</v>
      </c>
      <c r="D45" s="163">
        <v>18861</v>
      </c>
      <c r="E45" s="163">
        <v>6084</v>
      </c>
      <c r="F45" s="163">
        <v>21273</v>
      </c>
      <c r="G45" s="163">
        <v>19465</v>
      </c>
      <c r="H45" s="163">
        <v>21301</v>
      </c>
      <c r="I45" s="165">
        <f t="shared" si="26"/>
        <v>9.432314410480358E-2</v>
      </c>
      <c r="J45" s="164">
        <f t="shared" si="23"/>
        <v>0.1293674778643763</v>
      </c>
      <c r="K45" s="162">
        <f t="shared" si="24"/>
        <v>1836</v>
      </c>
      <c r="L45" s="163">
        <f t="shared" si="25"/>
        <v>2440</v>
      </c>
      <c r="M45" s="164">
        <f t="shared" si="22"/>
        <v>7.4545382007899343E-3</v>
      </c>
    </row>
    <row r="46" spans="2:13" x14ac:dyDescent="0.25">
      <c r="B46" s="162" t="s">
        <v>119</v>
      </c>
      <c r="C46" s="163">
        <v>21495</v>
      </c>
      <c r="D46" s="163">
        <v>21127</v>
      </c>
      <c r="E46" s="163">
        <v>8636</v>
      </c>
      <c r="F46" s="163">
        <v>19151</v>
      </c>
      <c r="G46" s="163">
        <v>22939</v>
      </c>
      <c r="H46" s="163">
        <v>23930</v>
      </c>
      <c r="I46" s="165">
        <f t="shared" si="26"/>
        <v>4.320153450455555E-2</v>
      </c>
      <c r="J46" s="164">
        <f t="shared" si="23"/>
        <v>0.1326738296965968</v>
      </c>
      <c r="K46" s="162">
        <f t="shared" si="24"/>
        <v>991</v>
      </c>
      <c r="L46" s="163">
        <f t="shared" si="25"/>
        <v>2803</v>
      </c>
      <c r="M46" s="164">
        <f t="shared" si="22"/>
        <v>8.3745880073659972E-3</v>
      </c>
    </row>
    <row r="47" spans="2:13" x14ac:dyDescent="0.25">
      <c r="B47" s="162" t="s">
        <v>128</v>
      </c>
      <c r="C47" s="163">
        <v>5744</v>
      </c>
      <c r="D47" s="163">
        <v>5332</v>
      </c>
      <c r="E47" s="163">
        <v>3319</v>
      </c>
      <c r="F47" s="163">
        <v>5308</v>
      </c>
      <c r="G47" s="163">
        <v>6228</v>
      </c>
      <c r="H47" s="163">
        <v>5257</v>
      </c>
      <c r="I47" s="165">
        <f t="shared" si="26"/>
        <v>-0.15590879897238274</v>
      </c>
      <c r="J47" s="164">
        <f t="shared" si="23"/>
        <v>-1.4066016504125978E-2</v>
      </c>
      <c r="K47" s="162">
        <f t="shared" si="24"/>
        <v>-971</v>
      </c>
      <c r="L47" s="163">
        <f t="shared" si="25"/>
        <v>-75</v>
      </c>
      <c r="M47" s="164">
        <f t="shared" si="22"/>
        <v>1.8397496512629775E-3</v>
      </c>
    </row>
    <row r="48" spans="2:13" x14ac:dyDescent="0.25">
      <c r="B48" s="162" t="s">
        <v>131</v>
      </c>
      <c r="C48" s="163">
        <v>8183</v>
      </c>
      <c r="D48" s="163">
        <v>6523</v>
      </c>
      <c r="E48" s="163">
        <v>4748</v>
      </c>
      <c r="F48" s="163">
        <v>3924</v>
      </c>
      <c r="G48" s="163">
        <v>5938</v>
      </c>
      <c r="H48" s="163">
        <v>5387</v>
      </c>
      <c r="I48" s="165">
        <f t="shared" si="26"/>
        <v>-9.2792185921185544E-2</v>
      </c>
      <c r="J48" s="164">
        <f t="shared" si="23"/>
        <v>-0.17415299708722976</v>
      </c>
      <c r="K48" s="162">
        <f t="shared" si="24"/>
        <v>-551</v>
      </c>
      <c r="L48" s="163">
        <f t="shared" si="25"/>
        <v>-1136</v>
      </c>
      <c r="M48" s="164">
        <f t="shared" si="22"/>
        <v>1.8852446968525127E-3</v>
      </c>
    </row>
    <row r="49" spans="2:13" x14ac:dyDescent="0.25">
      <c r="B49" s="168" t="s">
        <v>145</v>
      </c>
      <c r="C49" s="169">
        <f t="shared" ref="C49:H49" si="27">C41-SUM(C42:C48)</f>
        <v>105820</v>
      </c>
      <c r="D49" s="169">
        <f t="shared" si="27"/>
        <v>103082</v>
      </c>
      <c r="E49" s="169">
        <f t="shared" si="27"/>
        <v>40660</v>
      </c>
      <c r="F49" s="169">
        <f t="shared" si="27"/>
        <v>128221</v>
      </c>
      <c r="G49" s="169">
        <f t="shared" si="27"/>
        <v>142092</v>
      </c>
      <c r="H49" s="169">
        <f t="shared" si="27"/>
        <v>151746</v>
      </c>
      <c r="I49" s="171">
        <f t="shared" si="26"/>
        <v>6.7941896799256885E-2</v>
      </c>
      <c r="J49" s="170">
        <f t="shared" si="23"/>
        <v>0.4720901806328941</v>
      </c>
      <c r="K49" s="168">
        <f>H49-G49</f>
        <v>9654</v>
      </c>
      <c r="L49" s="169">
        <f t="shared" si="25"/>
        <v>48664</v>
      </c>
      <c r="M49" s="170">
        <f t="shared" si="22"/>
        <v>5.3105316830997104E-2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26919</v>
      </c>
      <c r="D51" s="176">
        <f t="shared" ref="D51:H51" si="28">D52+D55</f>
        <v>26089</v>
      </c>
      <c r="E51" s="176">
        <f t="shared" si="28"/>
        <v>9247</v>
      </c>
      <c r="F51" s="176">
        <f t="shared" si="28"/>
        <v>22508</v>
      </c>
      <c r="G51" s="176">
        <f t="shared" si="28"/>
        <v>32923</v>
      </c>
      <c r="H51" s="176">
        <f t="shared" si="28"/>
        <v>28494</v>
      </c>
      <c r="I51" s="177">
        <f>IFERROR(H51/G51-1,"-")</f>
        <v>-0.13452601524769914</v>
      </c>
      <c r="J51" s="177">
        <f>IFERROR(H51/D51-1,"-")</f>
        <v>9.2184445551765082E-2</v>
      </c>
      <c r="K51" s="176">
        <f>H51-G51</f>
        <v>-4429</v>
      </c>
      <c r="L51" s="176">
        <f>H51-D51</f>
        <v>2405</v>
      </c>
      <c r="M51" s="177">
        <f t="shared" ref="M51:M63" si="29">H51/H$9</f>
        <v>9.9718140694478371E-3</v>
      </c>
    </row>
    <row r="52" spans="2:13" x14ac:dyDescent="0.25">
      <c r="B52" s="157" t="s">
        <v>97</v>
      </c>
      <c r="C52" s="158">
        <v>7120</v>
      </c>
      <c r="D52" s="158">
        <v>6269</v>
      </c>
      <c r="E52" s="158">
        <v>1663</v>
      </c>
      <c r="F52" s="158">
        <v>3711</v>
      </c>
      <c r="G52" s="158">
        <v>14572</v>
      </c>
      <c r="H52" s="158">
        <v>7752</v>
      </c>
      <c r="I52" s="160">
        <f>IFERROR(H52/G52-1,"-")</f>
        <v>-0.46802086192698322</v>
      </c>
      <c r="J52" s="159">
        <f t="shared" ref="J52:J63" si="30">IFERROR(H52/D52-1,"-")</f>
        <v>0.2365608550007976</v>
      </c>
      <c r="K52" s="157">
        <f t="shared" ref="K52:K62" si="31">H52-G52</f>
        <v>-6820</v>
      </c>
      <c r="L52" s="158">
        <f t="shared" ref="L52:L63" si="32">H52-D52</f>
        <v>1483</v>
      </c>
      <c r="M52" s="159">
        <f t="shared" si="29"/>
        <v>2.7129045646929048E-3</v>
      </c>
    </row>
    <row r="53" spans="2:13" x14ac:dyDescent="0.25">
      <c r="B53" s="162" t="s">
        <v>103</v>
      </c>
      <c r="C53" s="163">
        <v>4586</v>
      </c>
      <c r="D53" s="163">
        <v>3610</v>
      </c>
      <c r="E53" s="163">
        <v>1257</v>
      </c>
      <c r="F53" s="163">
        <v>1903</v>
      </c>
      <c r="G53" s="163">
        <v>10834</v>
      </c>
      <c r="H53" s="163">
        <v>5190</v>
      </c>
      <c r="I53" s="165">
        <f>IFERROR(H53/G53-1,"-")</f>
        <v>-0.52095255676573748</v>
      </c>
      <c r="J53" s="164">
        <f t="shared" si="30"/>
        <v>0.43767313019390586</v>
      </c>
      <c r="K53" s="162">
        <f t="shared" si="31"/>
        <v>-5644</v>
      </c>
      <c r="L53" s="163">
        <f t="shared" si="32"/>
        <v>1580</v>
      </c>
      <c r="M53" s="164">
        <f t="shared" si="29"/>
        <v>1.8163022046899092E-3</v>
      </c>
    </row>
    <row r="54" spans="2:13" x14ac:dyDescent="0.25">
      <c r="B54" s="162" t="s">
        <v>100</v>
      </c>
      <c r="C54" s="163">
        <v>2534</v>
      </c>
      <c r="D54" s="163">
        <v>2659</v>
      </c>
      <c r="E54" s="163">
        <v>406</v>
      </c>
      <c r="F54" s="163">
        <v>1808</v>
      </c>
      <c r="G54" s="163">
        <v>3738</v>
      </c>
      <c r="H54" s="163">
        <v>2562</v>
      </c>
      <c r="I54" s="165">
        <f>IFERROR(H54/G54-1,"-")</f>
        <v>-0.3146067415730337</v>
      </c>
      <c r="J54" s="164">
        <f t="shared" si="30"/>
        <v>-3.6479879654005232E-2</v>
      </c>
      <c r="K54" s="162">
        <f t="shared" si="31"/>
        <v>-1176</v>
      </c>
      <c r="L54" s="163">
        <f t="shared" si="32"/>
        <v>-97</v>
      </c>
      <c r="M54" s="164">
        <f t="shared" si="29"/>
        <v>8.9660236000299565E-4</v>
      </c>
    </row>
    <row r="55" spans="2:13" x14ac:dyDescent="0.25">
      <c r="B55" s="157" t="s">
        <v>107</v>
      </c>
      <c r="C55" s="158">
        <v>19799</v>
      </c>
      <c r="D55" s="158">
        <v>19820</v>
      </c>
      <c r="E55" s="158">
        <v>7584</v>
      </c>
      <c r="F55" s="158">
        <v>18797</v>
      </c>
      <c r="G55" s="158">
        <v>18351</v>
      </c>
      <c r="H55" s="158">
        <v>20742</v>
      </c>
      <c r="I55" s="160">
        <f>IFERROR(H55/G55-1,"-")</f>
        <v>0.13029262710478995</v>
      </c>
      <c r="J55" s="159">
        <f t="shared" si="30"/>
        <v>4.6518668012109021E-2</v>
      </c>
      <c r="K55" s="157">
        <f t="shared" si="31"/>
        <v>2391</v>
      </c>
      <c r="L55" s="158">
        <f t="shared" si="32"/>
        <v>922</v>
      </c>
      <c r="M55" s="159">
        <f t="shared" si="29"/>
        <v>7.2589095047549323E-3</v>
      </c>
    </row>
    <row r="56" spans="2:13" x14ac:dyDescent="0.25">
      <c r="B56" s="162" t="s">
        <v>110</v>
      </c>
      <c r="C56" s="163">
        <v>5463</v>
      </c>
      <c r="D56" s="163">
        <v>5780</v>
      </c>
      <c r="E56" s="163">
        <v>2315</v>
      </c>
      <c r="F56" s="163">
        <v>6815</v>
      </c>
      <c r="G56" s="163">
        <v>5827</v>
      </c>
      <c r="H56" s="163">
        <v>7309</v>
      </c>
      <c r="I56" s="165">
        <f t="shared" ref="I56:I63" si="33">IFERROR(H56/G56-1,"-")</f>
        <v>0.25433327612836787</v>
      </c>
      <c r="J56" s="164">
        <f t="shared" si="30"/>
        <v>0.26453287197231834</v>
      </c>
      <c r="K56" s="162">
        <f t="shared" si="31"/>
        <v>1482</v>
      </c>
      <c r="L56" s="163">
        <f t="shared" si="32"/>
        <v>1529</v>
      </c>
      <c r="M56" s="164">
        <f t="shared" si="29"/>
        <v>2.5578714477993347E-3</v>
      </c>
    </row>
    <row r="57" spans="2:13" x14ac:dyDescent="0.25">
      <c r="B57" s="162" t="s">
        <v>113</v>
      </c>
      <c r="C57" s="163">
        <v>6482</v>
      </c>
      <c r="D57" s="163">
        <v>5308</v>
      </c>
      <c r="E57" s="163">
        <v>2201</v>
      </c>
      <c r="F57" s="163">
        <v>4238</v>
      </c>
      <c r="G57" s="163">
        <v>3135</v>
      </c>
      <c r="H57" s="163">
        <v>4049</v>
      </c>
      <c r="I57" s="165">
        <f t="shared" si="33"/>
        <v>0.29154704944178622</v>
      </c>
      <c r="J57" s="164">
        <f t="shared" si="30"/>
        <v>-0.23718914845516204</v>
      </c>
      <c r="K57" s="162">
        <f t="shared" si="31"/>
        <v>914</v>
      </c>
      <c r="L57" s="163">
        <f t="shared" si="32"/>
        <v>-1259</v>
      </c>
      <c r="M57" s="164">
        <f t="shared" si="29"/>
        <v>1.4169956891694495E-3</v>
      </c>
    </row>
    <row r="58" spans="2:13" x14ac:dyDescent="0.25">
      <c r="B58" s="162" t="s">
        <v>116</v>
      </c>
      <c r="C58" s="163">
        <v>1481</v>
      </c>
      <c r="D58" s="163">
        <v>1551</v>
      </c>
      <c r="E58" s="163">
        <v>428</v>
      </c>
      <c r="F58" s="163">
        <v>1532</v>
      </c>
      <c r="G58" s="163">
        <v>1919</v>
      </c>
      <c r="H58" s="163">
        <v>1507</v>
      </c>
      <c r="I58" s="165">
        <f t="shared" si="33"/>
        <v>-0.21469515372589887</v>
      </c>
      <c r="J58" s="164">
        <f t="shared" si="30"/>
        <v>-2.8368794326241176E-2</v>
      </c>
      <c r="K58" s="162">
        <f t="shared" si="31"/>
        <v>-412</v>
      </c>
      <c r="L58" s="163">
        <f t="shared" si="32"/>
        <v>-44</v>
      </c>
      <c r="M58" s="164">
        <f t="shared" si="29"/>
        <v>5.2739256694945918E-4</v>
      </c>
    </row>
    <row r="59" spans="2:13" x14ac:dyDescent="0.25">
      <c r="B59" s="162" t="s">
        <v>123</v>
      </c>
      <c r="C59" s="163">
        <v>391</v>
      </c>
      <c r="D59" s="163">
        <v>397</v>
      </c>
      <c r="E59" s="163">
        <v>230</v>
      </c>
      <c r="F59" s="163">
        <v>558</v>
      </c>
      <c r="G59" s="163">
        <v>409</v>
      </c>
      <c r="H59" s="163">
        <v>679</v>
      </c>
      <c r="I59" s="165">
        <f t="shared" si="33"/>
        <v>0.66014669926650371</v>
      </c>
      <c r="J59" s="164">
        <f t="shared" si="30"/>
        <v>0.7103274559193955</v>
      </c>
      <c r="K59" s="162">
        <f t="shared" si="31"/>
        <v>270</v>
      </c>
      <c r="L59" s="163">
        <f t="shared" si="32"/>
        <v>282</v>
      </c>
      <c r="M59" s="164">
        <f t="shared" si="29"/>
        <v>2.3762412273303438E-4</v>
      </c>
    </row>
    <row r="60" spans="2:13" x14ac:dyDescent="0.25">
      <c r="B60" s="162" t="s">
        <v>119</v>
      </c>
      <c r="C60" s="163">
        <v>395</v>
      </c>
      <c r="D60" s="163">
        <v>477</v>
      </c>
      <c r="E60" s="163">
        <v>151</v>
      </c>
      <c r="F60" s="163">
        <v>484</v>
      </c>
      <c r="G60" s="163">
        <v>429</v>
      </c>
      <c r="H60" s="163">
        <v>435</v>
      </c>
      <c r="I60" s="165">
        <f t="shared" si="33"/>
        <v>1.3986013986013957E-2</v>
      </c>
      <c r="J60" s="164">
        <f t="shared" si="30"/>
        <v>-8.8050314465408785E-2</v>
      </c>
      <c r="K60" s="162">
        <f t="shared" si="31"/>
        <v>6</v>
      </c>
      <c r="L60" s="163">
        <f t="shared" si="32"/>
        <v>-42</v>
      </c>
      <c r="M60" s="164">
        <f t="shared" si="29"/>
        <v>1.5223342178036811E-4</v>
      </c>
    </row>
    <row r="61" spans="2:13" x14ac:dyDescent="0.25">
      <c r="B61" s="162" t="s">
        <v>128</v>
      </c>
      <c r="C61" s="163">
        <v>232</v>
      </c>
      <c r="D61" s="163">
        <v>141</v>
      </c>
      <c r="E61" s="163">
        <v>76</v>
      </c>
      <c r="F61" s="163">
        <v>62</v>
      </c>
      <c r="G61" s="163">
        <v>159</v>
      </c>
      <c r="H61" s="163">
        <v>92</v>
      </c>
      <c r="I61" s="165">
        <f t="shared" si="33"/>
        <v>-0.42138364779874216</v>
      </c>
      <c r="J61" s="164">
        <f t="shared" si="30"/>
        <v>-0.34751773049645385</v>
      </c>
      <c r="K61" s="162">
        <f t="shared" si="31"/>
        <v>-67</v>
      </c>
      <c r="L61" s="163">
        <f t="shared" si="32"/>
        <v>-49</v>
      </c>
      <c r="M61" s="164">
        <f t="shared" si="29"/>
        <v>3.2196493801824979E-5</v>
      </c>
    </row>
    <row r="62" spans="2:13" x14ac:dyDescent="0.25">
      <c r="B62" s="162" t="s">
        <v>131</v>
      </c>
      <c r="C62" s="163">
        <v>232</v>
      </c>
      <c r="D62" s="163">
        <v>222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-0.59459459459459452</v>
      </c>
      <c r="K62" s="162">
        <f t="shared" si="31"/>
        <v>-50</v>
      </c>
      <c r="L62" s="163">
        <f t="shared" si="32"/>
        <v>-132</v>
      </c>
      <c r="M62" s="164">
        <f t="shared" si="29"/>
        <v>3.149657002352444E-5</v>
      </c>
    </row>
    <row r="63" spans="2:13" x14ac:dyDescent="0.25">
      <c r="B63" s="168" t="s">
        <v>145</v>
      </c>
      <c r="C63" s="169">
        <f t="shared" ref="C63:H63" si="34">C55-SUM(C56:C62)</f>
        <v>5123</v>
      </c>
      <c r="D63" s="169">
        <f t="shared" si="34"/>
        <v>5944</v>
      </c>
      <c r="E63" s="169">
        <f t="shared" si="34"/>
        <v>2078</v>
      </c>
      <c r="F63" s="169">
        <f t="shared" si="34"/>
        <v>5011</v>
      </c>
      <c r="G63" s="169">
        <f t="shared" si="34"/>
        <v>6333</v>
      </c>
      <c r="H63" s="169">
        <f t="shared" si="34"/>
        <v>6581</v>
      </c>
      <c r="I63" s="171">
        <f t="shared" si="33"/>
        <v>3.9159955787146705E-2</v>
      </c>
      <c r="J63" s="170">
        <f t="shared" si="30"/>
        <v>0.10716689098250343</v>
      </c>
      <c r="K63" s="168">
        <f>H63-G63</f>
        <v>248</v>
      </c>
      <c r="L63" s="169">
        <f t="shared" si="32"/>
        <v>637</v>
      </c>
      <c r="M63" s="170">
        <f t="shared" si="29"/>
        <v>2.3030991924979372E-3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91617</v>
      </c>
      <c r="D65" s="176">
        <f t="shared" ref="D65:H65" si="35">D66+D69</f>
        <v>90621</v>
      </c>
      <c r="E65" s="176">
        <f t="shared" si="35"/>
        <v>29928</v>
      </c>
      <c r="F65" s="176">
        <f t="shared" si="35"/>
        <v>100008</v>
      </c>
      <c r="G65" s="176">
        <f t="shared" si="35"/>
        <v>115270</v>
      </c>
      <c r="H65" s="176">
        <f t="shared" si="35"/>
        <v>132160</v>
      </c>
      <c r="I65" s="177">
        <f>IFERROR(H65/G65-1,"-")</f>
        <v>0.1465255487117203</v>
      </c>
      <c r="J65" s="177">
        <f>IFERROR(H65/D65-1,"-")</f>
        <v>0.45838161132629307</v>
      </c>
      <c r="K65" s="176">
        <f>H65-G65</f>
        <v>16890</v>
      </c>
      <c r="L65" s="176">
        <f>H65-D65</f>
        <v>41539</v>
      </c>
      <c r="M65" s="177">
        <f t="shared" ref="M65:M77" si="36">H65/H$9</f>
        <v>4.6250963270099886E-2</v>
      </c>
    </row>
    <row r="66" spans="2:13" x14ac:dyDescent="0.25">
      <c r="B66" s="157" t="s">
        <v>97</v>
      </c>
      <c r="C66" s="158">
        <v>24042</v>
      </c>
      <c r="D66" s="158">
        <v>27538</v>
      </c>
      <c r="E66" s="158">
        <v>11351</v>
      </c>
      <c r="F66" s="158">
        <v>27176</v>
      </c>
      <c r="G66" s="158">
        <v>29241</v>
      </c>
      <c r="H66" s="158">
        <v>39888</v>
      </c>
      <c r="I66" s="160">
        <f>IFERROR(H66/G66-1,"-")</f>
        <v>0.36411203447214535</v>
      </c>
      <c r="J66" s="159">
        <f t="shared" ref="J66:J77" si="37">IFERROR(H66/D66-1,"-")</f>
        <v>0.44847120342799052</v>
      </c>
      <c r="K66" s="157">
        <f t="shared" ref="K66:K76" si="38">H66-G66</f>
        <v>10647</v>
      </c>
      <c r="L66" s="158">
        <f t="shared" ref="L66:L77" si="39">H66-D66</f>
        <v>12350</v>
      </c>
      <c r="M66" s="159">
        <f t="shared" si="36"/>
        <v>1.3959279834426032E-2</v>
      </c>
    </row>
    <row r="67" spans="2:13" x14ac:dyDescent="0.25">
      <c r="B67" s="162" t="s">
        <v>103</v>
      </c>
      <c r="C67" s="163">
        <v>13512</v>
      </c>
      <c r="D67" s="163">
        <v>14868</v>
      </c>
      <c r="E67" s="163">
        <v>4003</v>
      </c>
      <c r="F67" s="163">
        <v>22180</v>
      </c>
      <c r="G67" s="163">
        <v>20844</v>
      </c>
      <c r="H67" s="163">
        <v>23962</v>
      </c>
      <c r="I67" s="165">
        <f>IFERROR(H67/G67-1,"-")</f>
        <v>0.14958741124544228</v>
      </c>
      <c r="J67" s="164">
        <f t="shared" si="37"/>
        <v>0.61164917944578967</v>
      </c>
      <c r="K67" s="162">
        <f t="shared" si="38"/>
        <v>3118</v>
      </c>
      <c r="L67" s="163">
        <f t="shared" si="39"/>
        <v>9094</v>
      </c>
      <c r="M67" s="164">
        <f t="shared" si="36"/>
        <v>8.385786787818806E-3</v>
      </c>
    </row>
    <row r="68" spans="2:13" x14ac:dyDescent="0.25">
      <c r="B68" s="162" t="s">
        <v>100</v>
      </c>
      <c r="C68" s="163">
        <v>10530</v>
      </c>
      <c r="D68" s="163">
        <v>12670</v>
      </c>
      <c r="E68" s="163">
        <v>7348</v>
      </c>
      <c r="F68" s="163">
        <v>4996</v>
      </c>
      <c r="G68" s="163">
        <v>8397</v>
      </c>
      <c r="H68" s="163">
        <v>15926</v>
      </c>
      <c r="I68" s="165">
        <f>IFERROR(H68/G68-1,"-")</f>
        <v>0.89662974871978096</v>
      </c>
      <c r="J68" s="164">
        <f t="shared" si="37"/>
        <v>0.25698500394632995</v>
      </c>
      <c r="K68" s="162">
        <f t="shared" si="38"/>
        <v>7529</v>
      </c>
      <c r="L68" s="163">
        <f t="shared" si="39"/>
        <v>3256</v>
      </c>
      <c r="M68" s="164">
        <f t="shared" si="36"/>
        <v>5.5734930466072247E-3</v>
      </c>
    </row>
    <row r="69" spans="2:13" x14ac:dyDescent="0.25">
      <c r="B69" s="157" t="s">
        <v>107</v>
      </c>
      <c r="C69" s="158">
        <v>67575</v>
      </c>
      <c r="D69" s="158">
        <v>63083</v>
      </c>
      <c r="E69" s="158">
        <v>18577</v>
      </c>
      <c r="F69" s="158">
        <v>72832</v>
      </c>
      <c r="G69" s="158">
        <v>86029</v>
      </c>
      <c r="H69" s="158">
        <v>92272</v>
      </c>
      <c r="I69" s="160">
        <f>IFERROR(H69/G69-1,"-")</f>
        <v>7.2568552464866487E-2</v>
      </c>
      <c r="J69" s="159">
        <f t="shared" si="37"/>
        <v>0.46270786107192108</v>
      </c>
      <c r="K69" s="157">
        <f t="shared" si="38"/>
        <v>6243</v>
      </c>
      <c r="L69" s="158">
        <f t="shared" si="39"/>
        <v>29189</v>
      </c>
      <c r="M69" s="159">
        <f t="shared" si="36"/>
        <v>3.2291683435673853E-2</v>
      </c>
    </row>
    <row r="70" spans="2:13" x14ac:dyDescent="0.25">
      <c r="B70" s="162" t="s">
        <v>110</v>
      </c>
      <c r="C70" s="163">
        <v>31491</v>
      </c>
      <c r="D70" s="163">
        <v>28409</v>
      </c>
      <c r="E70" s="163">
        <v>7112</v>
      </c>
      <c r="F70" s="163">
        <v>35001</v>
      </c>
      <c r="G70" s="163">
        <v>32744</v>
      </c>
      <c r="H70" s="163">
        <v>32081</v>
      </c>
      <c r="I70" s="165">
        <f t="shared" ref="I70:I77" si="40">IFERROR(H70/G70-1,"-")</f>
        <v>-2.0247984363547467E-2</v>
      </c>
      <c r="J70" s="164">
        <f t="shared" si="37"/>
        <v>0.12925481361540347</v>
      </c>
      <c r="K70" s="162">
        <f t="shared" si="38"/>
        <v>-663</v>
      </c>
      <c r="L70" s="163">
        <f t="shared" si="39"/>
        <v>3672</v>
      </c>
      <c r="M70" s="164">
        <f t="shared" si="36"/>
        <v>1.1227127365829861E-2</v>
      </c>
    </row>
    <row r="71" spans="2:13" x14ac:dyDescent="0.25">
      <c r="B71" s="162" t="s">
        <v>113</v>
      </c>
      <c r="C71" s="163">
        <v>7985</v>
      </c>
      <c r="D71" s="163">
        <v>6994</v>
      </c>
      <c r="E71" s="163">
        <v>2309</v>
      </c>
      <c r="F71" s="163">
        <v>5326</v>
      </c>
      <c r="G71" s="163">
        <v>5826</v>
      </c>
      <c r="H71" s="163">
        <v>6157</v>
      </c>
      <c r="I71" s="165">
        <f t="shared" si="40"/>
        <v>5.6814280810161266E-2</v>
      </c>
      <c r="J71" s="164">
        <f t="shared" si="37"/>
        <v>-0.11967400629110669</v>
      </c>
      <c r="K71" s="162">
        <f t="shared" si="38"/>
        <v>331</v>
      </c>
      <c r="L71" s="163">
        <f t="shared" si="39"/>
        <v>-837</v>
      </c>
      <c r="M71" s="164">
        <f t="shared" si="36"/>
        <v>2.1547153514982218E-3</v>
      </c>
    </row>
    <row r="72" spans="2:13" x14ac:dyDescent="0.25">
      <c r="B72" s="162" t="s">
        <v>116</v>
      </c>
      <c r="C72" s="163">
        <v>4496</v>
      </c>
      <c r="D72" s="163">
        <v>7093</v>
      </c>
      <c r="E72" s="163">
        <v>2459</v>
      </c>
      <c r="F72" s="163">
        <v>9592</v>
      </c>
      <c r="G72" s="163">
        <v>10213</v>
      </c>
      <c r="H72" s="163">
        <v>12857</v>
      </c>
      <c r="I72" s="165">
        <f t="shared" si="40"/>
        <v>0.25888573386859881</v>
      </c>
      <c r="J72" s="164">
        <f t="shared" si="37"/>
        <v>0.81263217256450027</v>
      </c>
      <c r="K72" s="162">
        <f t="shared" si="38"/>
        <v>2644</v>
      </c>
      <c r="L72" s="163">
        <f t="shared" si="39"/>
        <v>5764</v>
      </c>
      <c r="M72" s="164">
        <f t="shared" si="36"/>
        <v>4.4994600088050412E-3</v>
      </c>
    </row>
    <row r="73" spans="2:13" x14ac:dyDescent="0.25">
      <c r="B73" s="162" t="s">
        <v>123</v>
      </c>
      <c r="C73" s="163">
        <v>1426</v>
      </c>
      <c r="D73" s="163">
        <v>1205</v>
      </c>
      <c r="E73" s="163">
        <v>250</v>
      </c>
      <c r="F73" s="163">
        <v>1217</v>
      </c>
      <c r="G73" s="163">
        <v>2262</v>
      </c>
      <c r="H73" s="163">
        <v>3104</v>
      </c>
      <c r="I73" s="165">
        <f t="shared" si="40"/>
        <v>0.37223695844385496</v>
      </c>
      <c r="J73" s="164">
        <f t="shared" si="37"/>
        <v>1.5759336099585064</v>
      </c>
      <c r="K73" s="162">
        <f t="shared" si="38"/>
        <v>842</v>
      </c>
      <c r="L73" s="163">
        <f t="shared" si="39"/>
        <v>1899</v>
      </c>
      <c r="M73" s="164">
        <f t="shared" si="36"/>
        <v>1.0862817039224428E-3</v>
      </c>
    </row>
    <row r="74" spans="2:13" x14ac:dyDescent="0.25">
      <c r="B74" s="162" t="s">
        <v>119</v>
      </c>
      <c r="C74" s="163">
        <v>1872</v>
      </c>
      <c r="D74" s="163">
        <v>1487</v>
      </c>
      <c r="E74" s="163">
        <v>591</v>
      </c>
      <c r="F74" s="163">
        <v>1818</v>
      </c>
      <c r="G74" s="163">
        <v>1876</v>
      </c>
      <c r="H74" s="163">
        <v>2598</v>
      </c>
      <c r="I74" s="165">
        <f t="shared" si="40"/>
        <v>0.38486140724946694</v>
      </c>
      <c r="J74" s="164">
        <f t="shared" si="37"/>
        <v>0.74714189643577678</v>
      </c>
      <c r="K74" s="162">
        <f t="shared" si="38"/>
        <v>722</v>
      </c>
      <c r="L74" s="163">
        <f t="shared" si="39"/>
        <v>1111</v>
      </c>
      <c r="M74" s="164">
        <f t="shared" si="36"/>
        <v>9.0920098801240549E-4</v>
      </c>
    </row>
    <row r="75" spans="2:13" x14ac:dyDescent="0.25">
      <c r="B75" s="162" t="s">
        <v>128</v>
      </c>
      <c r="C75" s="163">
        <v>871</v>
      </c>
      <c r="D75" s="163">
        <v>1181</v>
      </c>
      <c r="E75" s="163">
        <v>634</v>
      </c>
      <c r="F75" s="163">
        <v>890</v>
      </c>
      <c r="G75" s="163">
        <v>3208</v>
      </c>
      <c r="H75" s="163">
        <v>1641</v>
      </c>
      <c r="I75" s="165">
        <f t="shared" si="40"/>
        <v>-0.48846633416458851</v>
      </c>
      <c r="J75" s="164">
        <f t="shared" si="37"/>
        <v>0.38950042337002544</v>
      </c>
      <c r="K75" s="162">
        <f t="shared" si="38"/>
        <v>-1567</v>
      </c>
      <c r="L75" s="163">
        <f t="shared" si="39"/>
        <v>460</v>
      </c>
      <c r="M75" s="164">
        <f t="shared" si="36"/>
        <v>5.7428746009559556E-4</v>
      </c>
    </row>
    <row r="76" spans="2:13" x14ac:dyDescent="0.25">
      <c r="B76" s="162" t="s">
        <v>131</v>
      </c>
      <c r="C76" s="163">
        <v>1827</v>
      </c>
      <c r="D76" s="163">
        <v>1329</v>
      </c>
      <c r="E76" s="163">
        <v>773</v>
      </c>
      <c r="F76" s="163">
        <v>284</v>
      </c>
      <c r="G76" s="163">
        <v>930</v>
      </c>
      <c r="H76" s="163">
        <v>203</v>
      </c>
      <c r="I76" s="165">
        <f t="shared" si="40"/>
        <v>-0.7817204301075269</v>
      </c>
      <c r="J76" s="164">
        <f t="shared" si="37"/>
        <v>-0.84725357411587665</v>
      </c>
      <c r="K76" s="162">
        <f t="shared" si="38"/>
        <v>-727</v>
      </c>
      <c r="L76" s="163">
        <f t="shared" si="39"/>
        <v>-1126</v>
      </c>
      <c r="M76" s="164">
        <f t="shared" si="36"/>
        <v>7.1042263497505121E-5</v>
      </c>
    </row>
    <row r="77" spans="2:13" x14ac:dyDescent="0.25">
      <c r="B77" s="168" t="s">
        <v>145</v>
      </c>
      <c r="C77" s="169">
        <f t="shared" ref="C77:H77" si="41">C69-SUM(C70:C76)</f>
        <v>17607</v>
      </c>
      <c r="D77" s="169">
        <f t="shared" si="41"/>
        <v>15385</v>
      </c>
      <c r="E77" s="169">
        <f t="shared" si="41"/>
        <v>4449</v>
      </c>
      <c r="F77" s="169">
        <f t="shared" si="41"/>
        <v>18704</v>
      </c>
      <c r="G77" s="169">
        <f t="shared" si="41"/>
        <v>28970</v>
      </c>
      <c r="H77" s="169">
        <f t="shared" si="41"/>
        <v>33631</v>
      </c>
      <c r="I77" s="171">
        <f t="shared" si="40"/>
        <v>0.16089057645840521</v>
      </c>
      <c r="J77" s="170">
        <f t="shared" si="37"/>
        <v>1.1859603509912251</v>
      </c>
      <c r="K77" s="168">
        <f>H77-G77</f>
        <v>4661</v>
      </c>
      <c r="L77" s="169">
        <f t="shared" si="39"/>
        <v>18246</v>
      </c>
      <c r="M77" s="170">
        <f t="shared" si="36"/>
        <v>1.1769568294012782E-2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436242</v>
      </c>
      <c r="D79" s="176">
        <f t="shared" ref="D79:H79" si="42">D80+D83</f>
        <v>417111</v>
      </c>
      <c r="E79" s="176">
        <f t="shared" si="42"/>
        <v>133535</v>
      </c>
      <c r="F79" s="176">
        <f t="shared" si="42"/>
        <v>371684</v>
      </c>
      <c r="G79" s="176">
        <f t="shared" si="42"/>
        <v>429134</v>
      </c>
      <c r="H79" s="176">
        <f t="shared" si="42"/>
        <v>496487</v>
      </c>
      <c r="I79" s="177">
        <f>IFERROR(H79/G79-1,"-")</f>
        <v>0.15695097568591621</v>
      </c>
      <c r="J79" s="177">
        <f>IFERROR(H79/D79-1,"-")</f>
        <v>0.1902994646508962</v>
      </c>
      <c r="K79" s="176">
        <f>H79-G79</f>
        <v>67353</v>
      </c>
      <c r="L79" s="176">
        <f>H79-D79</f>
        <v>79376</v>
      </c>
      <c r="M79" s="177">
        <f t="shared" ref="M79:M91" si="43">H79/H$9</f>
        <v>0.17375152845855085</v>
      </c>
    </row>
    <row r="80" spans="2:13" x14ac:dyDescent="0.25">
      <c r="B80" s="157" t="s">
        <v>97</v>
      </c>
      <c r="C80" s="158">
        <v>199767</v>
      </c>
      <c r="D80" s="158">
        <v>194089</v>
      </c>
      <c r="E80" s="158">
        <v>52528</v>
      </c>
      <c r="F80" s="158">
        <v>190074</v>
      </c>
      <c r="G80" s="158">
        <v>198281</v>
      </c>
      <c r="H80" s="158">
        <v>211637</v>
      </c>
      <c r="I80" s="160">
        <f>IFERROR(H80/G80-1,"-")</f>
        <v>6.7358950176769294E-2</v>
      </c>
      <c r="J80" s="159">
        <f t="shared" ref="J80:J91" si="44">IFERROR(H80/D80-1,"-")</f>
        <v>9.0412130517443012E-2</v>
      </c>
      <c r="K80" s="157">
        <f t="shared" ref="K80:K90" si="45">H80-G80</f>
        <v>13356</v>
      </c>
      <c r="L80" s="158">
        <f t="shared" ref="L80:L91" si="46">H80-D80</f>
        <v>17548</v>
      </c>
      <c r="M80" s="159">
        <f t="shared" si="43"/>
        <v>7.4064884334096012E-2</v>
      </c>
    </row>
    <row r="81" spans="2:13" x14ac:dyDescent="0.25">
      <c r="B81" s="162" t="s">
        <v>103</v>
      </c>
      <c r="C81" s="163">
        <v>45508</v>
      </c>
      <c r="D81" s="163">
        <v>33296</v>
      </c>
      <c r="E81" s="163">
        <v>10096</v>
      </c>
      <c r="F81" s="163">
        <v>46259</v>
      </c>
      <c r="G81" s="163">
        <v>41762</v>
      </c>
      <c r="H81" s="163">
        <v>52829</v>
      </c>
      <c r="I81" s="165">
        <f>IFERROR(H81/G81-1,"-")</f>
        <v>0.26500167616493453</v>
      </c>
      <c r="J81" s="164">
        <f t="shared" si="44"/>
        <v>0.58664704469005291</v>
      </c>
      <c r="K81" s="162">
        <f t="shared" si="45"/>
        <v>11067</v>
      </c>
      <c r="L81" s="163">
        <f t="shared" si="46"/>
        <v>19533</v>
      </c>
      <c r="M81" s="164">
        <f t="shared" si="43"/>
        <v>1.8488136641919693E-2</v>
      </c>
    </row>
    <row r="82" spans="2:13" x14ac:dyDescent="0.25">
      <c r="B82" s="162" t="s">
        <v>100</v>
      </c>
      <c r="C82" s="163">
        <v>154259</v>
      </c>
      <c r="D82" s="163">
        <v>160793</v>
      </c>
      <c r="E82" s="163">
        <v>42432</v>
      </c>
      <c r="F82" s="163">
        <v>143815</v>
      </c>
      <c r="G82" s="163">
        <v>156519</v>
      </c>
      <c r="H82" s="163">
        <v>158808</v>
      </c>
      <c r="I82" s="165">
        <f>IFERROR(H82/G82-1,"-")</f>
        <v>1.4624422594062159E-2</v>
      </c>
      <c r="J82" s="164">
        <f t="shared" si="44"/>
        <v>-1.2345064772720238E-2</v>
      </c>
      <c r="K82" s="162">
        <f t="shared" si="45"/>
        <v>2289</v>
      </c>
      <c r="L82" s="163">
        <f t="shared" si="46"/>
        <v>-1985</v>
      </c>
      <c r="M82" s="164">
        <f t="shared" si="43"/>
        <v>5.5576747692176319E-2</v>
      </c>
    </row>
    <row r="83" spans="2:13" x14ac:dyDescent="0.25">
      <c r="B83" s="157" t="s">
        <v>107</v>
      </c>
      <c r="C83" s="158">
        <v>236475</v>
      </c>
      <c r="D83" s="158">
        <v>223022</v>
      </c>
      <c r="E83" s="158">
        <v>81007</v>
      </c>
      <c r="F83" s="158">
        <v>181610</v>
      </c>
      <c r="G83" s="158">
        <v>230853</v>
      </c>
      <c r="H83" s="158">
        <v>284850</v>
      </c>
      <c r="I83" s="160">
        <f>IFERROR(H83/G83-1,"-")</f>
        <v>0.23390209354004488</v>
      </c>
      <c r="J83" s="159">
        <f t="shared" si="44"/>
        <v>0.27722825550842511</v>
      </c>
      <c r="K83" s="157">
        <f t="shared" si="45"/>
        <v>53997</v>
      </c>
      <c r="L83" s="158">
        <f t="shared" si="46"/>
        <v>61828</v>
      </c>
      <c r="M83" s="159">
        <f t="shared" si="43"/>
        <v>9.968664412445484E-2</v>
      </c>
    </row>
    <row r="84" spans="2:13" x14ac:dyDescent="0.25">
      <c r="B84" s="162" t="s">
        <v>110</v>
      </c>
      <c r="C84" s="163">
        <v>33964</v>
      </c>
      <c r="D84" s="163">
        <v>39843</v>
      </c>
      <c r="E84" s="163">
        <v>15526</v>
      </c>
      <c r="F84" s="163">
        <v>38465</v>
      </c>
      <c r="G84" s="163">
        <v>50127</v>
      </c>
      <c r="H84" s="163">
        <v>62049</v>
      </c>
      <c r="I84" s="165">
        <f t="shared" ref="I84:I91" si="47">IFERROR(H84/G84-1,"-")</f>
        <v>0.23783589682207196</v>
      </c>
      <c r="J84" s="164">
        <f t="shared" si="44"/>
        <v>0.55733754988329198</v>
      </c>
      <c r="K84" s="162">
        <f t="shared" si="45"/>
        <v>11922</v>
      </c>
      <c r="L84" s="163">
        <f t="shared" si="46"/>
        <v>22206</v>
      </c>
      <c r="M84" s="164">
        <f t="shared" si="43"/>
        <v>2.1714785259885197E-2</v>
      </c>
    </row>
    <row r="85" spans="2:13" x14ac:dyDescent="0.25">
      <c r="B85" s="162" t="s">
        <v>113</v>
      </c>
      <c r="C85" s="163">
        <v>110221</v>
      </c>
      <c r="D85" s="163">
        <v>90986</v>
      </c>
      <c r="E85" s="163">
        <v>29909</v>
      </c>
      <c r="F85" s="163">
        <v>58121</v>
      </c>
      <c r="G85" s="163">
        <v>69126</v>
      </c>
      <c r="H85" s="163">
        <v>77278</v>
      </c>
      <c r="I85" s="165">
        <f t="shared" si="47"/>
        <v>0.11792957787229108</v>
      </c>
      <c r="J85" s="164">
        <f t="shared" si="44"/>
        <v>-0.15066054118215988</v>
      </c>
      <c r="K85" s="162">
        <f t="shared" si="45"/>
        <v>8152</v>
      </c>
      <c r="L85" s="163">
        <f t="shared" si="46"/>
        <v>-13708</v>
      </c>
      <c r="M85" s="164">
        <f t="shared" si="43"/>
        <v>2.7044354869754685E-2</v>
      </c>
    </row>
    <row r="86" spans="2:13" x14ac:dyDescent="0.25">
      <c r="B86" s="162" t="s">
        <v>116</v>
      </c>
      <c r="C86" s="163">
        <v>12116</v>
      </c>
      <c r="D86" s="163">
        <v>13562</v>
      </c>
      <c r="E86" s="163">
        <v>5531</v>
      </c>
      <c r="F86" s="163">
        <v>16748</v>
      </c>
      <c r="G86" s="163">
        <v>23461</v>
      </c>
      <c r="H86" s="163">
        <v>35926</v>
      </c>
      <c r="I86" s="165">
        <f t="shared" si="47"/>
        <v>0.53130727590469284</v>
      </c>
      <c r="J86" s="164">
        <f t="shared" si="44"/>
        <v>1.6490193186845596</v>
      </c>
      <c r="K86" s="162">
        <f t="shared" si="45"/>
        <v>12465</v>
      </c>
      <c r="L86" s="163">
        <f t="shared" si="46"/>
        <v>22364</v>
      </c>
      <c r="M86" s="164">
        <f t="shared" si="43"/>
        <v>1.2572730829612655E-2</v>
      </c>
    </row>
    <row r="87" spans="2:13" x14ac:dyDescent="0.25">
      <c r="B87" s="162" t="s">
        <v>123</v>
      </c>
      <c r="C87" s="163">
        <v>5509</v>
      </c>
      <c r="D87" s="163">
        <v>4243</v>
      </c>
      <c r="E87" s="163">
        <v>1295</v>
      </c>
      <c r="F87" s="163">
        <v>3662</v>
      </c>
      <c r="G87" s="163">
        <v>4379</v>
      </c>
      <c r="H87" s="163">
        <v>8043</v>
      </c>
      <c r="I87" s="165">
        <f t="shared" si="47"/>
        <v>0.83672071249143642</v>
      </c>
      <c r="J87" s="164">
        <f t="shared" si="44"/>
        <v>0.89559274098515207</v>
      </c>
      <c r="K87" s="162">
        <f t="shared" si="45"/>
        <v>3664</v>
      </c>
      <c r="L87" s="163">
        <f t="shared" si="46"/>
        <v>3800</v>
      </c>
      <c r="M87" s="164">
        <f t="shared" si="43"/>
        <v>2.8147434744356338E-3</v>
      </c>
    </row>
    <row r="88" spans="2:13" x14ac:dyDescent="0.25">
      <c r="B88" s="162" t="s">
        <v>119</v>
      </c>
      <c r="C88" s="163">
        <v>4162</v>
      </c>
      <c r="D88" s="163">
        <v>3970</v>
      </c>
      <c r="E88" s="163">
        <v>1191</v>
      </c>
      <c r="F88" s="163">
        <v>3227</v>
      </c>
      <c r="G88" s="163">
        <v>3986</v>
      </c>
      <c r="H88" s="163">
        <v>5051</v>
      </c>
      <c r="I88" s="165">
        <f t="shared" si="47"/>
        <v>0.26718514801806315</v>
      </c>
      <c r="J88" s="164">
        <f t="shared" si="44"/>
        <v>0.27229219143576833</v>
      </c>
      <c r="K88" s="162">
        <f t="shared" si="45"/>
        <v>1065</v>
      </c>
      <c r="L88" s="163">
        <f t="shared" si="46"/>
        <v>1081</v>
      </c>
      <c r="M88" s="164">
        <f t="shared" si="43"/>
        <v>1.7676575020980215E-3</v>
      </c>
    </row>
    <row r="89" spans="2:13" x14ac:dyDescent="0.25">
      <c r="B89" s="162" t="s">
        <v>128</v>
      </c>
      <c r="C89" s="163">
        <v>2019</v>
      </c>
      <c r="D89" s="163">
        <v>2547</v>
      </c>
      <c r="E89" s="163">
        <v>1690</v>
      </c>
      <c r="F89" s="163">
        <v>1894</v>
      </c>
      <c r="G89" s="163">
        <v>2512</v>
      </c>
      <c r="H89" s="163">
        <v>2493</v>
      </c>
      <c r="I89" s="165">
        <f t="shared" si="47"/>
        <v>-7.563694267515908E-3</v>
      </c>
      <c r="J89" s="164">
        <f t="shared" si="44"/>
        <v>-2.1201413427561877E-2</v>
      </c>
      <c r="K89" s="162">
        <f t="shared" si="45"/>
        <v>-19</v>
      </c>
      <c r="L89" s="163">
        <f t="shared" si="46"/>
        <v>-54</v>
      </c>
      <c r="M89" s="164">
        <f t="shared" si="43"/>
        <v>8.7245498965162697E-4</v>
      </c>
    </row>
    <row r="90" spans="2:13" x14ac:dyDescent="0.25">
      <c r="B90" s="162" t="s">
        <v>131</v>
      </c>
      <c r="C90" s="163">
        <v>4841</v>
      </c>
      <c r="D90" s="163">
        <v>3992</v>
      </c>
      <c r="E90" s="163">
        <v>2266</v>
      </c>
      <c r="F90" s="163">
        <v>1655</v>
      </c>
      <c r="G90" s="163">
        <v>2550</v>
      </c>
      <c r="H90" s="163">
        <v>2984</v>
      </c>
      <c r="I90" s="165">
        <f t="shared" si="47"/>
        <v>0.17019607843137252</v>
      </c>
      <c r="J90" s="164">
        <f t="shared" si="44"/>
        <v>-0.25250501002004011</v>
      </c>
      <c r="K90" s="162">
        <f t="shared" si="45"/>
        <v>434</v>
      </c>
      <c r="L90" s="163">
        <f t="shared" si="46"/>
        <v>-1008</v>
      </c>
      <c r="M90" s="164">
        <f t="shared" si="43"/>
        <v>1.0442862772244103E-3</v>
      </c>
    </row>
    <row r="91" spans="2:13" x14ac:dyDescent="0.25">
      <c r="B91" s="168" t="s">
        <v>145</v>
      </c>
      <c r="C91" s="169">
        <f t="shared" ref="C91:H91" si="48">C83-SUM(C84:C90)</f>
        <v>63643</v>
      </c>
      <c r="D91" s="169">
        <f t="shared" si="48"/>
        <v>63879</v>
      </c>
      <c r="E91" s="169">
        <f t="shared" si="48"/>
        <v>23599</v>
      </c>
      <c r="F91" s="169">
        <f t="shared" si="48"/>
        <v>57838</v>
      </c>
      <c r="G91" s="169">
        <f t="shared" si="48"/>
        <v>74712</v>
      </c>
      <c r="H91" s="169">
        <f t="shared" si="48"/>
        <v>91026</v>
      </c>
      <c r="I91" s="171">
        <f t="shared" si="47"/>
        <v>0.21835849662704776</v>
      </c>
      <c r="J91" s="170">
        <f t="shared" si="44"/>
        <v>0.42497534400976855</v>
      </c>
      <c r="K91" s="168">
        <f>H91-G91</f>
        <v>16314</v>
      </c>
      <c r="L91" s="169">
        <f t="shared" si="46"/>
        <v>27147</v>
      </c>
      <c r="M91" s="170">
        <f t="shared" si="43"/>
        <v>3.1855630921792617E-2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35461</v>
      </c>
      <c r="D93" s="176">
        <f t="shared" ref="D93:H93" si="49">D94+D97</f>
        <v>35588</v>
      </c>
      <c r="E93" s="176">
        <f t="shared" si="49"/>
        <v>15531</v>
      </c>
      <c r="F93" s="176">
        <f t="shared" si="49"/>
        <v>32878</v>
      </c>
      <c r="G93" s="176">
        <f t="shared" si="49"/>
        <v>39668</v>
      </c>
      <c r="H93" s="176">
        <f t="shared" si="49"/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50">H93/H$9</f>
        <v>1.2840101712923463E-2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51">IFERROR(H94/D94-1,"-")</f>
        <v>-5.9272525691868139E-2</v>
      </c>
      <c r="K94" s="157">
        <f t="shared" ref="K94:K104" si="52">H94-G94</f>
        <v>-4417</v>
      </c>
      <c r="L94" s="158">
        <f t="shared" ref="L94:L105" si="53">H94-D94</f>
        <v>-1390</v>
      </c>
      <c r="M94" s="159">
        <f t="shared" si="50"/>
        <v>7.7205092365441406E-3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51"/>
        <v>-0.43836450630709001</v>
      </c>
      <c r="K95" s="162">
        <f t="shared" si="52"/>
        <v>-2147</v>
      </c>
      <c r="L95" s="163">
        <f t="shared" si="53"/>
        <v>-5039</v>
      </c>
      <c r="M95" s="164">
        <f t="shared" si="50"/>
        <v>2.259353956354153E-3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51"/>
        <v>0.30520240883238547</v>
      </c>
      <c r="K96" s="162">
        <f t="shared" si="52"/>
        <v>-2270</v>
      </c>
      <c r="L96" s="163">
        <f t="shared" si="53"/>
        <v>3649</v>
      </c>
      <c r="M96" s="164">
        <f t="shared" si="50"/>
        <v>5.4611552801899872E-3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51"/>
        <v>0.20532256735601884</v>
      </c>
      <c r="K97" s="157">
        <f t="shared" si="52"/>
        <v>1439</v>
      </c>
      <c r="L97" s="158">
        <f t="shared" si="53"/>
        <v>2492</v>
      </c>
      <c r="M97" s="159">
        <f t="shared" si="50"/>
        <v>5.1195924763793223E-3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54">IFERROR(H98/G98-1,"-")</f>
        <v>0.1328708644610459</v>
      </c>
      <c r="J98" s="164">
        <f t="shared" si="51"/>
        <v>0.30485556238475731</v>
      </c>
      <c r="K98" s="162">
        <f t="shared" si="52"/>
        <v>249</v>
      </c>
      <c r="L98" s="163">
        <f t="shared" si="53"/>
        <v>496</v>
      </c>
      <c r="M98" s="164">
        <f t="shared" si="50"/>
        <v>7.4296909066602645E-4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54"/>
        <v>0.17701732150401361</v>
      </c>
      <c r="J99" s="164">
        <f t="shared" si="51"/>
        <v>0.15410107705053844</v>
      </c>
      <c r="K99" s="162">
        <f t="shared" si="52"/>
        <v>419</v>
      </c>
      <c r="L99" s="163">
        <f t="shared" si="53"/>
        <v>372</v>
      </c>
      <c r="M99" s="164">
        <f t="shared" si="50"/>
        <v>9.7499382317265651E-4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54"/>
        <v>-1.1782592170277439E-2</v>
      </c>
      <c r="J100" s="164">
        <f t="shared" si="51"/>
        <v>7.698229407235857E-4</v>
      </c>
      <c r="K100" s="162">
        <f t="shared" si="52"/>
        <v>-31</v>
      </c>
      <c r="L100" s="163">
        <f t="shared" si="53"/>
        <v>2</v>
      </c>
      <c r="M100" s="164">
        <f t="shared" si="50"/>
        <v>9.0990091179070603E-4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54"/>
        <v>8.9430894308943021E-2</v>
      </c>
      <c r="J101" s="164">
        <f t="shared" si="51"/>
        <v>0.62227602905569013</v>
      </c>
      <c r="K101" s="162">
        <f t="shared" si="52"/>
        <v>55</v>
      </c>
      <c r="L101" s="163">
        <f t="shared" si="53"/>
        <v>257</v>
      </c>
      <c r="M101" s="164">
        <f t="shared" si="50"/>
        <v>2.3447446573068192E-4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54"/>
        <v>0.55324675324675332</v>
      </c>
      <c r="J102" s="164">
        <f t="shared" si="51"/>
        <v>0.67507002801120453</v>
      </c>
      <c r="K102" s="162">
        <f t="shared" si="52"/>
        <v>213</v>
      </c>
      <c r="L102" s="163">
        <f t="shared" si="53"/>
        <v>241</v>
      </c>
      <c r="M102" s="164">
        <f t="shared" si="50"/>
        <v>2.0927720971186239E-4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54"/>
        <v>0.61764705882352944</v>
      </c>
      <c r="J103" s="164">
        <f t="shared" si="51"/>
        <v>0.5714285714285714</v>
      </c>
      <c r="K103" s="162">
        <f t="shared" si="52"/>
        <v>63</v>
      </c>
      <c r="L103" s="163">
        <f t="shared" si="53"/>
        <v>60</v>
      </c>
      <c r="M103" s="164">
        <f t="shared" si="50"/>
        <v>5.7743711709794803E-5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54"/>
        <v>0.5280898876404494</v>
      </c>
      <c r="J104" s="164">
        <f t="shared" si="51"/>
        <v>0.86301369863013688</v>
      </c>
      <c r="K104" s="162">
        <f t="shared" si="52"/>
        <v>94</v>
      </c>
      <c r="L104" s="163">
        <f t="shared" si="53"/>
        <v>126</v>
      </c>
      <c r="M104" s="164">
        <f t="shared" si="50"/>
        <v>9.5189633848873859E-5</v>
      </c>
    </row>
    <row r="105" spans="2:13" x14ac:dyDescent="0.25">
      <c r="B105" s="168" t="s">
        <v>145</v>
      </c>
      <c r="C105" s="169">
        <f t="shared" ref="C105:H105" si="55">C97-SUM(C98:C104)</f>
        <v>4733</v>
      </c>
      <c r="D105" s="169">
        <f t="shared" si="55"/>
        <v>4477</v>
      </c>
      <c r="E105" s="169">
        <f t="shared" si="55"/>
        <v>1693</v>
      </c>
      <c r="F105" s="169">
        <f t="shared" si="55"/>
        <v>3904</v>
      </c>
      <c r="G105" s="169">
        <f t="shared" si="55"/>
        <v>5038</v>
      </c>
      <c r="H105" s="169">
        <f t="shared" si="55"/>
        <v>5415</v>
      </c>
      <c r="I105" s="171">
        <f t="shared" si="54"/>
        <v>7.483128225486313E-2</v>
      </c>
      <c r="J105" s="170">
        <f t="shared" si="51"/>
        <v>0.20951530042439126</v>
      </c>
      <c r="K105" s="168">
        <f>H105-G105</f>
        <v>377</v>
      </c>
      <c r="L105" s="169">
        <f t="shared" si="53"/>
        <v>938</v>
      </c>
      <c r="M105" s="170">
        <f t="shared" si="50"/>
        <v>1.8950436297487203E-3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55784</v>
      </c>
      <c r="D107" s="176">
        <f t="shared" ref="D107:H107" si="56">D108+D111</f>
        <v>57433</v>
      </c>
      <c r="E107" s="176">
        <f t="shared" si="56"/>
        <v>34253</v>
      </c>
      <c r="F107" s="176">
        <f t="shared" si="56"/>
        <v>109813</v>
      </c>
      <c r="G107" s="176">
        <f t="shared" si="56"/>
        <v>147358</v>
      </c>
      <c r="H107" s="176">
        <f t="shared" si="56"/>
        <v>139462</v>
      </c>
      <c r="I107" s="177">
        <f>IFERROR(H107/G107-1,"-")</f>
        <v>-5.3583789139374893E-2</v>
      </c>
      <c r="J107" s="177">
        <f>IFERROR(H107/D107-1,"-")</f>
        <v>1.4282555325335609</v>
      </c>
      <c r="K107" s="176">
        <f>H107-G107</f>
        <v>-7896</v>
      </c>
      <c r="L107" s="176">
        <f>H107-D107</f>
        <v>82029</v>
      </c>
      <c r="M107" s="177">
        <f t="shared" ref="M107:M119" si="57">H107/H$9</f>
        <v>4.8806384984675169E-2</v>
      </c>
    </row>
    <row r="108" spans="2:13" x14ac:dyDescent="0.25">
      <c r="B108" s="157" t="s">
        <v>97</v>
      </c>
      <c r="C108" s="158">
        <v>10699</v>
      </c>
      <c r="D108" s="158">
        <v>12022</v>
      </c>
      <c r="E108" s="158">
        <v>13775</v>
      </c>
      <c r="F108" s="158">
        <v>26353</v>
      </c>
      <c r="G108" s="158">
        <v>33173</v>
      </c>
      <c r="H108" s="158">
        <v>30723</v>
      </c>
      <c r="I108" s="160">
        <f>IFERROR(H108/G108-1,"-")</f>
        <v>-7.3855243722304231E-2</v>
      </c>
      <c r="J108" s="159">
        <f t="shared" ref="J108:J119" si="58">IFERROR(H108/D108-1,"-")</f>
        <v>1.5555647978705704</v>
      </c>
      <c r="K108" s="157">
        <f t="shared" ref="K108:K118" si="59">H108-G108</f>
        <v>-2450</v>
      </c>
      <c r="L108" s="158">
        <f t="shared" ref="L108:L119" si="60">H108-D108</f>
        <v>18701</v>
      </c>
      <c r="M108" s="159">
        <f t="shared" si="57"/>
        <v>1.0751879120363792E-2</v>
      </c>
    </row>
    <row r="109" spans="2:13" x14ac:dyDescent="0.25">
      <c r="B109" s="162" t="s">
        <v>103</v>
      </c>
      <c r="C109" s="163">
        <v>1767</v>
      </c>
      <c r="D109" s="163">
        <v>2135</v>
      </c>
      <c r="E109" s="163">
        <v>308</v>
      </c>
      <c r="F109" s="163">
        <v>7430</v>
      </c>
      <c r="G109" s="163">
        <v>11643</v>
      </c>
      <c r="H109" s="163">
        <v>8822</v>
      </c>
      <c r="I109" s="165">
        <f>IFERROR(H109/G109-1,"-")</f>
        <v>-0.24229150562569779</v>
      </c>
      <c r="J109" s="164">
        <f t="shared" si="58"/>
        <v>3.1320843091334893</v>
      </c>
      <c r="K109" s="162">
        <f t="shared" si="59"/>
        <v>-2821</v>
      </c>
      <c r="L109" s="163">
        <f t="shared" si="60"/>
        <v>6687</v>
      </c>
      <c r="M109" s="164">
        <f t="shared" si="57"/>
        <v>3.0873637860836956E-3</v>
      </c>
    </row>
    <row r="110" spans="2:13" x14ac:dyDescent="0.25">
      <c r="B110" s="162" t="s">
        <v>100</v>
      </c>
      <c r="C110" s="163">
        <v>8932</v>
      </c>
      <c r="D110" s="163">
        <v>9887</v>
      </c>
      <c r="E110" s="163">
        <v>13467</v>
      </c>
      <c r="F110" s="163">
        <v>18923</v>
      </c>
      <c r="G110" s="163">
        <v>21530</v>
      </c>
      <c r="H110" s="163">
        <v>21901</v>
      </c>
      <c r="I110" s="165">
        <f>IFERROR(H110/G110-1,"-")</f>
        <v>1.7231769623780702E-2</v>
      </c>
      <c r="J110" s="164">
        <f t="shared" si="58"/>
        <v>1.2151309800748455</v>
      </c>
      <c r="K110" s="162">
        <f t="shared" si="59"/>
        <v>371</v>
      </c>
      <c r="L110" s="163">
        <f t="shared" si="60"/>
        <v>12014</v>
      </c>
      <c r="M110" s="164">
        <f t="shared" si="57"/>
        <v>7.6645153342800969E-3</v>
      </c>
    </row>
    <row r="111" spans="2:13" x14ac:dyDescent="0.25">
      <c r="B111" s="157" t="s">
        <v>107</v>
      </c>
      <c r="C111" s="158">
        <v>45085</v>
      </c>
      <c r="D111" s="158">
        <v>45411</v>
      </c>
      <c r="E111" s="158">
        <v>20478</v>
      </c>
      <c r="F111" s="158">
        <v>83460</v>
      </c>
      <c r="G111" s="158">
        <v>114185</v>
      </c>
      <c r="H111" s="158">
        <v>108739</v>
      </c>
      <c r="I111" s="160">
        <f>IFERROR(H111/G111-1,"-")</f>
        <v>-4.7694530805272195E-2</v>
      </c>
      <c r="J111" s="159">
        <f t="shared" si="58"/>
        <v>1.3945519807976039</v>
      </c>
      <c r="K111" s="157">
        <f t="shared" si="59"/>
        <v>-5446</v>
      </c>
      <c r="L111" s="158">
        <f t="shared" si="60"/>
        <v>63328</v>
      </c>
      <c r="M111" s="159">
        <f t="shared" si="57"/>
        <v>3.8054505864311375E-2</v>
      </c>
    </row>
    <row r="112" spans="2:13" x14ac:dyDescent="0.25">
      <c r="B112" s="162" t="s">
        <v>110</v>
      </c>
      <c r="C112" s="163">
        <v>23618</v>
      </c>
      <c r="D112" s="163">
        <v>25612</v>
      </c>
      <c r="E112" s="163">
        <v>10709</v>
      </c>
      <c r="F112" s="163">
        <v>49565</v>
      </c>
      <c r="G112" s="163">
        <v>74713</v>
      </c>
      <c r="H112" s="163">
        <v>67869</v>
      </c>
      <c r="I112" s="165">
        <f t="shared" ref="I112:I119" si="61">IFERROR(H112/G112-1,"-")</f>
        <v>-9.1603870812308474E-2</v>
      </c>
      <c r="J112" s="164">
        <f t="shared" si="58"/>
        <v>1.6498906762455099</v>
      </c>
      <c r="K112" s="162">
        <f t="shared" si="59"/>
        <v>-6844</v>
      </c>
      <c r="L112" s="163">
        <f t="shared" si="60"/>
        <v>42257</v>
      </c>
      <c r="M112" s="164">
        <f t="shared" si="57"/>
        <v>2.375156345473978E-2</v>
      </c>
    </row>
    <row r="113" spans="2:13" x14ac:dyDescent="0.25">
      <c r="B113" s="162" t="s">
        <v>113</v>
      </c>
      <c r="C113" s="163">
        <v>3438</v>
      </c>
      <c r="D113" s="163">
        <v>3003</v>
      </c>
      <c r="E113" s="163">
        <v>1745</v>
      </c>
      <c r="F113" s="163">
        <v>3756</v>
      </c>
      <c r="G113" s="163">
        <v>4908</v>
      </c>
      <c r="H113" s="163">
        <v>4708</v>
      </c>
      <c r="I113" s="165">
        <f t="shared" si="61"/>
        <v>-4.0749796251018711E-2</v>
      </c>
      <c r="J113" s="164">
        <f t="shared" si="58"/>
        <v>0.56776556776556775</v>
      </c>
      <c r="K113" s="162">
        <f t="shared" si="59"/>
        <v>-200</v>
      </c>
      <c r="L113" s="163">
        <f t="shared" si="60"/>
        <v>1705</v>
      </c>
      <c r="M113" s="164">
        <f t="shared" si="57"/>
        <v>1.6476205741194783E-3</v>
      </c>
    </row>
    <row r="114" spans="2:13" x14ac:dyDescent="0.25">
      <c r="B114" s="162" t="s">
        <v>116</v>
      </c>
      <c r="C114" s="163">
        <v>7988</v>
      </c>
      <c r="D114" s="163">
        <v>7004</v>
      </c>
      <c r="E114" s="163">
        <v>1108</v>
      </c>
      <c r="F114" s="163">
        <v>5391</v>
      </c>
      <c r="G114" s="163">
        <v>9383</v>
      </c>
      <c r="H114" s="163">
        <v>8106</v>
      </c>
      <c r="I114" s="165">
        <f t="shared" si="61"/>
        <v>-0.13609719705851009</v>
      </c>
      <c r="J114" s="164">
        <f t="shared" si="58"/>
        <v>0.15733866362078808</v>
      </c>
      <c r="K114" s="162">
        <f t="shared" si="59"/>
        <v>-1277</v>
      </c>
      <c r="L114" s="163">
        <f t="shared" si="60"/>
        <v>1102</v>
      </c>
      <c r="M114" s="164">
        <f t="shared" si="57"/>
        <v>2.8367910734521011E-3</v>
      </c>
    </row>
    <row r="115" spans="2:13" x14ac:dyDescent="0.25">
      <c r="B115" s="162" t="s">
        <v>123</v>
      </c>
      <c r="C115" s="163">
        <v>1131</v>
      </c>
      <c r="D115" s="163">
        <v>726</v>
      </c>
      <c r="E115" s="163">
        <v>869</v>
      </c>
      <c r="F115" s="163">
        <v>3932</v>
      </c>
      <c r="G115" s="163">
        <v>3603</v>
      </c>
      <c r="H115" s="163">
        <v>3668</v>
      </c>
      <c r="I115" s="165">
        <f t="shared" si="61"/>
        <v>1.8040521787399344E-2</v>
      </c>
      <c r="J115" s="164">
        <f t="shared" si="58"/>
        <v>4.0523415977961434</v>
      </c>
      <c r="K115" s="162">
        <f t="shared" si="59"/>
        <v>65</v>
      </c>
      <c r="L115" s="163">
        <f t="shared" si="60"/>
        <v>2942</v>
      </c>
      <c r="M115" s="164">
        <f t="shared" si="57"/>
        <v>1.283660209403196E-3</v>
      </c>
    </row>
    <row r="116" spans="2:13" x14ac:dyDescent="0.25">
      <c r="B116" s="162" t="s">
        <v>119</v>
      </c>
      <c r="C116" s="163">
        <v>1981</v>
      </c>
      <c r="D116" s="163">
        <v>2209</v>
      </c>
      <c r="E116" s="163">
        <v>1069</v>
      </c>
      <c r="F116" s="163">
        <v>3050</v>
      </c>
      <c r="G116" s="163">
        <v>3317</v>
      </c>
      <c r="H116" s="163">
        <v>2958</v>
      </c>
      <c r="I116" s="165">
        <f t="shared" si="61"/>
        <v>-0.10823032861018989</v>
      </c>
      <c r="J116" s="164">
        <f t="shared" si="58"/>
        <v>0.33906745133544591</v>
      </c>
      <c r="K116" s="162">
        <f t="shared" si="59"/>
        <v>-359</v>
      </c>
      <c r="L116" s="163">
        <f t="shared" si="60"/>
        <v>749</v>
      </c>
      <c r="M116" s="164">
        <f t="shared" si="57"/>
        <v>1.0351872681065033E-3</v>
      </c>
    </row>
    <row r="117" spans="2:13" x14ac:dyDescent="0.25">
      <c r="B117" s="162" t="s">
        <v>128</v>
      </c>
      <c r="C117" s="163">
        <v>315</v>
      </c>
      <c r="D117" s="163">
        <v>241</v>
      </c>
      <c r="E117" s="163">
        <v>209</v>
      </c>
      <c r="F117" s="163">
        <v>474</v>
      </c>
      <c r="G117" s="163">
        <v>754</v>
      </c>
      <c r="H117" s="163">
        <v>826</v>
      </c>
      <c r="I117" s="165">
        <f t="shared" si="61"/>
        <v>9.5490716180371304E-2</v>
      </c>
      <c r="J117" s="164">
        <f t="shared" si="58"/>
        <v>2.4273858921161824</v>
      </c>
      <c r="K117" s="162">
        <f t="shared" si="59"/>
        <v>72</v>
      </c>
      <c r="L117" s="163">
        <f t="shared" si="60"/>
        <v>585</v>
      </c>
      <c r="M117" s="164">
        <f t="shared" si="57"/>
        <v>2.8906852043812431E-4</v>
      </c>
    </row>
    <row r="118" spans="2:13" x14ac:dyDescent="0.25">
      <c r="B118" s="162" t="s">
        <v>131</v>
      </c>
      <c r="C118" s="163">
        <v>865</v>
      </c>
      <c r="D118" s="163">
        <v>681</v>
      </c>
      <c r="E118" s="163">
        <v>526</v>
      </c>
      <c r="F118" s="163">
        <v>638</v>
      </c>
      <c r="G118" s="163">
        <v>396</v>
      </c>
      <c r="H118" s="163">
        <v>1042</v>
      </c>
      <c r="I118" s="165">
        <f t="shared" si="61"/>
        <v>1.6313131313131315</v>
      </c>
      <c r="J118" s="164">
        <f t="shared" si="58"/>
        <v>0.53010279001468419</v>
      </c>
      <c r="K118" s="162">
        <f t="shared" si="59"/>
        <v>646</v>
      </c>
      <c r="L118" s="163">
        <f t="shared" si="60"/>
        <v>361</v>
      </c>
      <c r="M118" s="164">
        <f t="shared" si="57"/>
        <v>3.6466028849458293E-4</v>
      </c>
    </row>
    <row r="119" spans="2:13" x14ac:dyDescent="0.25">
      <c r="B119" s="168" t="s">
        <v>145</v>
      </c>
      <c r="C119" s="169">
        <f t="shared" ref="C119:H119" si="62">C111-SUM(C112:C118)</f>
        <v>5749</v>
      </c>
      <c r="D119" s="169">
        <f t="shared" si="62"/>
        <v>5935</v>
      </c>
      <c r="E119" s="169">
        <f t="shared" si="62"/>
        <v>4243</v>
      </c>
      <c r="F119" s="169">
        <f t="shared" si="62"/>
        <v>16654</v>
      </c>
      <c r="G119" s="169">
        <f t="shared" si="62"/>
        <v>17111</v>
      </c>
      <c r="H119" s="169">
        <f t="shared" si="62"/>
        <v>19562</v>
      </c>
      <c r="I119" s="171">
        <f t="shared" si="61"/>
        <v>0.14324118987785628</v>
      </c>
      <c r="J119" s="170">
        <f t="shared" si="58"/>
        <v>2.2960404380791912</v>
      </c>
      <c r="K119" s="168">
        <f>H119-G119</f>
        <v>2451</v>
      </c>
      <c r="L119" s="169">
        <f t="shared" si="60"/>
        <v>13627</v>
      </c>
      <c r="M119" s="170">
        <f t="shared" si="57"/>
        <v>6.845954475557612E-3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154189</v>
      </c>
      <c r="D121" s="176">
        <f t="shared" ref="D121:H121" si="63">D122+D125</f>
        <v>143138</v>
      </c>
      <c r="E121" s="176">
        <f t="shared" si="63"/>
        <v>59629</v>
      </c>
      <c r="F121" s="176">
        <f t="shared" si="63"/>
        <v>138024</v>
      </c>
      <c r="G121" s="176">
        <f t="shared" si="63"/>
        <v>158379</v>
      </c>
      <c r="H121" s="176">
        <f t="shared" si="63"/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64">H121/H$9</f>
        <v>5.6778866781407505E-2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65">IFERROR(H122/D122-1,"-")</f>
        <v>0.29784623250463338</v>
      </c>
      <c r="K122" s="157">
        <f t="shared" ref="K122:K132" si="66">H122-G122</f>
        <v>4523</v>
      </c>
      <c r="L122" s="158">
        <f t="shared" ref="L122:L133" si="67">H122-D122</f>
        <v>23302</v>
      </c>
      <c r="M122" s="159">
        <f t="shared" si="64"/>
        <v>3.5534080338651124E-2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65"/>
        <v>0.24466313398940187</v>
      </c>
      <c r="K123" s="162">
        <f t="shared" si="66"/>
        <v>5344</v>
      </c>
      <c r="L123" s="163">
        <f t="shared" si="67"/>
        <v>9696</v>
      </c>
      <c r="M123" s="164">
        <f t="shared" si="64"/>
        <v>1.7262220144226292E-2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65"/>
        <v>0.35244139360186511</v>
      </c>
      <c r="K124" s="162">
        <f t="shared" si="66"/>
        <v>-821</v>
      </c>
      <c r="L124" s="163">
        <f t="shared" si="67"/>
        <v>13606</v>
      </c>
      <c r="M124" s="164">
        <f t="shared" si="64"/>
        <v>1.8271860194424828E-2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65"/>
        <v>-6.466573193843117E-2</v>
      </c>
      <c r="K125" s="157">
        <f t="shared" si="66"/>
        <v>-659</v>
      </c>
      <c r="L125" s="158">
        <f t="shared" si="67"/>
        <v>-4197</v>
      </c>
      <c r="M125" s="159">
        <f t="shared" si="64"/>
        <v>2.1244786442756385E-2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68">IFERROR(H126/G126-1,"-")</f>
        <v>-0.12210938455891351</v>
      </c>
      <c r="J126" s="164">
        <f t="shared" si="65"/>
        <v>6.6755872732679133E-2</v>
      </c>
      <c r="K126" s="162">
        <f t="shared" si="66"/>
        <v>-998</v>
      </c>
      <c r="L126" s="163">
        <f t="shared" si="67"/>
        <v>449</v>
      </c>
      <c r="M126" s="164">
        <f t="shared" si="64"/>
        <v>2.5109765546531982E-3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68"/>
        <v>-4.3252595155709339E-2</v>
      </c>
      <c r="J127" s="164">
        <f t="shared" si="65"/>
        <v>0.35539215686274517</v>
      </c>
      <c r="K127" s="162">
        <f t="shared" si="66"/>
        <v>-375</v>
      </c>
      <c r="L127" s="163">
        <f t="shared" si="67"/>
        <v>2175</v>
      </c>
      <c r="M127" s="164">
        <f t="shared" si="64"/>
        <v>2.9029338705015024E-3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68"/>
        <v>-2.2345401004676968E-2</v>
      </c>
      <c r="J128" s="164">
        <f t="shared" si="65"/>
        <v>0.26831460674157293</v>
      </c>
      <c r="K128" s="162">
        <f t="shared" si="66"/>
        <v>-129</v>
      </c>
      <c r="L128" s="163">
        <f t="shared" si="67"/>
        <v>1194</v>
      </c>
      <c r="M128" s="164">
        <f t="shared" si="64"/>
        <v>1.9751849023641327E-3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68"/>
        <v>-9.2571428571428527E-2</v>
      </c>
      <c r="J129" s="164">
        <f t="shared" si="65"/>
        <v>0.44232515894641233</v>
      </c>
      <c r="K129" s="162">
        <f t="shared" si="66"/>
        <v>-162</v>
      </c>
      <c r="L129" s="163">
        <f t="shared" si="67"/>
        <v>487</v>
      </c>
      <c r="M129" s="164">
        <f t="shared" si="64"/>
        <v>5.5573947997063125E-4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68"/>
        <v>4.5226130653266416E-2</v>
      </c>
      <c r="J130" s="164">
        <f t="shared" si="65"/>
        <v>0.34482758620689657</v>
      </c>
      <c r="K130" s="162">
        <f t="shared" si="66"/>
        <v>54</v>
      </c>
      <c r="L130" s="163">
        <f t="shared" si="67"/>
        <v>320</v>
      </c>
      <c r="M130" s="164">
        <f t="shared" si="64"/>
        <v>4.3675243765953887E-4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68"/>
        <v>0.10684273709483794</v>
      </c>
      <c r="J131" s="164">
        <f t="shared" si="65"/>
        <v>-0.151012891344383</v>
      </c>
      <c r="K131" s="162">
        <f t="shared" si="66"/>
        <v>89</v>
      </c>
      <c r="L131" s="163">
        <f t="shared" si="67"/>
        <v>-164</v>
      </c>
      <c r="M131" s="164">
        <f t="shared" si="64"/>
        <v>3.2266486179655037E-4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68"/>
        <v>-8.1204977079240348E-2</v>
      </c>
      <c r="J132" s="164">
        <f t="shared" si="65"/>
        <v>-0.14969696969696966</v>
      </c>
      <c r="K132" s="162">
        <f t="shared" si="66"/>
        <v>-124</v>
      </c>
      <c r="L132" s="163">
        <f t="shared" si="67"/>
        <v>-247</v>
      </c>
      <c r="M132" s="164">
        <f t="shared" si="64"/>
        <v>4.9099653047783099E-4</v>
      </c>
    </row>
    <row r="133" spans="2:13" x14ac:dyDescent="0.25">
      <c r="B133" s="168" t="s">
        <v>145</v>
      </c>
      <c r="C133" s="169">
        <f t="shared" ref="C133:H133" si="69">C125-SUM(C126:C132)</f>
        <v>37951</v>
      </c>
      <c r="D133" s="169">
        <f t="shared" si="69"/>
        <v>42842</v>
      </c>
      <c r="E133" s="169">
        <f t="shared" si="69"/>
        <v>17698</v>
      </c>
      <c r="F133" s="169">
        <f t="shared" si="69"/>
        <v>32535</v>
      </c>
      <c r="G133" s="169">
        <f t="shared" si="69"/>
        <v>33445</v>
      </c>
      <c r="H133" s="169">
        <f t="shared" si="69"/>
        <v>34431</v>
      </c>
      <c r="I133" s="171">
        <f t="shared" si="68"/>
        <v>2.9481237853191899E-2</v>
      </c>
      <c r="J133" s="170">
        <f t="shared" si="65"/>
        <v>-0.19632603519910363</v>
      </c>
      <c r="K133" s="168">
        <f>H133-G133</f>
        <v>986</v>
      </c>
      <c r="L133" s="169">
        <f t="shared" si="67"/>
        <v>-8411</v>
      </c>
      <c r="M133" s="170">
        <f t="shared" si="64"/>
        <v>1.2049537805332999E-2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112871</v>
      </c>
      <c r="D135" s="176">
        <f t="shared" ref="D135:H135" si="70">D136+D139</f>
        <v>116530</v>
      </c>
      <c r="E135" s="176">
        <f t="shared" si="70"/>
        <v>50818</v>
      </c>
      <c r="F135" s="176">
        <f t="shared" si="70"/>
        <v>140357</v>
      </c>
      <c r="G135" s="176">
        <f t="shared" si="70"/>
        <v>150841</v>
      </c>
      <c r="H135" s="176">
        <f t="shared" si="70"/>
        <v>159058</v>
      </c>
      <c r="I135" s="177">
        <f>IFERROR(H135/G135-1,"-")</f>
        <v>5.4474579192659744E-2</v>
      </c>
      <c r="J135" s="177">
        <f>IFERROR(H135/D135-1,"-")</f>
        <v>0.36495323092765819</v>
      </c>
      <c r="K135" s="176">
        <f>H135-G135</f>
        <v>8217</v>
      </c>
      <c r="L135" s="176">
        <f>H135-D135</f>
        <v>42528</v>
      </c>
      <c r="M135" s="177">
        <f t="shared" ref="M135:M147" si="71">H135/H$9</f>
        <v>5.5664238164463892E-2</v>
      </c>
    </row>
    <row r="136" spans="2:13" x14ac:dyDescent="0.25">
      <c r="B136" s="157" t="s">
        <v>97</v>
      </c>
      <c r="C136" s="158">
        <v>23331</v>
      </c>
      <c r="D136" s="158">
        <v>23825</v>
      </c>
      <c r="E136" s="158">
        <v>8651</v>
      </c>
      <c r="F136" s="158">
        <v>15256</v>
      </c>
      <c r="G136" s="158">
        <v>16684</v>
      </c>
      <c r="H136" s="158">
        <v>14538</v>
      </c>
      <c r="I136" s="160">
        <f>IFERROR(H136/G136-1,"-")</f>
        <v>-0.12862622872212903</v>
      </c>
      <c r="J136" s="159">
        <f t="shared" ref="J136:J147" si="72">IFERROR(H136/D136-1,"-")</f>
        <v>-0.389800629590766</v>
      </c>
      <c r="K136" s="157">
        <f t="shared" ref="K136:K146" si="73">H136-G136</f>
        <v>-2146</v>
      </c>
      <c r="L136" s="158">
        <f t="shared" ref="L136:L147" si="74">H136-D136</f>
        <v>-9287</v>
      </c>
      <c r="M136" s="159">
        <f t="shared" si="71"/>
        <v>5.0877459444666475E-3</v>
      </c>
    </row>
    <row r="137" spans="2:13" x14ac:dyDescent="0.25">
      <c r="B137" s="162" t="s">
        <v>103</v>
      </c>
      <c r="C137" s="163">
        <v>15402</v>
      </c>
      <c r="D137" s="163">
        <v>13270</v>
      </c>
      <c r="E137" s="163">
        <v>5982</v>
      </c>
      <c r="F137" s="163">
        <v>10607</v>
      </c>
      <c r="G137" s="163">
        <v>10686</v>
      </c>
      <c r="H137" s="163">
        <v>9229</v>
      </c>
      <c r="I137" s="165">
        <f>IFERROR(H137/G137-1,"-")</f>
        <v>-0.13634662174808165</v>
      </c>
      <c r="J137" s="164">
        <f t="shared" si="72"/>
        <v>-0.30452147701582521</v>
      </c>
      <c r="K137" s="162">
        <f t="shared" si="73"/>
        <v>-1457</v>
      </c>
      <c r="L137" s="163">
        <f t="shared" si="74"/>
        <v>-4041</v>
      </c>
      <c r="M137" s="164">
        <f t="shared" si="71"/>
        <v>3.2297982749678561E-3</v>
      </c>
    </row>
    <row r="138" spans="2:13" x14ac:dyDescent="0.25">
      <c r="B138" s="162" t="s">
        <v>100</v>
      </c>
      <c r="C138" s="163">
        <v>7929</v>
      </c>
      <c r="D138" s="163">
        <v>10555</v>
      </c>
      <c r="E138" s="163">
        <v>2669</v>
      </c>
      <c r="F138" s="163">
        <v>4649</v>
      </c>
      <c r="G138" s="163">
        <v>5998</v>
      </c>
      <c r="H138" s="163">
        <v>5309</v>
      </c>
      <c r="I138" s="165">
        <f>IFERROR(H138/G138-1,"-")</f>
        <v>-0.11487162387462491</v>
      </c>
      <c r="J138" s="164">
        <f t="shared" si="72"/>
        <v>-0.49701563240170532</v>
      </c>
      <c r="K138" s="162">
        <f t="shared" si="73"/>
        <v>-689</v>
      </c>
      <c r="L138" s="163">
        <f t="shared" si="74"/>
        <v>-5246</v>
      </c>
      <c r="M138" s="164">
        <f t="shared" si="71"/>
        <v>1.8579476694987917E-3</v>
      </c>
    </row>
    <row r="139" spans="2:13" x14ac:dyDescent="0.25">
      <c r="B139" s="157" t="s">
        <v>107</v>
      </c>
      <c r="C139" s="158">
        <v>89540</v>
      </c>
      <c r="D139" s="158">
        <v>92705</v>
      </c>
      <c r="E139" s="158">
        <v>42167</v>
      </c>
      <c r="F139" s="158">
        <v>125101</v>
      </c>
      <c r="G139" s="158">
        <v>134157</v>
      </c>
      <c r="H139" s="158">
        <v>144520</v>
      </c>
      <c r="I139" s="160">
        <f>IFERROR(H139/G139-1,"-")</f>
        <v>7.7245317053899587E-2</v>
      </c>
      <c r="J139" s="159">
        <f t="shared" si="72"/>
        <v>0.55892346691116979</v>
      </c>
      <c r="K139" s="157">
        <f t="shared" si="73"/>
        <v>10363</v>
      </c>
      <c r="L139" s="158">
        <f t="shared" si="74"/>
        <v>51815</v>
      </c>
      <c r="M139" s="159">
        <f t="shared" si="71"/>
        <v>5.0576492219997243E-2</v>
      </c>
    </row>
    <row r="140" spans="2:13" x14ac:dyDescent="0.25">
      <c r="B140" s="162" t="s">
        <v>110</v>
      </c>
      <c r="C140" s="163">
        <v>42080</v>
      </c>
      <c r="D140" s="163">
        <v>43870</v>
      </c>
      <c r="E140" s="163">
        <v>15833</v>
      </c>
      <c r="F140" s="163">
        <v>54178</v>
      </c>
      <c r="G140" s="163">
        <v>57766</v>
      </c>
      <c r="H140" s="163">
        <v>65006</v>
      </c>
      <c r="I140" s="165">
        <f t="shared" ref="I140:I147" si="75">IFERROR(H140/G140-1,"-")</f>
        <v>0.12533324100682064</v>
      </c>
      <c r="J140" s="164">
        <f t="shared" si="72"/>
        <v>0.48178709824481425</v>
      </c>
      <c r="K140" s="162">
        <f t="shared" si="73"/>
        <v>7240</v>
      </c>
      <c r="L140" s="163">
        <f t="shared" si="74"/>
        <v>21136</v>
      </c>
      <c r="M140" s="164">
        <f t="shared" si="71"/>
        <v>2.2749622566102551E-2</v>
      </c>
    </row>
    <row r="141" spans="2:13" x14ac:dyDescent="0.25">
      <c r="B141" s="162" t="s">
        <v>113</v>
      </c>
      <c r="C141" s="163">
        <v>7466</v>
      </c>
      <c r="D141" s="163">
        <v>7700</v>
      </c>
      <c r="E141" s="163">
        <v>3537</v>
      </c>
      <c r="F141" s="163">
        <v>7799</v>
      </c>
      <c r="G141" s="163">
        <v>11596</v>
      </c>
      <c r="H141" s="163">
        <v>12370</v>
      </c>
      <c r="I141" s="165">
        <f t="shared" si="75"/>
        <v>6.6747154191100444E-2</v>
      </c>
      <c r="J141" s="164">
        <f t="shared" si="72"/>
        <v>0.60649350649350642</v>
      </c>
      <c r="K141" s="162">
        <f t="shared" si="73"/>
        <v>774</v>
      </c>
      <c r="L141" s="163">
        <f t="shared" si="74"/>
        <v>4670</v>
      </c>
      <c r="M141" s="164">
        <f t="shared" si="71"/>
        <v>4.3290285687888593E-3</v>
      </c>
    </row>
    <row r="142" spans="2:13" x14ac:dyDescent="0.25">
      <c r="B142" s="162" t="s">
        <v>116</v>
      </c>
      <c r="C142" s="163">
        <v>11342</v>
      </c>
      <c r="D142" s="163">
        <v>11292</v>
      </c>
      <c r="E142" s="163">
        <v>3933</v>
      </c>
      <c r="F142" s="163">
        <v>16275</v>
      </c>
      <c r="G142" s="163">
        <v>14220</v>
      </c>
      <c r="H142" s="163">
        <v>14710</v>
      </c>
      <c r="I142" s="165">
        <f t="shared" si="75"/>
        <v>3.4458509142053506E-2</v>
      </c>
      <c r="J142" s="164">
        <f t="shared" si="72"/>
        <v>0.30269217144881333</v>
      </c>
      <c r="K142" s="162">
        <f t="shared" si="73"/>
        <v>490</v>
      </c>
      <c r="L142" s="163">
        <f t="shared" si="74"/>
        <v>3418</v>
      </c>
      <c r="M142" s="164">
        <f t="shared" si="71"/>
        <v>5.1479393894004943E-3</v>
      </c>
    </row>
    <row r="143" spans="2:13" x14ac:dyDescent="0.25">
      <c r="B143" s="162" t="s">
        <v>123</v>
      </c>
      <c r="C143" s="163">
        <v>1938</v>
      </c>
      <c r="D143" s="163">
        <v>1758</v>
      </c>
      <c r="E143" s="163">
        <v>560</v>
      </c>
      <c r="F143" s="163">
        <v>5915</v>
      </c>
      <c r="G143" s="163">
        <v>4920</v>
      </c>
      <c r="H143" s="163">
        <v>3438</v>
      </c>
      <c r="I143" s="165">
        <f t="shared" si="75"/>
        <v>-0.301219512195122</v>
      </c>
      <c r="J143" s="164">
        <f t="shared" si="72"/>
        <v>0.95563139931740615</v>
      </c>
      <c r="K143" s="162">
        <f t="shared" si="73"/>
        <v>-1482</v>
      </c>
      <c r="L143" s="163">
        <f t="shared" si="74"/>
        <v>1680</v>
      </c>
      <c r="M143" s="164">
        <f t="shared" si="71"/>
        <v>1.2031689748986335E-3</v>
      </c>
    </row>
    <row r="144" spans="2:13" x14ac:dyDescent="0.25">
      <c r="B144" s="162" t="s">
        <v>119</v>
      </c>
      <c r="C144" s="163">
        <v>2241</v>
      </c>
      <c r="D144" s="163">
        <v>2373</v>
      </c>
      <c r="E144" s="163">
        <v>1201</v>
      </c>
      <c r="F144" s="163">
        <v>2381</v>
      </c>
      <c r="G144" s="163">
        <v>3042</v>
      </c>
      <c r="H144" s="163">
        <v>3555</v>
      </c>
      <c r="I144" s="165">
        <f t="shared" si="75"/>
        <v>0.16863905325443795</v>
      </c>
      <c r="J144" s="164">
        <f t="shared" si="72"/>
        <v>0.49810366624525915</v>
      </c>
      <c r="K144" s="162">
        <f t="shared" si="73"/>
        <v>513</v>
      </c>
      <c r="L144" s="163">
        <f t="shared" si="74"/>
        <v>1182</v>
      </c>
      <c r="M144" s="164">
        <f t="shared" si="71"/>
        <v>1.2441145159292153E-3</v>
      </c>
    </row>
    <row r="145" spans="2:13" x14ac:dyDescent="0.25">
      <c r="B145" s="162" t="s">
        <v>128</v>
      </c>
      <c r="C145" s="163">
        <v>802</v>
      </c>
      <c r="D145" s="163">
        <v>954</v>
      </c>
      <c r="E145" s="163">
        <v>1581</v>
      </c>
      <c r="F145" s="163">
        <v>1643</v>
      </c>
      <c r="G145" s="163">
        <v>1954</v>
      </c>
      <c r="H145" s="163">
        <v>1832</v>
      </c>
      <c r="I145" s="165">
        <f t="shared" si="75"/>
        <v>-6.2436028659160647E-2</v>
      </c>
      <c r="J145" s="164">
        <f t="shared" si="72"/>
        <v>0.92033542976939198</v>
      </c>
      <c r="K145" s="162">
        <f t="shared" si="73"/>
        <v>-122</v>
      </c>
      <c r="L145" s="163">
        <f t="shared" si="74"/>
        <v>878</v>
      </c>
      <c r="M145" s="164">
        <f t="shared" si="71"/>
        <v>6.4113018092329746E-4</v>
      </c>
    </row>
    <row r="146" spans="2:13" x14ac:dyDescent="0.25">
      <c r="B146" s="162" t="s">
        <v>131</v>
      </c>
      <c r="C146" s="163">
        <v>4012</v>
      </c>
      <c r="D146" s="163">
        <v>3182</v>
      </c>
      <c r="E146" s="163">
        <v>3280</v>
      </c>
      <c r="F146" s="163">
        <v>742</v>
      </c>
      <c r="G146" s="163">
        <v>1318</v>
      </c>
      <c r="H146" s="163">
        <v>1162</v>
      </c>
      <c r="I146" s="165">
        <f t="shared" si="75"/>
        <v>-0.11836115326251895</v>
      </c>
      <c r="J146" s="164">
        <f t="shared" si="72"/>
        <v>-0.63482086737900689</v>
      </c>
      <c r="K146" s="162">
        <f t="shared" si="73"/>
        <v>-156</v>
      </c>
      <c r="L146" s="163">
        <f t="shared" si="74"/>
        <v>-2020</v>
      </c>
      <c r="M146" s="164">
        <f t="shared" si="71"/>
        <v>4.0665571519261554E-4</v>
      </c>
    </row>
    <row r="147" spans="2:13" x14ac:dyDescent="0.25">
      <c r="B147" s="168" t="s">
        <v>145</v>
      </c>
      <c r="C147" s="169">
        <f t="shared" ref="C147:H147" si="76">C139-SUM(C140:C146)</f>
        <v>19659</v>
      </c>
      <c r="D147" s="169">
        <f t="shared" si="76"/>
        <v>21576</v>
      </c>
      <c r="E147" s="169">
        <f t="shared" si="76"/>
        <v>12242</v>
      </c>
      <c r="F147" s="169">
        <f t="shared" si="76"/>
        <v>36168</v>
      </c>
      <c r="G147" s="169">
        <f t="shared" si="76"/>
        <v>39341</v>
      </c>
      <c r="H147" s="169">
        <f t="shared" si="76"/>
        <v>42447</v>
      </c>
      <c r="I147" s="171">
        <f t="shared" si="75"/>
        <v>7.8950712996619377E-2</v>
      </c>
      <c r="J147" s="170">
        <f t="shared" si="72"/>
        <v>0.96732480533926579</v>
      </c>
      <c r="K147" s="168">
        <f>H147-G147</f>
        <v>3106</v>
      </c>
      <c r="L147" s="169">
        <f t="shared" si="74"/>
        <v>20871</v>
      </c>
      <c r="M147" s="170">
        <f t="shared" si="71"/>
        <v>1.4854832308761575E-2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82088</v>
      </c>
      <c r="D149" s="176">
        <f t="shared" ref="D149:H149" si="77">D150+D153</f>
        <v>84410</v>
      </c>
      <c r="E149" s="176">
        <f t="shared" si="77"/>
        <v>26662</v>
      </c>
      <c r="F149" s="176">
        <f t="shared" si="77"/>
        <v>70195</v>
      </c>
      <c r="G149" s="176">
        <f t="shared" si="77"/>
        <v>73554</v>
      </c>
      <c r="H149" s="176">
        <f t="shared" si="77"/>
        <v>76074</v>
      </c>
      <c r="I149" s="177">
        <f>IFERROR(H149/G149-1,"-")</f>
        <v>3.4260543274329036E-2</v>
      </c>
      <c r="J149" s="177">
        <f>IFERROR(H149/D149-1,"-")</f>
        <v>-9.8756071555502922E-2</v>
      </c>
      <c r="K149" s="176">
        <f>H149-G149</f>
        <v>2520</v>
      </c>
      <c r="L149" s="176">
        <f>H149-D149</f>
        <v>-8336</v>
      </c>
      <c r="M149" s="177">
        <f t="shared" ref="M149:M161" si="78">H149/H$9</f>
        <v>2.6623000755217757E-2</v>
      </c>
    </row>
    <row r="150" spans="2:13" x14ac:dyDescent="0.25">
      <c r="B150" s="157" t="s">
        <v>97</v>
      </c>
      <c r="C150" s="158">
        <v>34951</v>
      </c>
      <c r="D150" s="158">
        <v>38865</v>
      </c>
      <c r="E150" s="158">
        <v>10645</v>
      </c>
      <c r="F150" s="158">
        <v>38100</v>
      </c>
      <c r="G150" s="158">
        <v>39187</v>
      </c>
      <c r="H150" s="158">
        <v>35275</v>
      </c>
      <c r="I150" s="160">
        <f>IFERROR(H150/G150-1,"-")</f>
        <v>-9.982902493173762E-2</v>
      </c>
      <c r="J150" s="159">
        <f t="shared" ref="J150:J161" si="79">IFERROR(H150/D150-1,"-")</f>
        <v>-9.2371027917149129E-2</v>
      </c>
      <c r="K150" s="157">
        <f t="shared" ref="K150:K160" si="80">H150-G150</f>
        <v>-3912</v>
      </c>
      <c r="L150" s="158">
        <f t="shared" ref="L150:L161" si="81">H150-D150</f>
        <v>-3590</v>
      </c>
      <c r="M150" s="159">
        <f t="shared" si="78"/>
        <v>1.2344905639775828E-2</v>
      </c>
    </row>
    <row r="151" spans="2:13" x14ac:dyDescent="0.25">
      <c r="B151" s="162" t="s">
        <v>103</v>
      </c>
      <c r="C151" s="163">
        <v>21367</v>
      </c>
      <c r="D151" s="163">
        <v>24153</v>
      </c>
      <c r="E151" s="163">
        <v>5456</v>
      </c>
      <c r="F151" s="163">
        <v>27347</v>
      </c>
      <c r="G151" s="163">
        <v>28637</v>
      </c>
      <c r="H151" s="163">
        <v>24325</v>
      </c>
      <c r="I151" s="165">
        <f>IFERROR(H151/G151-1,"-")</f>
        <v>-0.15057443167929596</v>
      </c>
      <c r="J151" s="164">
        <f t="shared" si="79"/>
        <v>7.121268579472595E-3</v>
      </c>
      <c r="K151" s="162">
        <f t="shared" si="80"/>
        <v>-4312</v>
      </c>
      <c r="L151" s="163">
        <f t="shared" si="81"/>
        <v>172</v>
      </c>
      <c r="M151" s="164">
        <f t="shared" si="78"/>
        <v>8.5128229535803551E-3</v>
      </c>
    </row>
    <row r="152" spans="2:13" x14ac:dyDescent="0.25">
      <c r="B152" s="162" t="s">
        <v>100</v>
      </c>
      <c r="C152" s="163">
        <v>13584</v>
      </c>
      <c r="D152" s="163">
        <v>14712</v>
      </c>
      <c r="E152" s="163">
        <v>5189</v>
      </c>
      <c r="F152" s="163">
        <v>10753</v>
      </c>
      <c r="G152" s="163">
        <v>10550</v>
      </c>
      <c r="H152" s="163">
        <v>10950</v>
      </c>
      <c r="I152" s="165">
        <f>IFERROR(H152/G152-1,"-")</f>
        <v>3.7914691943127909E-2</v>
      </c>
      <c r="J152" s="164">
        <f t="shared" si="79"/>
        <v>-0.25570962479608483</v>
      </c>
      <c r="K152" s="162">
        <f t="shared" si="80"/>
        <v>400</v>
      </c>
      <c r="L152" s="163">
        <f t="shared" si="81"/>
        <v>-3762</v>
      </c>
      <c r="M152" s="164">
        <f t="shared" si="78"/>
        <v>3.8320826861954734E-3</v>
      </c>
    </row>
    <row r="153" spans="2:13" x14ac:dyDescent="0.25">
      <c r="B153" s="157" t="s">
        <v>107</v>
      </c>
      <c r="C153" s="158">
        <v>47137</v>
      </c>
      <c r="D153" s="158">
        <v>45545</v>
      </c>
      <c r="E153" s="158">
        <v>16017</v>
      </c>
      <c r="F153" s="158">
        <v>32095</v>
      </c>
      <c r="G153" s="158">
        <v>34367</v>
      </c>
      <c r="H153" s="158">
        <v>40799</v>
      </c>
      <c r="I153" s="160">
        <f>IFERROR(H153/G153-1,"-")</f>
        <v>0.18715628364419357</v>
      </c>
      <c r="J153" s="159">
        <f t="shared" si="79"/>
        <v>-0.1042046327807663</v>
      </c>
      <c r="K153" s="157">
        <f t="shared" si="80"/>
        <v>6432</v>
      </c>
      <c r="L153" s="158">
        <f t="shared" si="81"/>
        <v>-4746</v>
      </c>
      <c r="M153" s="159">
        <f t="shared" si="78"/>
        <v>1.4278095115441928E-2</v>
      </c>
    </row>
    <row r="154" spans="2:13" x14ac:dyDescent="0.25">
      <c r="B154" s="162" t="s">
        <v>110</v>
      </c>
      <c r="C154" s="163">
        <v>14921</v>
      </c>
      <c r="D154" s="163">
        <v>14488</v>
      </c>
      <c r="E154" s="163">
        <v>4946</v>
      </c>
      <c r="F154" s="163">
        <v>12175</v>
      </c>
      <c r="G154" s="163">
        <v>11966</v>
      </c>
      <c r="H154" s="163">
        <v>13362</v>
      </c>
      <c r="I154" s="165">
        <f t="shared" ref="I154:I161" si="82">IFERROR(H154/G154-1,"-")</f>
        <v>0.11666388099615577</v>
      </c>
      <c r="J154" s="164">
        <f t="shared" si="79"/>
        <v>-7.7719491993373802E-2</v>
      </c>
      <c r="K154" s="162">
        <f t="shared" si="80"/>
        <v>1396</v>
      </c>
      <c r="L154" s="163">
        <f t="shared" si="81"/>
        <v>-1126</v>
      </c>
      <c r="M154" s="164">
        <f t="shared" si="78"/>
        <v>4.6761907628259285E-3</v>
      </c>
    </row>
    <row r="155" spans="2:13" x14ac:dyDescent="0.25">
      <c r="B155" s="162" t="s">
        <v>113</v>
      </c>
      <c r="C155" s="163">
        <v>13628</v>
      </c>
      <c r="D155" s="163">
        <v>11042</v>
      </c>
      <c r="E155" s="163">
        <v>4000</v>
      </c>
      <c r="F155" s="163">
        <v>6010</v>
      </c>
      <c r="G155" s="163">
        <v>6076</v>
      </c>
      <c r="H155" s="163">
        <v>6092</v>
      </c>
      <c r="I155" s="165">
        <f t="shared" si="82"/>
        <v>2.6333113890717463E-3</v>
      </c>
      <c r="J155" s="164">
        <f t="shared" si="79"/>
        <v>-0.44828835355913788</v>
      </c>
      <c r="K155" s="162">
        <f t="shared" si="80"/>
        <v>16</v>
      </c>
      <c r="L155" s="163">
        <f t="shared" si="81"/>
        <v>-4950</v>
      </c>
      <c r="M155" s="164">
        <f t="shared" si="78"/>
        <v>2.1319678287034542E-3</v>
      </c>
    </row>
    <row r="156" spans="2:13" x14ac:dyDescent="0.25">
      <c r="B156" s="162" t="s">
        <v>116</v>
      </c>
      <c r="C156" s="163">
        <v>7043</v>
      </c>
      <c r="D156" s="163">
        <v>6882</v>
      </c>
      <c r="E156" s="163">
        <v>1900</v>
      </c>
      <c r="F156" s="163">
        <v>3974</v>
      </c>
      <c r="G156" s="163">
        <v>5531</v>
      </c>
      <c r="H156" s="163">
        <v>7026</v>
      </c>
      <c r="I156" s="165">
        <f t="shared" si="82"/>
        <v>0.27029470258542765</v>
      </c>
      <c r="J156" s="164">
        <f t="shared" si="79"/>
        <v>2.0924149956408122E-2</v>
      </c>
      <c r="K156" s="162">
        <f t="shared" si="80"/>
        <v>1495</v>
      </c>
      <c r="L156" s="163">
        <f t="shared" si="81"/>
        <v>144</v>
      </c>
      <c r="M156" s="164">
        <f t="shared" si="78"/>
        <v>2.4588322331698079E-3</v>
      </c>
    </row>
    <row r="157" spans="2:13" x14ac:dyDescent="0.25">
      <c r="B157" s="162" t="s">
        <v>123</v>
      </c>
      <c r="C157" s="163">
        <v>837</v>
      </c>
      <c r="D157" s="163">
        <v>926</v>
      </c>
      <c r="E157" s="163">
        <v>528</v>
      </c>
      <c r="F157" s="163">
        <v>983</v>
      </c>
      <c r="G157" s="163">
        <v>890</v>
      </c>
      <c r="H157" s="163">
        <v>1215</v>
      </c>
      <c r="I157" s="165">
        <f t="shared" si="82"/>
        <v>0.36516853932584259</v>
      </c>
      <c r="J157" s="164">
        <f t="shared" si="79"/>
        <v>0.3120950323974081</v>
      </c>
      <c r="K157" s="162">
        <f t="shared" si="80"/>
        <v>325</v>
      </c>
      <c r="L157" s="163">
        <f t="shared" si="81"/>
        <v>289</v>
      </c>
      <c r="M157" s="164">
        <f t="shared" si="78"/>
        <v>4.2520369531757991E-4</v>
      </c>
    </row>
    <row r="158" spans="2:13" x14ac:dyDescent="0.25">
      <c r="B158" s="162" t="s">
        <v>119</v>
      </c>
      <c r="C158" s="163">
        <v>1432</v>
      </c>
      <c r="D158" s="163">
        <v>2028</v>
      </c>
      <c r="E158" s="163">
        <v>811</v>
      </c>
      <c r="F158" s="163">
        <v>2069</v>
      </c>
      <c r="G158" s="163">
        <v>1803</v>
      </c>
      <c r="H158" s="163">
        <v>2230</v>
      </c>
      <c r="I158" s="165">
        <f t="shared" si="82"/>
        <v>0.23682750970604549</v>
      </c>
      <c r="J158" s="164">
        <f t="shared" si="79"/>
        <v>9.9605522682445713E-2</v>
      </c>
      <c r="K158" s="162">
        <f t="shared" si="80"/>
        <v>427</v>
      </c>
      <c r="L158" s="163">
        <f t="shared" si="81"/>
        <v>202</v>
      </c>
      <c r="M158" s="164">
        <f t="shared" si="78"/>
        <v>7.8041501280510552E-4</v>
      </c>
    </row>
    <row r="159" spans="2:13" x14ac:dyDescent="0.25">
      <c r="B159" s="162" t="s">
        <v>128</v>
      </c>
      <c r="C159" s="163">
        <v>278</v>
      </c>
      <c r="D159" s="163">
        <v>308</v>
      </c>
      <c r="E159" s="163">
        <v>214</v>
      </c>
      <c r="F159" s="163">
        <v>267</v>
      </c>
      <c r="G159" s="163">
        <v>255</v>
      </c>
      <c r="H159" s="163">
        <v>272</v>
      </c>
      <c r="I159" s="165">
        <f t="shared" si="82"/>
        <v>6.6666666666666652E-2</v>
      </c>
      <c r="J159" s="164">
        <f t="shared" si="79"/>
        <v>-0.11688311688311692</v>
      </c>
      <c r="K159" s="162">
        <f t="shared" si="80"/>
        <v>17</v>
      </c>
      <c r="L159" s="163">
        <f t="shared" si="81"/>
        <v>-36</v>
      </c>
      <c r="M159" s="164">
        <f t="shared" si="78"/>
        <v>9.5189633848873859E-5</v>
      </c>
    </row>
    <row r="160" spans="2:13" x14ac:dyDescent="0.25">
      <c r="B160" s="162" t="s">
        <v>131</v>
      </c>
      <c r="C160" s="163">
        <v>764</v>
      </c>
      <c r="D160" s="163">
        <v>566</v>
      </c>
      <c r="E160" s="163">
        <v>277</v>
      </c>
      <c r="F160" s="163">
        <v>398</v>
      </c>
      <c r="G160" s="163">
        <v>517</v>
      </c>
      <c r="H160" s="163">
        <v>389</v>
      </c>
      <c r="I160" s="165">
        <f t="shared" si="82"/>
        <v>-0.24758220502901351</v>
      </c>
      <c r="J160" s="164">
        <f t="shared" si="79"/>
        <v>-0.3127208480565371</v>
      </c>
      <c r="K160" s="162">
        <f t="shared" si="80"/>
        <v>-128</v>
      </c>
      <c r="L160" s="163">
        <f t="shared" si="81"/>
        <v>-177</v>
      </c>
      <c r="M160" s="164">
        <f t="shared" si="78"/>
        <v>1.3613517487945563E-4</v>
      </c>
    </row>
    <row r="161" spans="2:13" x14ac:dyDescent="0.25">
      <c r="B161" s="168" t="s">
        <v>145</v>
      </c>
      <c r="C161" s="169">
        <f t="shared" ref="C161:H161" si="83">C153-SUM(C154:C160)</f>
        <v>8234</v>
      </c>
      <c r="D161" s="169">
        <f t="shared" si="83"/>
        <v>9305</v>
      </c>
      <c r="E161" s="169">
        <f t="shared" si="83"/>
        <v>3341</v>
      </c>
      <c r="F161" s="169">
        <f t="shared" si="83"/>
        <v>6219</v>
      </c>
      <c r="G161" s="169">
        <f t="shared" si="83"/>
        <v>7329</v>
      </c>
      <c r="H161" s="169">
        <f t="shared" si="83"/>
        <v>10213</v>
      </c>
      <c r="I161" s="171">
        <f t="shared" si="82"/>
        <v>0.393505253104107</v>
      </c>
      <c r="J161" s="170">
        <f t="shared" si="79"/>
        <v>9.758194519075758E-2</v>
      </c>
      <c r="K161" s="168">
        <f>H161-G161</f>
        <v>2884</v>
      </c>
      <c r="L161" s="169">
        <f t="shared" si="81"/>
        <v>908</v>
      </c>
      <c r="M161" s="170">
        <f t="shared" si="78"/>
        <v>3.5741607738917231E-3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77A07-DA9E-48AD-A47A-533D3CDCDE94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265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895603</v>
      </c>
      <c r="D9" s="176">
        <f t="shared" ref="D9:H9" si="0">D10+D13</f>
        <v>872338</v>
      </c>
      <c r="E9" s="176">
        <f t="shared" si="0"/>
        <v>280673</v>
      </c>
      <c r="F9" s="176">
        <f t="shared" si="0"/>
        <v>642714</v>
      </c>
      <c r="G9" s="176">
        <f t="shared" si="0"/>
        <v>727190</v>
      </c>
      <c r="H9" s="176">
        <f t="shared" si="0"/>
        <v>803210</v>
      </c>
      <c r="I9" s="177">
        <f>IFERROR(H9/G9-1,"-")</f>
        <v>0.10453939135576662</v>
      </c>
      <c r="J9" s="177">
        <f>IFERROR(H9/D9-1,"-")</f>
        <v>-7.9244513021328844E-2</v>
      </c>
      <c r="K9" s="176">
        <f>H9-G9</f>
        <v>76020</v>
      </c>
      <c r="L9" s="176">
        <f>H9-D9</f>
        <v>-69128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145311</v>
      </c>
      <c r="D10" s="158">
        <v>138290</v>
      </c>
      <c r="E10" s="158">
        <v>46110</v>
      </c>
      <c r="F10" s="158">
        <v>113853</v>
      </c>
      <c r="G10" s="158">
        <v>115626</v>
      </c>
      <c r="H10" s="158">
        <v>123113</v>
      </c>
      <c r="I10" s="160">
        <f>IFERROR(H10/G10-1,"-")</f>
        <v>6.4751872416238587E-2</v>
      </c>
      <c r="J10" s="159">
        <f t="shared" ref="J10:J21" si="4">IFERROR(H10/D10-1,"-")</f>
        <v>-0.10974763178827107</v>
      </c>
      <c r="K10" s="157">
        <f t="shared" ref="K10:K20" si="5">H10-G10</f>
        <v>7487</v>
      </c>
      <c r="L10" s="158">
        <f t="shared" ref="L10:L21" si="6">H10-D10</f>
        <v>-15177</v>
      </c>
      <c r="M10" s="159">
        <f t="shared" si="1"/>
        <v>0.15327622913061342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76308</v>
      </c>
      <c r="D11" s="163">
        <v>76217</v>
      </c>
      <c r="E11" s="163">
        <v>31640</v>
      </c>
      <c r="F11" s="163">
        <v>68404</v>
      </c>
      <c r="G11" s="163">
        <v>65511</v>
      </c>
      <c r="H11" s="163">
        <v>61811</v>
      </c>
      <c r="I11" s="165">
        <f>IFERROR(H11/G11-1,"-")</f>
        <v>-5.6479064584573635E-2</v>
      </c>
      <c r="J11" s="164">
        <f t="shared" si="4"/>
        <v>-0.1890129498668276</v>
      </c>
      <c r="K11" s="162">
        <f t="shared" si="5"/>
        <v>-3700</v>
      </c>
      <c r="L11" s="163">
        <f t="shared" si="6"/>
        <v>-14406</v>
      </c>
      <c r="M11" s="164">
        <f t="shared" si="1"/>
        <v>7.6954968190137071E-2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69003</v>
      </c>
      <c r="D12" s="163">
        <v>62073</v>
      </c>
      <c r="E12" s="163">
        <v>14470</v>
      </c>
      <c r="F12" s="163">
        <v>45449</v>
      </c>
      <c r="G12" s="163">
        <v>50115</v>
      </c>
      <c r="H12" s="163">
        <v>61302</v>
      </c>
      <c r="I12" s="165">
        <f>IFERROR(H12/G12-1,"-")</f>
        <v>0.22322657886860231</v>
      </c>
      <c r="J12" s="164">
        <f t="shared" si="4"/>
        <v>-1.2420859310811494E-2</v>
      </c>
      <c r="K12" s="162">
        <f t="shared" si="5"/>
        <v>11187</v>
      </c>
      <c r="L12" s="163">
        <f t="shared" si="6"/>
        <v>-771</v>
      </c>
      <c r="M12" s="164">
        <f t="shared" si="1"/>
        <v>7.6321260940476338E-2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750292</v>
      </c>
      <c r="D13" s="158">
        <v>734048</v>
      </c>
      <c r="E13" s="158">
        <v>234563</v>
      </c>
      <c r="F13" s="158">
        <v>528861</v>
      </c>
      <c r="G13" s="158">
        <v>611564</v>
      </c>
      <c r="H13" s="158">
        <v>680097</v>
      </c>
      <c r="I13" s="160">
        <f>IFERROR(H13/G13-1,"-")</f>
        <v>0.1120618610644184</v>
      </c>
      <c r="J13" s="159">
        <f t="shared" si="4"/>
        <v>-7.3497918392257722E-2</v>
      </c>
      <c r="K13" s="157">
        <f t="shared" si="5"/>
        <v>68533</v>
      </c>
      <c r="L13" s="158">
        <f t="shared" si="6"/>
        <v>-53951</v>
      </c>
      <c r="M13" s="159">
        <f t="shared" si="1"/>
        <v>0.84672377086938655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398162</v>
      </c>
      <c r="D14" s="163">
        <v>400000</v>
      </c>
      <c r="E14" s="163">
        <v>98011</v>
      </c>
      <c r="F14" s="163">
        <v>253280</v>
      </c>
      <c r="G14" s="163">
        <v>312074</v>
      </c>
      <c r="H14" s="163">
        <v>364395</v>
      </c>
      <c r="I14" s="165">
        <f t="shared" ref="I14:I21" si="10">IFERROR(H14/G14-1,"-")</f>
        <v>0.16765574831610452</v>
      </c>
      <c r="J14" s="164">
        <f t="shared" si="4"/>
        <v>-8.901250000000005E-2</v>
      </c>
      <c r="K14" s="162">
        <f t="shared" si="5"/>
        <v>52321</v>
      </c>
      <c r="L14" s="163">
        <f t="shared" si="6"/>
        <v>-35605</v>
      </c>
      <c r="M14" s="164">
        <f t="shared" si="1"/>
        <v>0.45367338554051867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62210</v>
      </c>
      <c r="D15" s="163">
        <v>49859</v>
      </c>
      <c r="E15" s="163">
        <v>18251</v>
      </c>
      <c r="F15" s="163">
        <v>29582</v>
      </c>
      <c r="G15" s="163">
        <v>31388</v>
      </c>
      <c r="H15" s="163">
        <v>35270</v>
      </c>
      <c r="I15" s="165">
        <f t="shared" si="10"/>
        <v>0.1236778386644577</v>
      </c>
      <c r="J15" s="164">
        <f t="shared" si="4"/>
        <v>-0.29260514651316716</v>
      </c>
      <c r="K15" s="162">
        <f t="shared" si="5"/>
        <v>3882</v>
      </c>
      <c r="L15" s="163">
        <f t="shared" si="6"/>
        <v>-14589</v>
      </c>
      <c r="M15" s="164">
        <f t="shared" si="1"/>
        <v>4.3911305885135893E-2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21659</v>
      </c>
      <c r="D16" s="163">
        <v>19507</v>
      </c>
      <c r="E16" s="163">
        <v>6761</v>
      </c>
      <c r="F16" s="163">
        <v>20337</v>
      </c>
      <c r="G16" s="163">
        <v>25863</v>
      </c>
      <c r="H16" s="163">
        <v>26646</v>
      </c>
      <c r="I16" s="165">
        <f t="shared" si="10"/>
        <v>3.0274910103236241E-2</v>
      </c>
      <c r="J16" s="164">
        <f t="shared" si="4"/>
        <v>0.36597118982929211</v>
      </c>
      <c r="K16" s="162">
        <f t="shared" si="5"/>
        <v>783</v>
      </c>
      <c r="L16" s="163">
        <f t="shared" si="6"/>
        <v>7139</v>
      </c>
      <c r="M16" s="164">
        <f t="shared" si="1"/>
        <v>3.317438776907658E-2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32879</v>
      </c>
      <c r="D17" s="163">
        <v>32939</v>
      </c>
      <c r="E17" s="163">
        <v>10585</v>
      </c>
      <c r="F17" s="163">
        <v>33188</v>
      </c>
      <c r="G17" s="163">
        <v>31318</v>
      </c>
      <c r="H17" s="163">
        <v>31464</v>
      </c>
      <c r="I17" s="165">
        <f t="shared" si="10"/>
        <v>4.6618558017752498E-3</v>
      </c>
      <c r="J17" s="164">
        <f t="shared" si="4"/>
        <v>-4.4779744375967656E-2</v>
      </c>
      <c r="K17" s="162">
        <f t="shared" si="5"/>
        <v>146</v>
      </c>
      <c r="L17" s="163">
        <f t="shared" si="6"/>
        <v>-1475</v>
      </c>
      <c r="M17" s="164">
        <f t="shared" si="1"/>
        <v>3.9172819063507676E-2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10791</v>
      </c>
      <c r="D18" s="163">
        <v>9858</v>
      </c>
      <c r="E18" s="163">
        <v>4545</v>
      </c>
      <c r="F18" s="163">
        <v>9935</v>
      </c>
      <c r="G18" s="163">
        <v>10471</v>
      </c>
      <c r="H18" s="163">
        <v>11244</v>
      </c>
      <c r="I18" s="165">
        <f t="shared" si="10"/>
        <v>7.3822939547321109E-2</v>
      </c>
      <c r="J18" s="164">
        <f t="shared" si="4"/>
        <v>0.1405964698721851</v>
      </c>
      <c r="K18" s="162">
        <f t="shared" si="5"/>
        <v>773</v>
      </c>
      <c r="L18" s="163">
        <f t="shared" si="6"/>
        <v>1386</v>
      </c>
      <c r="M18" s="164">
        <f t="shared" si="1"/>
        <v>1.399882969584542E-2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16767</v>
      </c>
      <c r="D19" s="163">
        <v>19111</v>
      </c>
      <c r="E19" s="163">
        <v>10392</v>
      </c>
      <c r="F19" s="163">
        <v>12767</v>
      </c>
      <c r="G19" s="163">
        <v>15171</v>
      </c>
      <c r="H19" s="163">
        <v>13678</v>
      </c>
      <c r="I19" s="165">
        <f t="shared" si="10"/>
        <v>-9.8411442884450584E-2</v>
      </c>
      <c r="J19" s="164">
        <f t="shared" si="4"/>
        <v>-0.2842865365496311</v>
      </c>
      <c r="K19" s="162">
        <f t="shared" si="5"/>
        <v>-1493</v>
      </c>
      <c r="L19" s="163">
        <f t="shared" si="6"/>
        <v>-5433</v>
      </c>
      <c r="M19" s="164">
        <f t="shared" si="1"/>
        <v>1.702917045355511E-2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30981</v>
      </c>
      <c r="D20" s="163">
        <v>26573</v>
      </c>
      <c r="E20" s="163">
        <v>16035</v>
      </c>
      <c r="F20" s="163">
        <v>10877</v>
      </c>
      <c r="G20" s="163">
        <v>14581</v>
      </c>
      <c r="H20" s="163">
        <v>16819</v>
      </c>
      <c r="I20" s="165">
        <f t="shared" si="10"/>
        <v>0.15348741512927777</v>
      </c>
      <c r="J20" s="164">
        <f t="shared" si="4"/>
        <v>-0.36706431340082035</v>
      </c>
      <c r="K20" s="162">
        <f t="shared" si="5"/>
        <v>2238</v>
      </c>
      <c r="L20" s="163">
        <f t="shared" si="6"/>
        <v>-9754</v>
      </c>
      <c r="M20" s="164">
        <f t="shared" si="1"/>
        <v>2.0939729336039142E-2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176843</v>
      </c>
      <c r="D21" s="169">
        <f t="shared" si="12"/>
        <v>176201</v>
      </c>
      <c r="E21" s="169">
        <f t="shared" si="12"/>
        <v>69983</v>
      </c>
      <c r="F21" s="169">
        <f t="shared" si="12"/>
        <v>158895</v>
      </c>
      <c r="G21" s="169">
        <f t="shared" si="12"/>
        <v>170698</v>
      </c>
      <c r="H21" s="169">
        <f t="shared" si="12"/>
        <v>180581</v>
      </c>
      <c r="I21" s="171">
        <f t="shared" si="10"/>
        <v>5.7897573492366572E-2</v>
      </c>
      <c r="J21" s="170">
        <f t="shared" si="4"/>
        <v>2.4857974699349139E-2</v>
      </c>
      <c r="K21" s="168">
        <f>H21-G21</f>
        <v>9883</v>
      </c>
      <c r="L21" s="169">
        <f t="shared" si="6"/>
        <v>4380</v>
      </c>
      <c r="M21" s="170">
        <f t="shared" si="1"/>
        <v>0.22482414312570809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252006</v>
      </c>
      <c r="D23" s="176">
        <f t="shared" ref="D23:H23" si="14">D24+D27</f>
        <v>274854</v>
      </c>
      <c r="E23" s="176">
        <f t="shared" si="14"/>
        <v>73233</v>
      </c>
      <c r="F23" s="176">
        <f t="shared" si="14"/>
        <v>167376</v>
      </c>
      <c r="G23" s="176">
        <f t="shared" si="14"/>
        <v>227273</v>
      </c>
      <c r="H23" s="176">
        <f t="shared" si="14"/>
        <v>241981</v>
      </c>
      <c r="I23" s="177">
        <f>IFERROR(H23/G23-1,"-")</f>
        <v>6.4715122341853171E-2</v>
      </c>
      <c r="J23" s="177">
        <f>IFERROR(H23/D23-1,"-")</f>
        <v>-0.119601679437083</v>
      </c>
      <c r="K23" s="176">
        <f>H23-G23</f>
        <v>14708</v>
      </c>
      <c r="L23" s="176">
        <f>H23-D23</f>
        <v>-32873</v>
      </c>
      <c r="M23" s="177">
        <f t="shared" ref="M23:M35" si="15">H23/H$9</f>
        <v>0.30126741449932148</v>
      </c>
    </row>
    <row r="24" spans="1:27" x14ac:dyDescent="0.25">
      <c r="B24" s="157" t="s">
        <v>97</v>
      </c>
      <c r="C24" s="158">
        <v>20516</v>
      </c>
      <c r="D24" s="158">
        <v>30687</v>
      </c>
      <c r="E24" s="158">
        <v>9174</v>
      </c>
      <c r="F24" s="158">
        <v>24852</v>
      </c>
      <c r="G24" s="158">
        <v>29030</v>
      </c>
      <c r="H24" s="158">
        <v>24469</v>
      </c>
      <c r="I24" s="160">
        <f>IFERROR(H24/G24-1,"-")</f>
        <v>-0.15711333103685843</v>
      </c>
      <c r="J24" s="159">
        <f t="shared" ref="J24:J35" si="16">IFERROR(H24/D24-1,"-")</f>
        <v>-0.20262651937302445</v>
      </c>
      <c r="K24" s="157">
        <f t="shared" ref="K24:K34" si="17">H24-G24</f>
        <v>-4561</v>
      </c>
      <c r="L24" s="158">
        <f t="shared" ref="L24:L35" si="18">H24-D24</f>
        <v>-6218</v>
      </c>
      <c r="M24" s="159">
        <f t="shared" si="15"/>
        <v>3.0464013147246671E-2</v>
      </c>
    </row>
    <row r="25" spans="1:27" x14ac:dyDescent="0.25">
      <c r="B25" s="162" t="s">
        <v>103</v>
      </c>
      <c r="C25" s="163">
        <v>13457</v>
      </c>
      <c r="D25" s="163">
        <v>21743</v>
      </c>
      <c r="E25" s="163">
        <v>7768</v>
      </c>
      <c r="F25" s="163">
        <v>13777</v>
      </c>
      <c r="G25" s="163">
        <v>15572</v>
      </c>
      <c r="H25" s="163">
        <v>12569</v>
      </c>
      <c r="I25" s="165">
        <f>IFERROR(H25/G25-1,"-")</f>
        <v>-0.1928461340868225</v>
      </c>
      <c r="J25" s="164">
        <f t="shared" si="16"/>
        <v>-0.42192889665639521</v>
      </c>
      <c r="K25" s="162">
        <f t="shared" si="17"/>
        <v>-3003</v>
      </c>
      <c r="L25" s="163">
        <f t="shared" si="18"/>
        <v>-9174</v>
      </c>
      <c r="M25" s="164">
        <f t="shared" si="15"/>
        <v>1.5648460552034959E-2</v>
      </c>
    </row>
    <row r="26" spans="1:27" x14ac:dyDescent="0.25">
      <c r="B26" s="162" t="s">
        <v>100</v>
      </c>
      <c r="C26" s="163">
        <v>7059</v>
      </c>
      <c r="D26" s="163">
        <v>8944</v>
      </c>
      <c r="E26" s="163">
        <v>1406</v>
      </c>
      <c r="F26" s="163">
        <v>11075</v>
      </c>
      <c r="G26" s="163">
        <v>13458</v>
      </c>
      <c r="H26" s="163">
        <v>11900</v>
      </c>
      <c r="I26" s="165">
        <f>IFERROR(H26/G26-1,"-")</f>
        <v>-0.11576757319066722</v>
      </c>
      <c r="J26" s="164">
        <f t="shared" si="16"/>
        <v>0.3305008944543828</v>
      </c>
      <c r="K26" s="162">
        <f t="shared" si="17"/>
        <v>-1558</v>
      </c>
      <c r="L26" s="163">
        <f t="shared" si="18"/>
        <v>2956</v>
      </c>
      <c r="M26" s="164">
        <f t="shared" si="15"/>
        <v>1.4815552595211712E-2</v>
      </c>
    </row>
    <row r="27" spans="1:27" x14ac:dyDescent="0.25">
      <c r="B27" s="157" t="s">
        <v>107</v>
      </c>
      <c r="C27" s="158">
        <v>231490</v>
      </c>
      <c r="D27" s="158">
        <v>244167</v>
      </c>
      <c r="E27" s="158">
        <v>64059</v>
      </c>
      <c r="F27" s="158">
        <v>142524</v>
      </c>
      <c r="G27" s="158">
        <v>198243</v>
      </c>
      <c r="H27" s="158">
        <v>217512</v>
      </c>
      <c r="I27" s="160">
        <f>IFERROR(H27/G27-1,"-")</f>
        <v>9.7198892268579362E-2</v>
      </c>
      <c r="J27" s="159">
        <f t="shared" si="16"/>
        <v>-0.10916708646131545</v>
      </c>
      <c r="K27" s="157">
        <f t="shared" si="17"/>
        <v>19269</v>
      </c>
      <c r="L27" s="158">
        <f t="shared" si="18"/>
        <v>-26655</v>
      </c>
      <c r="M27" s="159">
        <f t="shared" si="15"/>
        <v>0.27080340135207481</v>
      </c>
    </row>
    <row r="28" spans="1:27" x14ac:dyDescent="0.25">
      <c r="B28" s="162" t="s">
        <v>110</v>
      </c>
      <c r="C28" s="163">
        <v>139916</v>
      </c>
      <c r="D28" s="163">
        <v>150706</v>
      </c>
      <c r="E28" s="163">
        <v>33816</v>
      </c>
      <c r="F28" s="163">
        <v>73399</v>
      </c>
      <c r="G28" s="163">
        <v>110988</v>
      </c>
      <c r="H28" s="163">
        <v>128936</v>
      </c>
      <c r="I28" s="165">
        <f t="shared" ref="I28:I35" si="19">IFERROR(H28/G28-1,"-")</f>
        <v>0.16171117598298923</v>
      </c>
      <c r="J28" s="164">
        <f t="shared" si="16"/>
        <v>-0.14445343914641751</v>
      </c>
      <c r="K28" s="162">
        <f t="shared" si="17"/>
        <v>17948</v>
      </c>
      <c r="L28" s="163">
        <f t="shared" si="18"/>
        <v>-21770</v>
      </c>
      <c r="M28" s="164">
        <f t="shared" si="15"/>
        <v>0.16052588986690902</v>
      </c>
    </row>
    <row r="29" spans="1:27" x14ac:dyDescent="0.25">
      <c r="B29" s="162" t="s">
        <v>113</v>
      </c>
      <c r="C29" s="163">
        <v>21675</v>
      </c>
      <c r="D29" s="163">
        <v>19342</v>
      </c>
      <c r="E29" s="163">
        <v>5923</v>
      </c>
      <c r="F29" s="163">
        <v>8808</v>
      </c>
      <c r="G29" s="163">
        <v>9895</v>
      </c>
      <c r="H29" s="163">
        <v>10675</v>
      </c>
      <c r="I29" s="165">
        <f t="shared" si="19"/>
        <v>7.8827690752905522E-2</v>
      </c>
      <c r="J29" s="164">
        <f t="shared" si="16"/>
        <v>-0.44809223451556202</v>
      </c>
      <c r="K29" s="162">
        <f t="shared" si="17"/>
        <v>780</v>
      </c>
      <c r="L29" s="163">
        <f t="shared" si="18"/>
        <v>-8667</v>
      </c>
      <c r="M29" s="164">
        <f t="shared" si="15"/>
        <v>1.3290422180998742E-2</v>
      </c>
    </row>
    <row r="30" spans="1:27" x14ac:dyDescent="0.25">
      <c r="B30" s="162" t="s">
        <v>116</v>
      </c>
      <c r="C30" s="163">
        <v>3854</v>
      </c>
      <c r="D30" s="163">
        <v>6269</v>
      </c>
      <c r="E30" s="163">
        <v>2158</v>
      </c>
      <c r="F30" s="163">
        <v>6805</v>
      </c>
      <c r="G30" s="163">
        <v>11309</v>
      </c>
      <c r="H30" s="163">
        <v>11521</v>
      </c>
      <c r="I30" s="165">
        <f t="shared" si="19"/>
        <v>1.8746131399770105E-2</v>
      </c>
      <c r="J30" s="164">
        <f t="shared" si="16"/>
        <v>0.83777316956452386</v>
      </c>
      <c r="K30" s="162">
        <f t="shared" si="17"/>
        <v>212</v>
      </c>
      <c r="L30" s="163">
        <f t="shared" si="18"/>
        <v>5252</v>
      </c>
      <c r="M30" s="164">
        <f t="shared" si="15"/>
        <v>1.4343695920120516E-2</v>
      </c>
    </row>
    <row r="31" spans="1:27" x14ac:dyDescent="0.25">
      <c r="B31" s="162" t="s">
        <v>123</v>
      </c>
      <c r="C31" s="163">
        <v>8503</v>
      </c>
      <c r="D31" s="163">
        <v>9304</v>
      </c>
      <c r="E31" s="163">
        <v>2522</v>
      </c>
      <c r="F31" s="163">
        <v>8425</v>
      </c>
      <c r="G31" s="163">
        <v>9240</v>
      </c>
      <c r="H31" s="163">
        <v>7186</v>
      </c>
      <c r="I31" s="165">
        <f t="shared" si="19"/>
        <v>-0.22229437229437232</v>
      </c>
      <c r="J31" s="164">
        <f t="shared" si="16"/>
        <v>-0.22764402407566642</v>
      </c>
      <c r="K31" s="162">
        <f t="shared" si="17"/>
        <v>-2054</v>
      </c>
      <c r="L31" s="163">
        <f t="shared" si="18"/>
        <v>-2118</v>
      </c>
      <c r="M31" s="164">
        <f t="shared" si="15"/>
        <v>8.9466017604362489E-3</v>
      </c>
    </row>
    <row r="32" spans="1:27" x14ac:dyDescent="0.25">
      <c r="B32" s="162" t="s">
        <v>119</v>
      </c>
      <c r="C32" s="163">
        <v>2983</v>
      </c>
      <c r="D32" s="163">
        <v>3450</v>
      </c>
      <c r="E32" s="163">
        <v>1390</v>
      </c>
      <c r="F32" s="163">
        <v>3371</v>
      </c>
      <c r="G32" s="163">
        <v>3584</v>
      </c>
      <c r="H32" s="163">
        <v>3566</v>
      </c>
      <c r="I32" s="165">
        <f t="shared" si="19"/>
        <v>-5.0223214285713969E-3</v>
      </c>
      <c r="J32" s="164">
        <f t="shared" si="16"/>
        <v>3.3623188405797144E-2</v>
      </c>
      <c r="K32" s="162">
        <f t="shared" si="17"/>
        <v>-18</v>
      </c>
      <c r="L32" s="163">
        <f t="shared" si="18"/>
        <v>116</v>
      </c>
      <c r="M32" s="164">
        <f t="shared" si="15"/>
        <v>4.4396857608844514E-3</v>
      </c>
    </row>
    <row r="33" spans="2:13" x14ac:dyDescent="0.25">
      <c r="B33" s="162" t="s">
        <v>128</v>
      </c>
      <c r="C33" s="163">
        <v>2386</v>
      </c>
      <c r="D33" s="163">
        <v>2894</v>
      </c>
      <c r="E33" s="163">
        <v>1994</v>
      </c>
      <c r="F33" s="163">
        <v>1597</v>
      </c>
      <c r="G33" s="163">
        <v>2466</v>
      </c>
      <c r="H33" s="163">
        <v>1894</v>
      </c>
      <c r="I33" s="165">
        <f t="shared" si="19"/>
        <v>-0.2319545823195458</v>
      </c>
      <c r="J33" s="164">
        <f t="shared" si="16"/>
        <v>-0.3455425017277125</v>
      </c>
      <c r="K33" s="162">
        <f t="shared" si="17"/>
        <v>-572</v>
      </c>
      <c r="L33" s="163">
        <f t="shared" si="18"/>
        <v>-1000</v>
      </c>
      <c r="M33" s="164">
        <f t="shared" si="15"/>
        <v>2.3580383710362172E-3</v>
      </c>
    </row>
    <row r="34" spans="2:13" x14ac:dyDescent="0.25">
      <c r="B34" s="162" t="s">
        <v>131</v>
      </c>
      <c r="C34" s="163">
        <v>3863</v>
      </c>
      <c r="D34" s="163">
        <v>3817</v>
      </c>
      <c r="E34" s="163">
        <v>1703</v>
      </c>
      <c r="F34" s="163">
        <v>898</v>
      </c>
      <c r="G34" s="163">
        <v>1987</v>
      </c>
      <c r="H34" s="163">
        <v>2214</v>
      </c>
      <c r="I34" s="165">
        <f t="shared" si="19"/>
        <v>0.11424257674886773</v>
      </c>
      <c r="J34" s="164">
        <f t="shared" si="16"/>
        <v>-0.41996332198061304</v>
      </c>
      <c r="K34" s="162">
        <f t="shared" si="17"/>
        <v>227</v>
      </c>
      <c r="L34" s="163">
        <f t="shared" si="18"/>
        <v>-1603</v>
      </c>
      <c r="M34" s="164">
        <f t="shared" si="15"/>
        <v>2.7564397853612381E-3</v>
      </c>
    </row>
    <row r="35" spans="2:13" x14ac:dyDescent="0.25">
      <c r="B35" s="168" t="s">
        <v>145</v>
      </c>
      <c r="C35" s="169">
        <f t="shared" ref="C35:H35" si="20">C27-SUM(C28:C34)</f>
        <v>48310</v>
      </c>
      <c r="D35" s="169">
        <f t="shared" si="20"/>
        <v>48385</v>
      </c>
      <c r="E35" s="169">
        <f t="shared" si="20"/>
        <v>14553</v>
      </c>
      <c r="F35" s="169">
        <f t="shared" si="20"/>
        <v>39221</v>
      </c>
      <c r="G35" s="169">
        <f t="shared" si="20"/>
        <v>48774</v>
      </c>
      <c r="H35" s="169">
        <f t="shared" si="20"/>
        <v>51520</v>
      </c>
      <c r="I35" s="171">
        <f t="shared" si="19"/>
        <v>5.6300487964899393E-2</v>
      </c>
      <c r="J35" s="170">
        <f t="shared" si="16"/>
        <v>6.4792807688333065E-2</v>
      </c>
      <c r="K35" s="168">
        <f>H35-G35</f>
        <v>2746</v>
      </c>
      <c r="L35" s="169">
        <f t="shared" si="18"/>
        <v>3135</v>
      </c>
      <c r="M35" s="170">
        <f t="shared" si="15"/>
        <v>6.4142627706328351E-2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406251</v>
      </c>
      <c r="D37" s="176">
        <f t="shared" ref="D37:H37" si="21">D38+D41</f>
        <v>393235</v>
      </c>
      <c r="E37" s="176">
        <f t="shared" si="21"/>
        <v>118793</v>
      </c>
      <c r="F37" s="176">
        <f t="shared" si="21"/>
        <v>328160</v>
      </c>
      <c r="G37" s="176">
        <f t="shared" si="21"/>
        <v>336426</v>
      </c>
      <c r="H37" s="176">
        <f t="shared" si="21"/>
        <v>354571</v>
      </c>
      <c r="I37" s="177">
        <f>IFERROR(H37/G37-1,"-")</f>
        <v>5.3934594829174953E-2</v>
      </c>
      <c r="J37" s="177">
        <f>IFERROR(H37/D37-1,"-")</f>
        <v>-9.8322885806197302E-2</v>
      </c>
      <c r="K37" s="176">
        <f>H37-G37</f>
        <v>18145</v>
      </c>
      <c r="L37" s="176">
        <f>H37-D37</f>
        <v>-38664</v>
      </c>
      <c r="M37" s="177">
        <f t="shared" ref="M37:M49" si="22">H37/H$9</f>
        <v>0.44144246212074051</v>
      </c>
    </row>
    <row r="38" spans="2:13" x14ac:dyDescent="0.25">
      <c r="B38" s="157" t="s">
        <v>97</v>
      </c>
      <c r="C38" s="158">
        <v>39632</v>
      </c>
      <c r="D38" s="158">
        <v>35201</v>
      </c>
      <c r="E38" s="158">
        <v>12512</v>
      </c>
      <c r="F38" s="158">
        <v>31122</v>
      </c>
      <c r="G38" s="158">
        <v>27263</v>
      </c>
      <c r="H38" s="158">
        <v>25009</v>
      </c>
      <c r="I38" s="160">
        <f>IFERROR(H38/G38-1,"-")</f>
        <v>-8.2676154495103238E-2</v>
      </c>
      <c r="J38" s="159">
        <f t="shared" ref="J38:J49" si="23">IFERROR(H38/D38-1,"-")</f>
        <v>-0.28953722905599277</v>
      </c>
      <c r="K38" s="157">
        <f t="shared" ref="K38:K48" si="24">H38-G38</f>
        <v>-2254</v>
      </c>
      <c r="L38" s="158">
        <f t="shared" ref="L38:L49" si="25">H38-D38</f>
        <v>-10192</v>
      </c>
      <c r="M38" s="159">
        <f t="shared" si="22"/>
        <v>3.1136315533920145E-2</v>
      </c>
    </row>
    <row r="39" spans="2:13" x14ac:dyDescent="0.25">
      <c r="B39" s="162" t="s">
        <v>103</v>
      </c>
      <c r="C39" s="163">
        <v>21640</v>
      </c>
      <c r="D39" s="163">
        <v>25415</v>
      </c>
      <c r="E39" s="163">
        <v>9310</v>
      </c>
      <c r="F39" s="163">
        <v>23754</v>
      </c>
      <c r="G39" s="163">
        <v>17377</v>
      </c>
      <c r="H39" s="163">
        <v>14377</v>
      </c>
      <c r="I39" s="165">
        <f>IFERROR(H39/G39-1,"-")</f>
        <v>-0.17264199804339064</v>
      </c>
      <c r="J39" s="164">
        <f t="shared" si="23"/>
        <v>-0.4343104465866614</v>
      </c>
      <c r="K39" s="162">
        <f t="shared" si="24"/>
        <v>-3000</v>
      </c>
      <c r="L39" s="163">
        <f t="shared" si="25"/>
        <v>-11038</v>
      </c>
      <c r="M39" s="164">
        <f t="shared" si="22"/>
        <v>1.7899428542971326E-2</v>
      </c>
    </row>
    <row r="40" spans="2:13" x14ac:dyDescent="0.25">
      <c r="B40" s="162" t="s">
        <v>100</v>
      </c>
      <c r="C40" s="163">
        <v>17992</v>
      </c>
      <c r="D40" s="163">
        <v>9786</v>
      </c>
      <c r="E40" s="163">
        <v>3202</v>
      </c>
      <c r="F40" s="163">
        <v>7368</v>
      </c>
      <c r="G40" s="163">
        <v>9886</v>
      </c>
      <c r="H40" s="163">
        <v>10632</v>
      </c>
      <c r="I40" s="165">
        <f>IFERROR(H40/G40-1,"-")</f>
        <v>7.5460246813675802E-2</v>
      </c>
      <c r="J40" s="164">
        <f t="shared" si="23"/>
        <v>8.6450030656039178E-2</v>
      </c>
      <c r="K40" s="162">
        <f t="shared" si="24"/>
        <v>746</v>
      </c>
      <c r="L40" s="163">
        <f t="shared" si="25"/>
        <v>846</v>
      </c>
      <c r="M40" s="164">
        <f t="shared" si="22"/>
        <v>1.3236886990948818E-2</v>
      </c>
    </row>
    <row r="41" spans="2:13" x14ac:dyDescent="0.25">
      <c r="B41" s="157" t="s">
        <v>107</v>
      </c>
      <c r="C41" s="158">
        <v>366619</v>
      </c>
      <c r="D41" s="158">
        <v>358034</v>
      </c>
      <c r="E41" s="158">
        <v>106281</v>
      </c>
      <c r="F41" s="158">
        <v>297038</v>
      </c>
      <c r="G41" s="158">
        <v>309163</v>
      </c>
      <c r="H41" s="158">
        <v>329562</v>
      </c>
      <c r="I41" s="160">
        <f>IFERROR(H41/G41-1,"-")</f>
        <v>6.5981375520356655E-2</v>
      </c>
      <c r="J41" s="159">
        <f t="shared" si="23"/>
        <v>-7.9523173776792189E-2</v>
      </c>
      <c r="K41" s="157">
        <f t="shared" si="24"/>
        <v>20399</v>
      </c>
      <c r="L41" s="158">
        <f t="shared" si="25"/>
        <v>-28472</v>
      </c>
      <c r="M41" s="159">
        <f t="shared" si="22"/>
        <v>0.41030614658682041</v>
      </c>
    </row>
    <row r="42" spans="2:13" x14ac:dyDescent="0.25">
      <c r="B42" s="162" t="s">
        <v>110</v>
      </c>
      <c r="C42" s="163">
        <v>199201</v>
      </c>
      <c r="D42" s="163">
        <v>203539</v>
      </c>
      <c r="E42" s="163">
        <v>42845</v>
      </c>
      <c r="F42" s="163">
        <v>153588</v>
      </c>
      <c r="G42" s="163">
        <v>171467</v>
      </c>
      <c r="H42" s="163">
        <v>184948</v>
      </c>
      <c r="I42" s="165">
        <f t="shared" ref="I42:I49" si="26">IFERROR(H42/G42-1,"-")</f>
        <v>7.8621542337592665E-2</v>
      </c>
      <c r="J42" s="164">
        <f t="shared" si="23"/>
        <v>-9.1338760630640836E-2</v>
      </c>
      <c r="K42" s="162">
        <f t="shared" si="24"/>
        <v>13481</v>
      </c>
      <c r="L42" s="163">
        <f t="shared" si="25"/>
        <v>-18591</v>
      </c>
      <c r="M42" s="164">
        <f t="shared" si="22"/>
        <v>0.23026107742682486</v>
      </c>
    </row>
    <row r="43" spans="2:13" x14ac:dyDescent="0.25">
      <c r="B43" s="162" t="s">
        <v>113</v>
      </c>
      <c r="C43" s="163">
        <v>14356</v>
      </c>
      <c r="D43" s="163">
        <v>9698</v>
      </c>
      <c r="E43" s="163">
        <v>3661</v>
      </c>
      <c r="F43" s="163">
        <v>7324</v>
      </c>
      <c r="G43" s="163">
        <v>7117</v>
      </c>
      <c r="H43" s="163">
        <v>7957</v>
      </c>
      <c r="I43" s="165">
        <f t="shared" si="26"/>
        <v>0.11802725867640862</v>
      </c>
      <c r="J43" s="164">
        <f t="shared" si="23"/>
        <v>-0.17952155083522381</v>
      </c>
      <c r="K43" s="162">
        <f t="shared" si="24"/>
        <v>840</v>
      </c>
      <c r="L43" s="163">
        <f t="shared" si="25"/>
        <v>-1741</v>
      </c>
      <c r="M43" s="164">
        <f t="shared" si="22"/>
        <v>9.9065001680755972E-3</v>
      </c>
    </row>
    <row r="44" spans="2:13" x14ac:dyDescent="0.25">
      <c r="B44" s="162" t="s">
        <v>116</v>
      </c>
      <c r="C44" s="163">
        <v>6223</v>
      </c>
      <c r="D44" s="163">
        <v>5659</v>
      </c>
      <c r="E44" s="163">
        <v>2117</v>
      </c>
      <c r="F44" s="163">
        <v>6464</v>
      </c>
      <c r="G44" s="163">
        <v>6337</v>
      </c>
      <c r="H44" s="163">
        <v>6697</v>
      </c>
      <c r="I44" s="165">
        <f t="shared" si="26"/>
        <v>5.6809215717216421E-2</v>
      </c>
      <c r="J44" s="164">
        <f t="shared" si="23"/>
        <v>0.18342463332744297</v>
      </c>
      <c r="K44" s="162">
        <f t="shared" si="24"/>
        <v>360</v>
      </c>
      <c r="L44" s="163">
        <f t="shared" si="25"/>
        <v>1038</v>
      </c>
      <c r="M44" s="164">
        <f t="shared" si="22"/>
        <v>8.3377945991708266E-3</v>
      </c>
    </row>
    <row r="45" spans="2:13" x14ac:dyDescent="0.25">
      <c r="B45" s="162" t="s">
        <v>123</v>
      </c>
      <c r="C45" s="163">
        <v>19608</v>
      </c>
      <c r="D45" s="163">
        <v>19049</v>
      </c>
      <c r="E45" s="163">
        <v>5858</v>
      </c>
      <c r="F45" s="163">
        <v>18993</v>
      </c>
      <c r="G45" s="163">
        <v>16857</v>
      </c>
      <c r="H45" s="163">
        <v>17554</v>
      </c>
      <c r="I45" s="165">
        <f t="shared" si="26"/>
        <v>4.134780803227156E-2</v>
      </c>
      <c r="J45" s="164">
        <f t="shared" si="23"/>
        <v>-7.8481810068769975E-2</v>
      </c>
      <c r="K45" s="162">
        <f t="shared" si="24"/>
        <v>697</v>
      </c>
      <c r="L45" s="163">
        <f t="shared" si="25"/>
        <v>-1495</v>
      </c>
      <c r="M45" s="164">
        <f t="shared" si="22"/>
        <v>2.1854807584566927E-2</v>
      </c>
    </row>
    <row r="46" spans="2:13" x14ac:dyDescent="0.25">
      <c r="B46" s="162" t="s">
        <v>119</v>
      </c>
      <c r="C46" s="163">
        <v>6360</v>
      </c>
      <c r="D46" s="163">
        <v>5027</v>
      </c>
      <c r="E46" s="163">
        <v>1884</v>
      </c>
      <c r="F46" s="163">
        <v>4917</v>
      </c>
      <c r="G46" s="163">
        <v>5182</v>
      </c>
      <c r="H46" s="163">
        <v>5854</v>
      </c>
      <c r="I46" s="165">
        <f t="shared" si="26"/>
        <v>0.12967966036279432</v>
      </c>
      <c r="J46" s="164">
        <f t="shared" si="23"/>
        <v>0.16451163715933959</v>
      </c>
      <c r="K46" s="162">
        <f t="shared" si="24"/>
        <v>672</v>
      </c>
      <c r="L46" s="163">
        <f t="shared" si="25"/>
        <v>827</v>
      </c>
      <c r="M46" s="164">
        <f t="shared" si="22"/>
        <v>7.2882558733083505E-3</v>
      </c>
    </row>
    <row r="47" spans="2:13" x14ac:dyDescent="0.25">
      <c r="B47" s="162" t="s">
        <v>128</v>
      </c>
      <c r="C47" s="163">
        <v>11391</v>
      </c>
      <c r="D47" s="163">
        <v>12503</v>
      </c>
      <c r="E47" s="163">
        <v>6277</v>
      </c>
      <c r="F47" s="163">
        <v>8573</v>
      </c>
      <c r="G47" s="163">
        <v>9088</v>
      </c>
      <c r="H47" s="163">
        <v>8722</v>
      </c>
      <c r="I47" s="165">
        <f t="shared" si="26"/>
        <v>-4.0272887323943629E-2</v>
      </c>
      <c r="J47" s="164">
        <f t="shared" si="23"/>
        <v>-0.30240742221866757</v>
      </c>
      <c r="K47" s="162">
        <f t="shared" si="24"/>
        <v>-366</v>
      </c>
      <c r="L47" s="163">
        <f t="shared" si="25"/>
        <v>-3781</v>
      </c>
      <c r="M47" s="164">
        <f t="shared" si="22"/>
        <v>1.085892854919635E-2</v>
      </c>
    </row>
    <row r="48" spans="2:13" x14ac:dyDescent="0.25">
      <c r="B48" s="162" t="s">
        <v>131</v>
      </c>
      <c r="C48" s="163">
        <v>20459</v>
      </c>
      <c r="D48" s="163">
        <v>18132</v>
      </c>
      <c r="E48" s="163">
        <v>10641</v>
      </c>
      <c r="F48" s="163">
        <v>7746</v>
      </c>
      <c r="G48" s="163">
        <v>8820</v>
      </c>
      <c r="H48" s="163">
        <v>9556</v>
      </c>
      <c r="I48" s="165">
        <f t="shared" si="26"/>
        <v>8.3446712018140579E-2</v>
      </c>
      <c r="J48" s="164">
        <f t="shared" si="23"/>
        <v>-0.47297595411427307</v>
      </c>
      <c r="K48" s="162">
        <f t="shared" si="24"/>
        <v>736</v>
      </c>
      <c r="L48" s="163">
        <f t="shared" si="25"/>
        <v>-8576</v>
      </c>
      <c r="M48" s="164">
        <f t="shared" si="22"/>
        <v>1.1897262235280936E-2</v>
      </c>
    </row>
    <row r="49" spans="2:13" x14ac:dyDescent="0.25">
      <c r="B49" s="168" t="s">
        <v>145</v>
      </c>
      <c r="C49" s="169">
        <f t="shared" ref="C49:H49" si="27">C41-SUM(C42:C48)</f>
        <v>89021</v>
      </c>
      <c r="D49" s="169">
        <f t="shared" si="27"/>
        <v>84427</v>
      </c>
      <c r="E49" s="169">
        <f t="shared" si="27"/>
        <v>32998</v>
      </c>
      <c r="F49" s="169">
        <f t="shared" si="27"/>
        <v>89433</v>
      </c>
      <c r="G49" s="169">
        <f t="shared" si="27"/>
        <v>84295</v>
      </c>
      <c r="H49" s="169">
        <f t="shared" si="27"/>
        <v>88274</v>
      </c>
      <c r="I49" s="171">
        <f t="shared" si="26"/>
        <v>4.7203274215552593E-2</v>
      </c>
      <c r="J49" s="170">
        <f t="shared" si="23"/>
        <v>4.5565991922015492E-2</v>
      </c>
      <c r="K49" s="168">
        <f>H49-G49</f>
        <v>3979</v>
      </c>
      <c r="L49" s="169">
        <f t="shared" si="25"/>
        <v>3847</v>
      </c>
      <c r="M49" s="170">
        <f t="shared" si="22"/>
        <v>0.10990152015039653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3956</v>
      </c>
      <c r="D51" s="176">
        <f t="shared" ref="D51:H51" si="28">IFERROR(D52+D55,"nd")</f>
        <v>3797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-3797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1064</v>
      </c>
      <c r="D52" s="158">
        <v>1149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-1149</v>
      </c>
      <c r="M52" s="159">
        <f t="shared" si="29"/>
        <v>0</v>
      </c>
    </row>
    <row r="53" spans="2:13" x14ac:dyDescent="0.25">
      <c r="B53" s="162" t="s">
        <v>103</v>
      </c>
      <c r="C53" s="163">
        <v>804</v>
      </c>
      <c r="D53" s="163">
        <v>674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-674</v>
      </c>
      <c r="M53" s="164">
        <f t="shared" si="29"/>
        <v>0</v>
      </c>
    </row>
    <row r="54" spans="2:13" x14ac:dyDescent="0.25">
      <c r="B54" s="162" t="s">
        <v>100</v>
      </c>
      <c r="C54" s="163">
        <v>260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2892</v>
      </c>
      <c r="D55" s="158">
        <v>2648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-2648</v>
      </c>
      <c r="M55" s="159">
        <f t="shared" si="29"/>
        <v>0</v>
      </c>
    </row>
    <row r="56" spans="2:13" x14ac:dyDescent="0.25">
      <c r="B56" s="162" t="s">
        <v>110</v>
      </c>
      <c r="C56" s="163">
        <v>932</v>
      </c>
      <c r="D56" s="163">
        <v>1033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-1033</v>
      </c>
      <c r="M56" s="164">
        <f t="shared" si="29"/>
        <v>0</v>
      </c>
    </row>
    <row r="57" spans="2:13" x14ac:dyDescent="0.25">
      <c r="B57" s="162" t="s">
        <v>113</v>
      </c>
      <c r="C57" s="163">
        <v>726</v>
      </c>
      <c r="D57" s="163">
        <v>404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-404</v>
      </c>
      <c r="M57" s="164">
        <f t="shared" si="29"/>
        <v>0</v>
      </c>
    </row>
    <row r="58" spans="2:13" x14ac:dyDescent="0.25">
      <c r="B58" s="162" t="s">
        <v>116</v>
      </c>
      <c r="C58" s="163">
        <v>50</v>
      </c>
      <c r="D58" s="163">
        <v>173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-173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146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-146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1037</v>
      </c>
      <c r="D63" s="169">
        <f t="shared" ref="D63:H63" si="34">IFERROR(D55-SUM(D56:D62),"nd")</f>
        <v>748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-748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316</v>
      </c>
      <c r="D66" s="158" t="s">
        <v>316</v>
      </c>
      <c r="E66" s="158" t="s">
        <v>316</v>
      </c>
      <c r="F66" s="158" t="s">
        <v>316</v>
      </c>
      <c r="G66" s="158" t="s">
        <v>316</v>
      </c>
      <c r="H66" s="158" t="s">
        <v>316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316</v>
      </c>
      <c r="D67" s="163" t="s">
        <v>316</v>
      </c>
      <c r="E67" s="163" t="s">
        <v>316</v>
      </c>
      <c r="F67" s="163" t="s">
        <v>316</v>
      </c>
      <c r="G67" s="163" t="s">
        <v>316</v>
      </c>
      <c r="H67" s="163" t="s">
        <v>316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316</v>
      </c>
      <c r="D68" s="163" t="s">
        <v>316</v>
      </c>
      <c r="E68" s="163" t="s">
        <v>316</v>
      </c>
      <c r="F68" s="163" t="s">
        <v>316</v>
      </c>
      <c r="G68" s="163" t="s">
        <v>316</v>
      </c>
      <c r="H68" s="163" t="s">
        <v>316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316</v>
      </c>
      <c r="D69" s="158" t="s">
        <v>316</v>
      </c>
      <c r="E69" s="158" t="s">
        <v>316</v>
      </c>
      <c r="F69" s="158" t="s">
        <v>316</v>
      </c>
      <c r="G69" s="158" t="s">
        <v>316</v>
      </c>
      <c r="H69" s="158" t="s">
        <v>316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316</v>
      </c>
      <c r="D70" s="163" t="s">
        <v>316</v>
      </c>
      <c r="E70" s="163" t="s">
        <v>316</v>
      </c>
      <c r="F70" s="163" t="s">
        <v>316</v>
      </c>
      <c r="G70" s="163" t="s">
        <v>316</v>
      </c>
      <c r="H70" s="163" t="s">
        <v>316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316</v>
      </c>
      <c r="D71" s="163" t="s">
        <v>316</v>
      </c>
      <c r="E71" s="163" t="s">
        <v>316</v>
      </c>
      <c r="F71" s="163" t="s">
        <v>316</v>
      </c>
      <c r="G71" s="163" t="s">
        <v>316</v>
      </c>
      <c r="H71" s="163" t="s">
        <v>316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316</v>
      </c>
      <c r="D72" s="163" t="s">
        <v>316</v>
      </c>
      <c r="E72" s="163" t="s">
        <v>316</v>
      </c>
      <c r="F72" s="163" t="s">
        <v>316</v>
      </c>
      <c r="G72" s="163" t="s">
        <v>316</v>
      </c>
      <c r="H72" s="163" t="s">
        <v>316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316</v>
      </c>
      <c r="D73" s="163" t="s">
        <v>316</v>
      </c>
      <c r="E73" s="163" t="s">
        <v>316</v>
      </c>
      <c r="F73" s="163" t="s">
        <v>316</v>
      </c>
      <c r="G73" s="163" t="s">
        <v>316</v>
      </c>
      <c r="H73" s="163" t="s">
        <v>316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316</v>
      </c>
      <c r="D74" s="163" t="s">
        <v>316</v>
      </c>
      <c r="E74" s="163" t="s">
        <v>316</v>
      </c>
      <c r="F74" s="163" t="s">
        <v>316</v>
      </c>
      <c r="G74" s="163" t="s">
        <v>316</v>
      </c>
      <c r="H74" s="163" t="s">
        <v>316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316</v>
      </c>
      <c r="D75" s="163" t="s">
        <v>316</v>
      </c>
      <c r="E75" s="163" t="s">
        <v>316</v>
      </c>
      <c r="F75" s="163" t="s">
        <v>316</v>
      </c>
      <c r="G75" s="163" t="s">
        <v>316</v>
      </c>
      <c r="H75" s="163" t="s">
        <v>316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316</v>
      </c>
      <c r="D76" s="163" t="s">
        <v>316</v>
      </c>
      <c r="E76" s="163" t="s">
        <v>316</v>
      </c>
      <c r="F76" s="163" t="s">
        <v>316</v>
      </c>
      <c r="G76" s="163" t="s">
        <v>316</v>
      </c>
      <c r="H76" s="163" t="s">
        <v>316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117169</v>
      </c>
      <c r="D79" s="176">
        <f t="shared" ref="D79:H79" si="42">IFERROR(D80+D83,"nd")</f>
        <v>109817</v>
      </c>
      <c r="E79" s="176">
        <f t="shared" si="42"/>
        <v>30412</v>
      </c>
      <c r="F79" s="176">
        <f t="shared" si="42"/>
        <v>89345</v>
      </c>
      <c r="G79" s="176">
        <f t="shared" si="42"/>
        <v>97344</v>
      </c>
      <c r="H79" s="176">
        <f t="shared" si="42"/>
        <v>117226</v>
      </c>
      <c r="I79" s="177">
        <f>IFERROR(H79/G79-1,"-")</f>
        <v>0.20424474030243256</v>
      </c>
      <c r="J79" s="177">
        <f>IFERROR(H79/D79-1,"-")</f>
        <v>6.7466785652494643E-2</v>
      </c>
      <c r="K79" s="176">
        <f>IFERROR(H79-G79,"-")</f>
        <v>19882</v>
      </c>
      <c r="L79" s="176">
        <f>IFERROR(H79-D79,"-")</f>
        <v>7409</v>
      </c>
      <c r="M79" s="177">
        <f>IFERROR(H79/H$9,"-")</f>
        <v>0.14594688811145279</v>
      </c>
    </row>
    <row r="80" spans="2:13" x14ac:dyDescent="0.25">
      <c r="B80" s="157" t="s">
        <v>97</v>
      </c>
      <c r="C80" s="158">
        <v>57296</v>
      </c>
      <c r="D80" s="158">
        <v>53579</v>
      </c>
      <c r="E80" s="158">
        <v>9046</v>
      </c>
      <c r="F80" s="158">
        <v>44608</v>
      </c>
      <c r="G80" s="158">
        <v>44581</v>
      </c>
      <c r="H80" s="158">
        <v>59591</v>
      </c>
      <c r="I80" s="160">
        <f>IFERROR(H80/G80-1,"-")</f>
        <v>0.33669051838227038</v>
      </c>
      <c r="J80" s="159">
        <f t="shared" ref="J80:J91" si="43">IFERROR(H80/D80-1,"-")</f>
        <v>0.11220814124937006</v>
      </c>
      <c r="K80" s="178">
        <f t="shared" ref="K80:K91" si="44">IFERROR(H80-G80,"-")</f>
        <v>15010</v>
      </c>
      <c r="L80" s="158">
        <f t="shared" ref="L80:L91" si="45">IFERROR(H80-D80,"-")</f>
        <v>6012</v>
      </c>
      <c r="M80" s="159">
        <f t="shared" ref="M80:M91" si="46">IFERROR(H80/H$9,"-")</f>
        <v>7.4191058378257249E-2</v>
      </c>
    </row>
    <row r="81" spans="2:13" x14ac:dyDescent="0.25">
      <c r="B81" s="162" t="s">
        <v>103</v>
      </c>
      <c r="C81" s="163">
        <v>18795</v>
      </c>
      <c r="D81" s="163">
        <v>15806</v>
      </c>
      <c r="E81" s="163">
        <v>2787</v>
      </c>
      <c r="F81" s="163">
        <v>21945</v>
      </c>
      <c r="G81" s="163">
        <v>23133</v>
      </c>
      <c r="H81" s="163">
        <v>25582</v>
      </c>
      <c r="I81" s="165">
        <f>IFERROR(H81/G81-1,"-")</f>
        <v>0.10586607876194187</v>
      </c>
      <c r="J81" s="164">
        <f t="shared" si="43"/>
        <v>0.6184993040617488</v>
      </c>
      <c r="K81" s="179">
        <f t="shared" si="44"/>
        <v>2449</v>
      </c>
      <c r="L81" s="163">
        <f t="shared" si="45"/>
        <v>9776</v>
      </c>
      <c r="M81" s="164">
        <f t="shared" si="46"/>
        <v>3.1849703066445884E-2</v>
      </c>
    </row>
    <row r="82" spans="2:13" x14ac:dyDescent="0.25">
      <c r="B82" s="162" t="s">
        <v>100</v>
      </c>
      <c r="C82" s="163">
        <v>38501</v>
      </c>
      <c r="D82" s="163">
        <v>37773</v>
      </c>
      <c r="E82" s="163">
        <v>6259</v>
      </c>
      <c r="F82" s="163">
        <v>22663</v>
      </c>
      <c r="G82" s="163">
        <v>21448</v>
      </c>
      <c r="H82" s="163">
        <v>34009</v>
      </c>
      <c r="I82" s="165">
        <f>IFERROR(H82/G82-1,"-")</f>
        <v>0.58564901156284965</v>
      </c>
      <c r="J82" s="164">
        <f t="shared" si="43"/>
        <v>-9.9647896645752243E-2</v>
      </c>
      <c r="K82" s="179">
        <f t="shared" si="44"/>
        <v>12561</v>
      </c>
      <c r="L82" s="163">
        <f t="shared" si="45"/>
        <v>-3764</v>
      </c>
      <c r="M82" s="164">
        <f t="shared" si="46"/>
        <v>4.2341355311811359E-2</v>
      </c>
    </row>
    <row r="83" spans="2:13" x14ac:dyDescent="0.25">
      <c r="B83" s="157" t="s">
        <v>107</v>
      </c>
      <c r="C83" s="158">
        <v>59873</v>
      </c>
      <c r="D83" s="158">
        <v>56238</v>
      </c>
      <c r="E83" s="158">
        <v>21366</v>
      </c>
      <c r="F83" s="158">
        <v>44737</v>
      </c>
      <c r="G83" s="158">
        <v>52763</v>
      </c>
      <c r="H83" s="158">
        <v>57635</v>
      </c>
      <c r="I83" s="160">
        <f>IFERROR(H83/G83-1,"-")</f>
        <v>9.2337433428728355E-2</v>
      </c>
      <c r="J83" s="159">
        <f t="shared" si="43"/>
        <v>2.4840854937942414E-2</v>
      </c>
      <c r="K83" s="178">
        <f t="shared" si="44"/>
        <v>4872</v>
      </c>
      <c r="L83" s="158">
        <f t="shared" si="45"/>
        <v>1397</v>
      </c>
      <c r="M83" s="159">
        <f t="shared" si="46"/>
        <v>7.1755829733195553E-2</v>
      </c>
    </row>
    <row r="84" spans="2:13" x14ac:dyDescent="0.25">
      <c r="B84" s="162" t="s">
        <v>110</v>
      </c>
      <c r="C84" s="163">
        <v>8452</v>
      </c>
      <c r="D84" s="163">
        <v>7698</v>
      </c>
      <c r="E84" s="163">
        <v>1916</v>
      </c>
      <c r="F84" s="163">
        <v>6589</v>
      </c>
      <c r="G84" s="163">
        <v>7737</v>
      </c>
      <c r="H84" s="163">
        <v>9272</v>
      </c>
      <c r="I84" s="165">
        <f t="shared" ref="I84:I91" si="47">IFERROR(H84/G84-1,"-")</f>
        <v>0.19839731161949081</v>
      </c>
      <c r="J84" s="164">
        <f t="shared" si="43"/>
        <v>0.20446869316705629</v>
      </c>
      <c r="K84" s="179">
        <f t="shared" si="44"/>
        <v>1535</v>
      </c>
      <c r="L84" s="163">
        <f t="shared" si="45"/>
        <v>1574</v>
      </c>
      <c r="M84" s="164">
        <f t="shared" si="46"/>
        <v>1.1543680980067479E-2</v>
      </c>
    </row>
    <row r="85" spans="2:13" x14ac:dyDescent="0.25">
      <c r="B85" s="162" t="s">
        <v>113</v>
      </c>
      <c r="C85" s="163">
        <v>16793</v>
      </c>
      <c r="D85" s="163">
        <v>14147</v>
      </c>
      <c r="E85" s="163">
        <v>5089</v>
      </c>
      <c r="F85" s="163">
        <v>9716</v>
      </c>
      <c r="G85" s="163">
        <v>10017</v>
      </c>
      <c r="H85" s="163">
        <v>11633</v>
      </c>
      <c r="I85" s="165">
        <f t="shared" si="47"/>
        <v>0.16132574623140661</v>
      </c>
      <c r="J85" s="164">
        <f t="shared" si="43"/>
        <v>-0.17770552060507527</v>
      </c>
      <c r="K85" s="179">
        <f t="shared" si="44"/>
        <v>1616</v>
      </c>
      <c r="L85" s="163">
        <f t="shared" si="45"/>
        <v>-2514</v>
      </c>
      <c r="M85" s="164">
        <f t="shared" si="46"/>
        <v>1.4483136415134273E-2</v>
      </c>
    </row>
    <row r="86" spans="2:13" x14ac:dyDescent="0.25">
      <c r="B86" s="162" t="s">
        <v>116</v>
      </c>
      <c r="C86" s="163">
        <v>4046</v>
      </c>
      <c r="D86" s="163">
        <v>3109</v>
      </c>
      <c r="E86" s="163">
        <v>920</v>
      </c>
      <c r="F86" s="163">
        <v>3307</v>
      </c>
      <c r="G86" s="163">
        <v>3332</v>
      </c>
      <c r="H86" s="163">
        <v>3832</v>
      </c>
      <c r="I86" s="165">
        <f t="shared" si="47"/>
        <v>0.15006002400960394</v>
      </c>
      <c r="J86" s="164">
        <f t="shared" si="43"/>
        <v>0.23255065937600516</v>
      </c>
      <c r="K86" s="179">
        <f t="shared" si="44"/>
        <v>500</v>
      </c>
      <c r="L86" s="163">
        <f t="shared" si="45"/>
        <v>723</v>
      </c>
      <c r="M86" s="164">
        <f t="shared" si="46"/>
        <v>4.7708569365421246E-3</v>
      </c>
    </row>
    <row r="87" spans="2:13" x14ac:dyDescent="0.25">
      <c r="B87" s="162" t="s">
        <v>123</v>
      </c>
      <c r="C87" s="163">
        <v>3048</v>
      </c>
      <c r="D87" s="163">
        <v>2395</v>
      </c>
      <c r="E87" s="163">
        <v>369</v>
      </c>
      <c r="F87" s="163">
        <v>3378</v>
      </c>
      <c r="G87" s="163">
        <v>3168</v>
      </c>
      <c r="H87" s="163">
        <v>3754</v>
      </c>
      <c r="I87" s="165">
        <f t="shared" si="47"/>
        <v>0.1849747474747474</v>
      </c>
      <c r="J87" s="164">
        <f t="shared" si="43"/>
        <v>0.56743215031315231</v>
      </c>
      <c r="K87" s="179">
        <f t="shared" si="44"/>
        <v>586</v>
      </c>
      <c r="L87" s="163">
        <f t="shared" si="45"/>
        <v>1359</v>
      </c>
      <c r="M87" s="164">
        <f t="shared" si="46"/>
        <v>4.6737465918004007E-3</v>
      </c>
    </row>
    <row r="88" spans="2:13" x14ac:dyDescent="0.25">
      <c r="B88" s="162" t="s">
        <v>119</v>
      </c>
      <c r="C88" s="163">
        <v>432</v>
      </c>
      <c r="D88" s="163">
        <v>455</v>
      </c>
      <c r="E88" s="163">
        <v>136</v>
      </c>
      <c r="F88" s="163">
        <v>551</v>
      </c>
      <c r="G88" s="163">
        <v>417</v>
      </c>
      <c r="H88" s="163">
        <v>601</v>
      </c>
      <c r="I88" s="165">
        <f t="shared" si="47"/>
        <v>0.44124700239808146</v>
      </c>
      <c r="J88" s="164">
        <f t="shared" si="43"/>
        <v>0.32087912087912085</v>
      </c>
      <c r="K88" s="179">
        <f t="shared" si="44"/>
        <v>184</v>
      </c>
      <c r="L88" s="163">
        <f t="shared" si="45"/>
        <v>146</v>
      </c>
      <c r="M88" s="164">
        <f t="shared" si="46"/>
        <v>7.4824765627917982E-4</v>
      </c>
    </row>
    <row r="89" spans="2:13" x14ac:dyDescent="0.25">
      <c r="B89" s="162" t="s">
        <v>128</v>
      </c>
      <c r="C89" s="163">
        <v>2132</v>
      </c>
      <c r="D89" s="163">
        <v>2754</v>
      </c>
      <c r="E89" s="163">
        <v>1314</v>
      </c>
      <c r="F89" s="163">
        <v>2121</v>
      </c>
      <c r="G89" s="163">
        <v>3009</v>
      </c>
      <c r="H89" s="163">
        <v>2200</v>
      </c>
      <c r="I89" s="165">
        <f t="shared" si="47"/>
        <v>-0.2688600864074443</v>
      </c>
      <c r="J89" s="164">
        <f t="shared" si="43"/>
        <v>-0.20116194625998551</v>
      </c>
      <c r="K89" s="179">
        <f t="shared" si="44"/>
        <v>-809</v>
      </c>
      <c r="L89" s="163">
        <f t="shared" si="45"/>
        <v>-554</v>
      </c>
      <c r="M89" s="164">
        <f t="shared" si="46"/>
        <v>2.7390097234845185E-3</v>
      </c>
    </row>
    <row r="90" spans="2:13" x14ac:dyDescent="0.25">
      <c r="B90" s="162" t="s">
        <v>131</v>
      </c>
      <c r="C90" s="163">
        <v>3429</v>
      </c>
      <c r="D90" s="163">
        <v>3207</v>
      </c>
      <c r="E90" s="163">
        <v>2393</v>
      </c>
      <c r="F90" s="163">
        <v>1817</v>
      </c>
      <c r="G90" s="163">
        <v>3319</v>
      </c>
      <c r="H90" s="163">
        <v>3086</v>
      </c>
      <c r="I90" s="165">
        <f t="shared" si="47"/>
        <v>-7.0201868032539916E-2</v>
      </c>
      <c r="J90" s="164">
        <f t="shared" si="43"/>
        <v>-3.7729965700031176E-2</v>
      </c>
      <c r="K90" s="179">
        <f t="shared" si="44"/>
        <v>-233</v>
      </c>
      <c r="L90" s="163">
        <f t="shared" si="45"/>
        <v>-121</v>
      </c>
      <c r="M90" s="164">
        <f t="shared" si="46"/>
        <v>3.84208363939692E-3</v>
      </c>
    </row>
    <row r="91" spans="2:13" x14ac:dyDescent="0.25">
      <c r="B91" s="168" t="s">
        <v>145</v>
      </c>
      <c r="C91" s="169">
        <f>IFERROR(C83-SUM(C84:C90),"nd")</f>
        <v>21541</v>
      </c>
      <c r="D91" s="169">
        <f t="shared" ref="D91:H91" si="48">IFERROR(D83-SUM(D84:D90),"nd")</f>
        <v>22473</v>
      </c>
      <c r="E91" s="169">
        <f t="shared" si="48"/>
        <v>9229</v>
      </c>
      <c r="F91" s="169">
        <f t="shared" si="48"/>
        <v>17258</v>
      </c>
      <c r="G91" s="169">
        <f t="shared" si="48"/>
        <v>21764</v>
      </c>
      <c r="H91" s="169">
        <f t="shared" si="48"/>
        <v>23257</v>
      </c>
      <c r="I91" s="171">
        <f t="shared" si="47"/>
        <v>6.8599522146664205E-2</v>
      </c>
      <c r="J91" s="170">
        <f t="shared" si="43"/>
        <v>3.488630801406134E-2</v>
      </c>
      <c r="K91" s="180">
        <f t="shared" si="44"/>
        <v>1493</v>
      </c>
      <c r="L91" s="169">
        <f t="shared" si="45"/>
        <v>784</v>
      </c>
      <c r="M91" s="170">
        <f t="shared" si="46"/>
        <v>2.8955067790490657E-2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316</v>
      </c>
      <c r="D94" s="158" t="s">
        <v>316</v>
      </c>
      <c r="E94" s="158" t="s">
        <v>316</v>
      </c>
      <c r="F94" s="158" t="s">
        <v>316</v>
      </c>
      <c r="G94" s="158" t="s">
        <v>316</v>
      </c>
      <c r="H94" s="158" t="s">
        <v>316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316</v>
      </c>
      <c r="D95" s="163" t="s">
        <v>316</v>
      </c>
      <c r="E95" s="163" t="s">
        <v>316</v>
      </c>
      <c r="F95" s="163" t="s">
        <v>316</v>
      </c>
      <c r="G95" s="163" t="s">
        <v>316</v>
      </c>
      <c r="H95" s="163" t="s">
        <v>316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316</v>
      </c>
      <c r="D96" s="163" t="s">
        <v>316</v>
      </c>
      <c r="E96" s="163" t="s">
        <v>316</v>
      </c>
      <c r="F96" s="163" t="s">
        <v>316</v>
      </c>
      <c r="G96" s="163" t="s">
        <v>316</v>
      </c>
      <c r="H96" s="163" t="s">
        <v>316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316</v>
      </c>
      <c r="D97" s="158" t="s">
        <v>316</v>
      </c>
      <c r="E97" s="158" t="s">
        <v>316</v>
      </c>
      <c r="F97" s="158" t="s">
        <v>316</v>
      </c>
      <c r="G97" s="158" t="s">
        <v>316</v>
      </c>
      <c r="H97" s="158" t="s">
        <v>316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316</v>
      </c>
      <c r="D98" s="163" t="s">
        <v>316</v>
      </c>
      <c r="E98" s="163" t="s">
        <v>316</v>
      </c>
      <c r="F98" s="163" t="s">
        <v>316</v>
      </c>
      <c r="G98" s="163" t="s">
        <v>316</v>
      </c>
      <c r="H98" s="163" t="s">
        <v>316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316</v>
      </c>
      <c r="D99" s="163" t="s">
        <v>316</v>
      </c>
      <c r="E99" s="163" t="s">
        <v>316</v>
      </c>
      <c r="F99" s="163" t="s">
        <v>316</v>
      </c>
      <c r="G99" s="163" t="s">
        <v>316</v>
      </c>
      <c r="H99" s="163" t="s">
        <v>316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316</v>
      </c>
      <c r="D100" s="163" t="s">
        <v>316</v>
      </c>
      <c r="E100" s="163" t="s">
        <v>316</v>
      </c>
      <c r="F100" s="163" t="s">
        <v>316</v>
      </c>
      <c r="G100" s="163" t="s">
        <v>316</v>
      </c>
      <c r="H100" s="163" t="s">
        <v>316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316</v>
      </c>
      <c r="D101" s="163" t="s">
        <v>316</v>
      </c>
      <c r="E101" s="163" t="s">
        <v>316</v>
      </c>
      <c r="F101" s="163" t="s">
        <v>316</v>
      </c>
      <c r="G101" s="163" t="s">
        <v>316</v>
      </c>
      <c r="H101" s="163" t="s">
        <v>316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316</v>
      </c>
      <c r="D102" s="163" t="s">
        <v>316</v>
      </c>
      <c r="E102" s="163" t="s">
        <v>316</v>
      </c>
      <c r="F102" s="163" t="s">
        <v>316</v>
      </c>
      <c r="G102" s="163" t="s">
        <v>316</v>
      </c>
      <c r="H102" s="163" t="s">
        <v>316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316</v>
      </c>
      <c r="D103" s="163" t="s">
        <v>316</v>
      </c>
      <c r="E103" s="163" t="s">
        <v>316</v>
      </c>
      <c r="F103" s="163" t="s">
        <v>316</v>
      </c>
      <c r="G103" s="163" t="s">
        <v>316</v>
      </c>
      <c r="H103" s="163" t="s">
        <v>316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316</v>
      </c>
      <c r="D104" s="163" t="s">
        <v>316</v>
      </c>
      <c r="E104" s="163" t="s">
        <v>316</v>
      </c>
      <c r="F104" s="163" t="s">
        <v>316</v>
      </c>
      <c r="G104" s="163" t="s">
        <v>316</v>
      </c>
      <c r="H104" s="163" t="s">
        <v>316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40020</v>
      </c>
      <c r="D107" s="176">
        <f t="shared" ref="D107:H107" si="56">IFERROR(D108+D111,"nd")</f>
        <v>38372</v>
      </c>
      <c r="E107" s="176">
        <f t="shared" si="56"/>
        <v>13758</v>
      </c>
      <c r="F107" s="176">
        <f t="shared" si="56"/>
        <v>18856</v>
      </c>
      <c r="G107" s="176">
        <f t="shared" si="56"/>
        <v>21513</v>
      </c>
      <c r="H107" s="176">
        <f t="shared" si="56"/>
        <v>21424</v>
      </c>
      <c r="I107" s="177">
        <f>IFERROR(H107/G107-1,"-")</f>
        <v>-4.1370334216520588E-3</v>
      </c>
      <c r="J107" s="177">
        <f>IFERROR(H107/D107-1,"-")</f>
        <v>-0.44167622224538727</v>
      </c>
      <c r="K107" s="176">
        <f>IFERROR(H107-G107,"-")</f>
        <v>-89</v>
      </c>
      <c r="L107" s="176">
        <f>IFERROR(H107-D107,"-")</f>
        <v>-16948</v>
      </c>
      <c r="M107" s="177">
        <f>IFERROR(H107/H$9,"-")</f>
        <v>2.6672974689060148E-2</v>
      </c>
    </row>
    <row r="108" spans="2:13" x14ac:dyDescent="0.25">
      <c r="B108" s="157" t="s">
        <v>97</v>
      </c>
      <c r="C108" s="158">
        <v>10019</v>
      </c>
      <c r="D108" s="158">
        <v>8820</v>
      </c>
      <c r="E108" s="158">
        <v>2060</v>
      </c>
      <c r="F108" s="158">
        <v>5650</v>
      </c>
      <c r="G108" s="158">
        <v>5102</v>
      </c>
      <c r="H108" s="158">
        <v>4244</v>
      </c>
      <c r="I108" s="160">
        <f>IFERROR(H108/G108-1,"-")</f>
        <v>-0.1681693453547628</v>
      </c>
      <c r="J108" s="159">
        <f t="shared" ref="J108:J119" si="57">IFERROR(H108/D108-1,"-")</f>
        <v>-0.51882086167800456</v>
      </c>
      <c r="K108" s="178">
        <f t="shared" ref="K108:K119" si="58">IFERROR(H108-G108,"-")</f>
        <v>-858</v>
      </c>
      <c r="L108" s="158">
        <f t="shared" ref="L108:L119" si="59">IFERROR(H108-D108,"-")</f>
        <v>-4576</v>
      </c>
      <c r="M108" s="159">
        <f t="shared" ref="M108:M119" si="60">IFERROR(H108/H$9,"-")</f>
        <v>5.2837987574855892E-3</v>
      </c>
    </row>
    <row r="109" spans="2:13" x14ac:dyDescent="0.25">
      <c r="B109" s="162" t="s">
        <v>103</v>
      </c>
      <c r="C109" s="163">
        <v>7708</v>
      </c>
      <c r="D109" s="163">
        <v>5928</v>
      </c>
      <c r="E109" s="163">
        <v>1452</v>
      </c>
      <c r="F109" s="163">
        <v>4251</v>
      </c>
      <c r="G109" s="163">
        <v>3615</v>
      </c>
      <c r="H109" s="163">
        <v>2539</v>
      </c>
      <c r="I109" s="165">
        <f>IFERROR(H109/G109-1,"-")</f>
        <v>-0.29764868603042882</v>
      </c>
      <c r="J109" s="164">
        <f t="shared" si="57"/>
        <v>-0.57169365721997301</v>
      </c>
      <c r="K109" s="179">
        <f t="shared" si="58"/>
        <v>-1076</v>
      </c>
      <c r="L109" s="163">
        <f t="shared" si="59"/>
        <v>-3389</v>
      </c>
      <c r="M109" s="164">
        <f t="shared" si="60"/>
        <v>3.1610662217850874E-3</v>
      </c>
    </row>
    <row r="110" spans="2:13" x14ac:dyDescent="0.25">
      <c r="B110" s="162" t="s">
        <v>100</v>
      </c>
      <c r="C110" s="163">
        <v>2311</v>
      </c>
      <c r="D110" s="163">
        <v>2892</v>
      </c>
      <c r="E110" s="163">
        <v>608</v>
      </c>
      <c r="F110" s="163">
        <v>1399</v>
      </c>
      <c r="G110" s="163">
        <v>1487</v>
      </c>
      <c r="H110" s="163">
        <v>1705</v>
      </c>
      <c r="I110" s="165">
        <f>IFERROR(H110/G110-1,"-")</f>
        <v>0.14660390047074645</v>
      </c>
      <c r="J110" s="164">
        <f t="shared" si="57"/>
        <v>-0.41044260027662516</v>
      </c>
      <c r="K110" s="179">
        <f t="shared" si="58"/>
        <v>218</v>
      </c>
      <c r="L110" s="163">
        <f t="shared" si="59"/>
        <v>-1187</v>
      </c>
      <c r="M110" s="164">
        <f t="shared" si="60"/>
        <v>2.1227325357005018E-3</v>
      </c>
    </row>
    <row r="111" spans="2:13" x14ac:dyDescent="0.25">
      <c r="B111" s="157" t="s">
        <v>107</v>
      </c>
      <c r="C111" s="158">
        <v>30001</v>
      </c>
      <c r="D111" s="158">
        <v>29552</v>
      </c>
      <c r="E111" s="158">
        <v>11698</v>
      </c>
      <c r="F111" s="158">
        <v>13206</v>
      </c>
      <c r="G111" s="158">
        <v>16411</v>
      </c>
      <c r="H111" s="158">
        <v>17180</v>
      </c>
      <c r="I111" s="160">
        <f>IFERROR(H111/G111-1,"-")</f>
        <v>4.6858814209981059E-2</v>
      </c>
      <c r="J111" s="159">
        <f t="shared" si="57"/>
        <v>-0.41865186789388198</v>
      </c>
      <c r="K111" s="178">
        <f t="shared" si="58"/>
        <v>769</v>
      </c>
      <c r="L111" s="158">
        <f t="shared" si="59"/>
        <v>-12372</v>
      </c>
      <c r="M111" s="159">
        <f t="shared" si="60"/>
        <v>2.1389175931574557E-2</v>
      </c>
    </row>
    <row r="112" spans="2:13" x14ac:dyDescent="0.25">
      <c r="B112" s="162" t="s">
        <v>110</v>
      </c>
      <c r="C112" s="163">
        <v>17660</v>
      </c>
      <c r="D112" s="163">
        <v>15959</v>
      </c>
      <c r="E112" s="163">
        <v>6095</v>
      </c>
      <c r="F112" s="163">
        <v>8114</v>
      </c>
      <c r="G112" s="163">
        <v>10034</v>
      </c>
      <c r="H112" s="163">
        <v>9838</v>
      </c>
      <c r="I112" s="165">
        <f t="shared" ref="I112:I119" si="61">IFERROR(H112/G112-1,"-")</f>
        <v>-1.953358580825193E-2</v>
      </c>
      <c r="J112" s="164">
        <f t="shared" si="57"/>
        <v>-0.38354533492073439</v>
      </c>
      <c r="K112" s="179">
        <f t="shared" si="58"/>
        <v>-196</v>
      </c>
      <c r="L112" s="163">
        <f t="shared" si="59"/>
        <v>-6121</v>
      </c>
      <c r="M112" s="164">
        <f t="shared" si="60"/>
        <v>1.224835348165486E-2</v>
      </c>
    </row>
    <row r="113" spans="2:13" x14ac:dyDescent="0.25">
      <c r="B113" s="162" t="s">
        <v>113</v>
      </c>
      <c r="C113" s="163">
        <v>4678</v>
      </c>
      <c r="D113" s="163">
        <v>3085</v>
      </c>
      <c r="E113" s="163">
        <v>474</v>
      </c>
      <c r="F113" s="163">
        <v>477</v>
      </c>
      <c r="G113" s="163">
        <v>794</v>
      </c>
      <c r="H113" s="163">
        <v>821</v>
      </c>
      <c r="I113" s="165">
        <f t="shared" si="61"/>
        <v>3.400503778337538E-2</v>
      </c>
      <c r="J113" s="164">
        <f t="shared" si="57"/>
        <v>-0.73387358184764984</v>
      </c>
      <c r="K113" s="179">
        <f t="shared" si="58"/>
        <v>27</v>
      </c>
      <c r="L113" s="163">
        <f t="shared" si="59"/>
        <v>-2264</v>
      </c>
      <c r="M113" s="164">
        <f t="shared" si="60"/>
        <v>1.0221486286276316E-3</v>
      </c>
    </row>
    <row r="114" spans="2:13" x14ac:dyDescent="0.25">
      <c r="B114" s="162" t="s">
        <v>116</v>
      </c>
      <c r="C114" s="163">
        <v>946</v>
      </c>
      <c r="D114" s="163">
        <v>1676</v>
      </c>
      <c r="E114" s="163">
        <v>623</v>
      </c>
      <c r="F114" s="163">
        <v>737</v>
      </c>
      <c r="G114" s="163">
        <v>956</v>
      </c>
      <c r="H114" s="163">
        <v>1040</v>
      </c>
      <c r="I114" s="165">
        <f t="shared" si="61"/>
        <v>8.786610878661083E-2</v>
      </c>
      <c r="J114" s="164">
        <f t="shared" si="57"/>
        <v>-0.37947494033412887</v>
      </c>
      <c r="K114" s="179">
        <f t="shared" si="58"/>
        <v>84</v>
      </c>
      <c r="L114" s="163">
        <f t="shared" si="59"/>
        <v>-636</v>
      </c>
      <c r="M114" s="164">
        <f t="shared" si="60"/>
        <v>1.2948045965563177E-3</v>
      </c>
    </row>
    <row r="115" spans="2:13" x14ac:dyDescent="0.25">
      <c r="B115" s="162" t="s">
        <v>123</v>
      </c>
      <c r="C115" s="163">
        <v>423</v>
      </c>
      <c r="D115" s="163">
        <v>1022</v>
      </c>
      <c r="E115" s="163">
        <v>167</v>
      </c>
      <c r="F115" s="163">
        <v>245</v>
      </c>
      <c r="G115" s="163">
        <v>341</v>
      </c>
      <c r="H115" s="163">
        <v>398</v>
      </c>
      <c r="I115" s="165">
        <f t="shared" si="61"/>
        <v>0.16715542521994142</v>
      </c>
      <c r="J115" s="164">
        <f t="shared" si="57"/>
        <v>-0.61056751467710368</v>
      </c>
      <c r="K115" s="179">
        <f t="shared" si="58"/>
        <v>57</v>
      </c>
      <c r="L115" s="163">
        <f t="shared" si="59"/>
        <v>-624</v>
      </c>
      <c r="M115" s="164">
        <f t="shared" si="60"/>
        <v>4.955117590667447E-4</v>
      </c>
    </row>
    <row r="116" spans="2:13" x14ac:dyDescent="0.25">
      <c r="B116" s="162" t="s">
        <v>119</v>
      </c>
      <c r="C116" s="163">
        <v>477</v>
      </c>
      <c r="D116" s="163">
        <v>421</v>
      </c>
      <c r="E116" s="163">
        <v>262</v>
      </c>
      <c r="F116" s="163">
        <v>272</v>
      </c>
      <c r="G116" s="163">
        <v>317</v>
      </c>
      <c r="H116" s="163">
        <v>292</v>
      </c>
      <c r="I116" s="165">
        <f t="shared" si="61"/>
        <v>-7.8864353312302793E-2</v>
      </c>
      <c r="J116" s="164">
        <f t="shared" si="57"/>
        <v>-0.30641330166270786</v>
      </c>
      <c r="K116" s="179">
        <f t="shared" si="58"/>
        <v>-25</v>
      </c>
      <c r="L116" s="163">
        <f t="shared" si="59"/>
        <v>-129</v>
      </c>
      <c r="M116" s="164">
        <f t="shared" si="60"/>
        <v>3.6354129057158155E-4</v>
      </c>
    </row>
    <row r="117" spans="2:13" x14ac:dyDescent="0.25">
      <c r="B117" s="162" t="s">
        <v>128</v>
      </c>
      <c r="C117" s="163">
        <v>166</v>
      </c>
      <c r="D117" s="163">
        <v>262</v>
      </c>
      <c r="E117" s="163">
        <v>180</v>
      </c>
      <c r="F117" s="163">
        <v>62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-0.72519083969465647</v>
      </c>
      <c r="K117" s="179">
        <f t="shared" si="58"/>
        <v>-44</v>
      </c>
      <c r="L117" s="163">
        <f t="shared" si="59"/>
        <v>-190</v>
      </c>
      <c r="M117" s="164">
        <f t="shared" si="60"/>
        <v>8.9640318223129694E-5</v>
      </c>
    </row>
    <row r="118" spans="2:13" x14ac:dyDescent="0.25">
      <c r="B118" s="162" t="s">
        <v>131</v>
      </c>
      <c r="C118" s="163">
        <v>277</v>
      </c>
      <c r="D118" s="163">
        <v>228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-0.60526315789473684</v>
      </c>
      <c r="K118" s="179">
        <f t="shared" si="58"/>
        <v>14</v>
      </c>
      <c r="L118" s="163">
        <f t="shared" si="59"/>
        <v>-138</v>
      </c>
      <c r="M118" s="164">
        <f t="shared" si="60"/>
        <v>1.1205039777891212E-4</v>
      </c>
    </row>
    <row r="119" spans="2:13" x14ac:dyDescent="0.25">
      <c r="B119" s="168" t="s">
        <v>145</v>
      </c>
      <c r="C119" s="169">
        <f>IFERROR(C111-SUM(C112:C118),"nd")</f>
        <v>5374</v>
      </c>
      <c r="D119" s="169">
        <f t="shared" ref="D119:H119" si="62">IFERROR(D111-SUM(D112:D118),"nd")</f>
        <v>6899</v>
      </c>
      <c r="E119" s="169">
        <f t="shared" si="62"/>
        <v>3514</v>
      </c>
      <c r="F119" s="169">
        <f t="shared" si="62"/>
        <v>3219</v>
      </c>
      <c r="G119" s="169">
        <f t="shared" si="62"/>
        <v>3777</v>
      </c>
      <c r="H119" s="169">
        <f t="shared" si="62"/>
        <v>4629</v>
      </c>
      <c r="I119" s="171">
        <f t="shared" si="61"/>
        <v>0.22557585385226364</v>
      </c>
      <c r="J119" s="170">
        <f t="shared" si="57"/>
        <v>-0.32903319321640823</v>
      </c>
      <c r="K119" s="180">
        <f t="shared" si="58"/>
        <v>852</v>
      </c>
      <c r="L119" s="169">
        <f t="shared" si="59"/>
        <v>-2270</v>
      </c>
      <c r="M119" s="170">
        <f t="shared" si="60"/>
        <v>5.7631254590953798E-3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316</v>
      </c>
      <c r="D122" s="158" t="s">
        <v>316</v>
      </c>
      <c r="E122" s="158" t="s">
        <v>316</v>
      </c>
      <c r="F122" s="158" t="s">
        <v>316</v>
      </c>
      <c r="G122" s="158" t="s">
        <v>316</v>
      </c>
      <c r="H122" s="158" t="s">
        <v>316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316</v>
      </c>
      <c r="D123" s="163" t="s">
        <v>316</v>
      </c>
      <c r="E123" s="163" t="s">
        <v>316</v>
      </c>
      <c r="F123" s="163" t="s">
        <v>316</v>
      </c>
      <c r="G123" s="163" t="s">
        <v>316</v>
      </c>
      <c r="H123" s="163" t="s">
        <v>316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316</v>
      </c>
      <c r="D124" s="163" t="s">
        <v>316</v>
      </c>
      <c r="E124" s="163" t="s">
        <v>316</v>
      </c>
      <c r="F124" s="163" t="s">
        <v>316</v>
      </c>
      <c r="G124" s="163" t="s">
        <v>316</v>
      </c>
      <c r="H124" s="163" t="s">
        <v>316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316</v>
      </c>
      <c r="D125" s="158" t="s">
        <v>316</v>
      </c>
      <c r="E125" s="158" t="s">
        <v>316</v>
      </c>
      <c r="F125" s="158" t="s">
        <v>316</v>
      </c>
      <c r="G125" s="158" t="s">
        <v>316</v>
      </c>
      <c r="H125" s="158" t="s">
        <v>316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316</v>
      </c>
      <c r="D126" s="163" t="s">
        <v>316</v>
      </c>
      <c r="E126" s="163" t="s">
        <v>316</v>
      </c>
      <c r="F126" s="163" t="s">
        <v>316</v>
      </c>
      <c r="G126" s="163" t="s">
        <v>316</v>
      </c>
      <c r="H126" s="163" t="s">
        <v>316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316</v>
      </c>
      <c r="D127" s="163" t="s">
        <v>316</v>
      </c>
      <c r="E127" s="163" t="s">
        <v>316</v>
      </c>
      <c r="F127" s="163" t="s">
        <v>316</v>
      </c>
      <c r="G127" s="163" t="s">
        <v>316</v>
      </c>
      <c r="H127" s="163" t="s">
        <v>316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316</v>
      </c>
      <c r="D128" s="163" t="s">
        <v>316</v>
      </c>
      <c r="E128" s="163" t="s">
        <v>316</v>
      </c>
      <c r="F128" s="163" t="s">
        <v>316</v>
      </c>
      <c r="G128" s="163" t="s">
        <v>316</v>
      </c>
      <c r="H128" s="163" t="s">
        <v>316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316</v>
      </c>
      <c r="D129" s="163" t="s">
        <v>316</v>
      </c>
      <c r="E129" s="163" t="s">
        <v>316</v>
      </c>
      <c r="F129" s="163" t="s">
        <v>316</v>
      </c>
      <c r="G129" s="163" t="s">
        <v>316</v>
      </c>
      <c r="H129" s="163" t="s">
        <v>316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316</v>
      </c>
      <c r="D130" s="163" t="s">
        <v>316</v>
      </c>
      <c r="E130" s="163" t="s">
        <v>316</v>
      </c>
      <c r="F130" s="163" t="s">
        <v>316</v>
      </c>
      <c r="G130" s="163" t="s">
        <v>316</v>
      </c>
      <c r="H130" s="163" t="s">
        <v>316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316</v>
      </c>
      <c r="D131" s="163" t="s">
        <v>316</v>
      </c>
      <c r="E131" s="163" t="s">
        <v>316</v>
      </c>
      <c r="F131" s="163" t="s">
        <v>316</v>
      </c>
      <c r="G131" s="163" t="s">
        <v>316</v>
      </c>
      <c r="H131" s="163" t="s">
        <v>316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316</v>
      </c>
      <c r="D132" s="163" t="s">
        <v>316</v>
      </c>
      <c r="E132" s="163" t="s">
        <v>316</v>
      </c>
      <c r="F132" s="163" t="s">
        <v>316</v>
      </c>
      <c r="G132" s="163" t="s">
        <v>316</v>
      </c>
      <c r="H132" s="163" t="s">
        <v>316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71224</v>
      </c>
      <c r="D135" s="176">
        <f t="shared" ref="D135:H135" si="70">IFERROR(D136+D139,"nd")</f>
        <v>48207</v>
      </c>
      <c r="E135" s="176">
        <f t="shared" si="70"/>
        <v>14776</v>
      </c>
      <c r="F135" s="176">
        <f t="shared" si="70"/>
        <v>29939</v>
      </c>
      <c r="G135" s="176">
        <f t="shared" si="70"/>
        <v>32291</v>
      </c>
      <c r="H135" s="176">
        <f t="shared" si="70"/>
        <v>33576</v>
      </c>
      <c r="I135" s="177">
        <f>IFERROR(H135/G135-1,"-")</f>
        <v>3.9794369948282782E-2</v>
      </c>
      <c r="J135" s="177">
        <f>IFERROR(H135/D135-1,"-")</f>
        <v>-0.30350364055012757</v>
      </c>
      <c r="K135" s="176">
        <f>IFERROR(H135-G135,"-")</f>
        <v>1285</v>
      </c>
      <c r="L135" s="176">
        <f>IFERROR(H135-D135,"-")</f>
        <v>-14631</v>
      </c>
      <c r="M135" s="177">
        <f>IFERROR(H135/H$9,"-")</f>
        <v>4.1802268398052816E-2</v>
      </c>
    </row>
    <row r="136" spans="2:13" x14ac:dyDescent="0.25">
      <c r="B136" s="157" t="s">
        <v>97</v>
      </c>
      <c r="C136" s="158">
        <v>15530</v>
      </c>
      <c r="D136" s="158">
        <v>7913</v>
      </c>
      <c r="E136" s="158">
        <v>2023</v>
      </c>
      <c r="F136" s="158">
        <v>5798</v>
      </c>
      <c r="G136" s="158">
        <v>6408</v>
      </c>
      <c r="H136" s="158">
        <v>5620</v>
      </c>
      <c r="I136" s="160">
        <f>IFERROR(H136/G136-1,"-")</f>
        <v>-0.12297128589263417</v>
      </c>
      <c r="J136" s="159">
        <f t="shared" ref="J136:J147" si="71">IFERROR(H136/D136-1,"-")</f>
        <v>-0.28977631745229371</v>
      </c>
      <c r="K136" s="178">
        <f t="shared" ref="K136:K147" si="72">IFERROR(H136-G136,"-")</f>
        <v>-788</v>
      </c>
      <c r="L136" s="158">
        <f t="shared" ref="L136:L147" si="73">IFERROR(H136-D136,"-")</f>
        <v>-2293</v>
      </c>
      <c r="M136" s="159">
        <f t="shared" ref="M136:M147" si="74">IFERROR(H136/H$9,"-")</f>
        <v>6.9969248390831787E-3</v>
      </c>
    </row>
    <row r="137" spans="2:13" x14ac:dyDescent="0.25">
      <c r="B137" s="162" t="s">
        <v>103</v>
      </c>
      <c r="C137" s="163">
        <v>13086</v>
      </c>
      <c r="D137" s="163">
        <v>6074</v>
      </c>
      <c r="E137" s="163">
        <v>1702</v>
      </c>
      <c r="F137" s="163">
        <v>4105</v>
      </c>
      <c r="G137" s="163">
        <v>4423</v>
      </c>
      <c r="H137" s="163">
        <v>4085</v>
      </c>
      <c r="I137" s="165">
        <f>IFERROR(H137/G137-1,"-")</f>
        <v>-7.6418720325570844E-2</v>
      </c>
      <c r="J137" s="164">
        <f t="shared" si="71"/>
        <v>-0.32746131050378668</v>
      </c>
      <c r="K137" s="179">
        <f t="shared" si="72"/>
        <v>-338</v>
      </c>
      <c r="L137" s="163">
        <f t="shared" si="73"/>
        <v>-1989</v>
      </c>
      <c r="M137" s="164">
        <f t="shared" si="74"/>
        <v>5.0858430547428444E-3</v>
      </c>
    </row>
    <row r="138" spans="2:13" x14ac:dyDescent="0.25">
      <c r="B138" s="162" t="s">
        <v>100</v>
      </c>
      <c r="C138" s="163">
        <v>2444</v>
      </c>
      <c r="D138" s="163">
        <v>1839</v>
      </c>
      <c r="E138" s="163">
        <v>321</v>
      </c>
      <c r="F138" s="163">
        <v>1693</v>
      </c>
      <c r="G138" s="163">
        <v>1985</v>
      </c>
      <c r="H138" s="163">
        <v>1535</v>
      </c>
      <c r="I138" s="165">
        <f>IFERROR(H138/G138-1,"-")</f>
        <v>-0.22670025188916876</v>
      </c>
      <c r="J138" s="164">
        <f t="shared" si="71"/>
        <v>-0.16530723219140842</v>
      </c>
      <c r="K138" s="179">
        <f t="shared" si="72"/>
        <v>-450</v>
      </c>
      <c r="L138" s="163">
        <f t="shared" si="73"/>
        <v>-304</v>
      </c>
      <c r="M138" s="164">
        <f t="shared" si="74"/>
        <v>1.9110817843403345E-3</v>
      </c>
    </row>
    <row r="139" spans="2:13" x14ac:dyDescent="0.25">
      <c r="B139" s="157" t="s">
        <v>107</v>
      </c>
      <c r="C139" s="158">
        <v>55694</v>
      </c>
      <c r="D139" s="158">
        <v>40294</v>
      </c>
      <c r="E139" s="158">
        <v>12753</v>
      </c>
      <c r="F139" s="158">
        <v>24141</v>
      </c>
      <c r="G139" s="158">
        <v>25883</v>
      </c>
      <c r="H139" s="158">
        <v>27956</v>
      </c>
      <c r="I139" s="160">
        <f>IFERROR(H139/G139-1,"-")</f>
        <v>8.009117953869338E-2</v>
      </c>
      <c r="J139" s="159">
        <f t="shared" si="71"/>
        <v>-0.3061994341589318</v>
      </c>
      <c r="K139" s="178">
        <f t="shared" si="72"/>
        <v>2073</v>
      </c>
      <c r="L139" s="158">
        <f t="shared" si="73"/>
        <v>-12338</v>
      </c>
      <c r="M139" s="159">
        <f t="shared" si="74"/>
        <v>3.4805343558969637E-2</v>
      </c>
    </row>
    <row r="140" spans="2:13" x14ac:dyDescent="0.25">
      <c r="B140" s="162" t="s">
        <v>110</v>
      </c>
      <c r="C140" s="163">
        <v>31625</v>
      </c>
      <c r="D140" s="163">
        <v>20810</v>
      </c>
      <c r="E140" s="163">
        <v>6201</v>
      </c>
      <c r="F140" s="163">
        <v>9073</v>
      </c>
      <c r="G140" s="163">
        <v>10008</v>
      </c>
      <c r="H140" s="163">
        <v>12138</v>
      </c>
      <c r="I140" s="165">
        <f t="shared" ref="I140:I147" si="75">IFERROR(H140/G140-1,"-")</f>
        <v>0.21282973621103118</v>
      </c>
      <c r="J140" s="164">
        <f t="shared" si="71"/>
        <v>-0.41672272945699185</v>
      </c>
      <c r="K140" s="179">
        <f t="shared" si="72"/>
        <v>2130</v>
      </c>
      <c r="L140" s="163">
        <f t="shared" si="73"/>
        <v>-8672</v>
      </c>
      <c r="M140" s="164">
        <f t="shared" si="74"/>
        <v>1.5111863647115947E-2</v>
      </c>
    </row>
    <row r="141" spans="2:13" x14ac:dyDescent="0.25">
      <c r="B141" s="162" t="s">
        <v>113</v>
      </c>
      <c r="C141" s="163">
        <v>1960</v>
      </c>
      <c r="D141" s="163">
        <v>1633</v>
      </c>
      <c r="E141" s="163">
        <v>704</v>
      </c>
      <c r="F141" s="163">
        <v>1956</v>
      </c>
      <c r="G141" s="163">
        <v>1594</v>
      </c>
      <c r="H141" s="163">
        <v>1751</v>
      </c>
      <c r="I141" s="165">
        <f t="shared" si="75"/>
        <v>9.8494353826850789E-2</v>
      </c>
      <c r="J141" s="164">
        <f t="shared" si="71"/>
        <v>7.2259644825474645E-2</v>
      </c>
      <c r="K141" s="179">
        <f t="shared" si="72"/>
        <v>157</v>
      </c>
      <c r="L141" s="163">
        <f t="shared" si="73"/>
        <v>118</v>
      </c>
      <c r="M141" s="164">
        <f t="shared" si="74"/>
        <v>2.1800027390097235E-3</v>
      </c>
    </row>
    <row r="142" spans="2:13" x14ac:dyDescent="0.25">
      <c r="B142" s="162" t="s">
        <v>116</v>
      </c>
      <c r="C142" s="163">
        <v>6382</v>
      </c>
      <c r="D142" s="163">
        <v>2419</v>
      </c>
      <c r="E142" s="163">
        <v>507</v>
      </c>
      <c r="F142" s="163">
        <v>2669</v>
      </c>
      <c r="G142" s="163">
        <v>2925</v>
      </c>
      <c r="H142" s="163">
        <v>2651</v>
      </c>
      <c r="I142" s="165">
        <f t="shared" si="75"/>
        <v>-9.3675213675213698E-2</v>
      </c>
      <c r="J142" s="164">
        <f t="shared" si="71"/>
        <v>9.5907399751963718E-2</v>
      </c>
      <c r="K142" s="179">
        <f t="shared" si="72"/>
        <v>-274</v>
      </c>
      <c r="L142" s="163">
        <f t="shared" si="73"/>
        <v>232</v>
      </c>
      <c r="M142" s="164">
        <f t="shared" si="74"/>
        <v>3.3005067167988446E-3</v>
      </c>
    </row>
    <row r="143" spans="2:13" x14ac:dyDescent="0.25">
      <c r="B143" s="162" t="s">
        <v>123</v>
      </c>
      <c r="C143" s="163">
        <v>1124</v>
      </c>
      <c r="D143" s="163">
        <v>887</v>
      </c>
      <c r="E143" s="163">
        <v>374</v>
      </c>
      <c r="F143" s="163">
        <v>1263</v>
      </c>
      <c r="G143" s="163">
        <v>1071</v>
      </c>
      <c r="H143" s="163">
        <v>846</v>
      </c>
      <c r="I143" s="165">
        <f t="shared" si="75"/>
        <v>-0.21008403361344541</v>
      </c>
      <c r="J143" s="164">
        <f t="shared" si="71"/>
        <v>-4.6223224351747416E-2</v>
      </c>
      <c r="K143" s="179">
        <f t="shared" si="72"/>
        <v>-225</v>
      </c>
      <c r="L143" s="163">
        <f t="shared" si="73"/>
        <v>-41</v>
      </c>
      <c r="M143" s="164">
        <f t="shared" si="74"/>
        <v>1.053273739121774E-3</v>
      </c>
    </row>
    <row r="144" spans="2:13" x14ac:dyDescent="0.25">
      <c r="B144" s="162" t="s">
        <v>119</v>
      </c>
      <c r="C144" s="163">
        <v>481</v>
      </c>
      <c r="D144" s="163">
        <v>455</v>
      </c>
      <c r="E144" s="163">
        <v>198</v>
      </c>
      <c r="F144" s="163">
        <v>588</v>
      </c>
      <c r="G144" s="163">
        <v>512</v>
      </c>
      <c r="H144" s="163">
        <v>520</v>
      </c>
      <c r="I144" s="165">
        <f t="shared" si="75"/>
        <v>1.5625E-2</v>
      </c>
      <c r="J144" s="164">
        <f t="shared" si="71"/>
        <v>0.14285714285714279</v>
      </c>
      <c r="K144" s="179">
        <f t="shared" si="72"/>
        <v>8</v>
      </c>
      <c r="L144" s="163">
        <f t="shared" si="73"/>
        <v>65</v>
      </c>
      <c r="M144" s="164">
        <f t="shared" si="74"/>
        <v>6.4740229827815884E-4</v>
      </c>
    </row>
    <row r="145" spans="2:13" x14ac:dyDescent="0.25">
      <c r="B145" s="162" t="s">
        <v>128</v>
      </c>
      <c r="C145" s="163">
        <v>626</v>
      </c>
      <c r="D145" s="163">
        <v>590</v>
      </c>
      <c r="E145" s="163">
        <v>380</v>
      </c>
      <c r="F145" s="163">
        <v>234</v>
      </c>
      <c r="G145" s="163">
        <v>306</v>
      </c>
      <c r="H145" s="163">
        <v>194</v>
      </c>
      <c r="I145" s="165">
        <f t="shared" si="75"/>
        <v>-0.36601307189542487</v>
      </c>
      <c r="J145" s="164">
        <f t="shared" si="71"/>
        <v>-0.67118644067796618</v>
      </c>
      <c r="K145" s="179">
        <f t="shared" si="72"/>
        <v>-112</v>
      </c>
      <c r="L145" s="163">
        <f t="shared" si="73"/>
        <v>-396</v>
      </c>
      <c r="M145" s="164">
        <f t="shared" si="74"/>
        <v>2.4153085743454388E-4</v>
      </c>
    </row>
    <row r="146" spans="2:13" x14ac:dyDescent="0.25">
      <c r="B146" s="162" t="s">
        <v>131</v>
      </c>
      <c r="C146" s="163">
        <v>2881</v>
      </c>
      <c r="D146" s="163">
        <v>1053</v>
      </c>
      <c r="E146" s="163">
        <v>656</v>
      </c>
      <c r="F146" s="163">
        <v>184</v>
      </c>
      <c r="G146" s="163">
        <v>312</v>
      </c>
      <c r="H146" s="163">
        <v>325</v>
      </c>
      <c r="I146" s="165">
        <f t="shared" si="75"/>
        <v>4.1666666666666741E-2</v>
      </c>
      <c r="J146" s="164">
        <f t="shared" si="71"/>
        <v>-0.69135802469135799</v>
      </c>
      <c r="K146" s="179">
        <f t="shared" si="72"/>
        <v>13</v>
      </c>
      <c r="L146" s="163">
        <f t="shared" si="73"/>
        <v>-728</v>
      </c>
      <c r="M146" s="164">
        <f t="shared" si="74"/>
        <v>4.0462643642384931E-4</v>
      </c>
    </row>
    <row r="147" spans="2:13" x14ac:dyDescent="0.25">
      <c r="B147" s="168" t="s">
        <v>145</v>
      </c>
      <c r="C147" s="169">
        <f>IFERROR(C139-SUM(C140:C146),"nd")</f>
        <v>10615</v>
      </c>
      <c r="D147" s="169">
        <f t="shared" ref="D147:H147" si="76">IFERROR(D139-SUM(D140:D146),"nd")</f>
        <v>12447</v>
      </c>
      <c r="E147" s="169">
        <f t="shared" si="76"/>
        <v>3733</v>
      </c>
      <c r="F147" s="169">
        <f t="shared" si="76"/>
        <v>8174</v>
      </c>
      <c r="G147" s="169">
        <f t="shared" si="76"/>
        <v>9155</v>
      </c>
      <c r="H147" s="169">
        <f t="shared" si="76"/>
        <v>9531</v>
      </c>
      <c r="I147" s="171">
        <f t="shared" si="75"/>
        <v>4.1070453304205445E-2</v>
      </c>
      <c r="J147" s="170">
        <f t="shared" si="71"/>
        <v>-0.2342733188720173</v>
      </c>
      <c r="K147" s="180">
        <f t="shared" si="72"/>
        <v>376</v>
      </c>
      <c r="L147" s="169">
        <f t="shared" si="73"/>
        <v>-2916</v>
      </c>
      <c r="M147" s="170">
        <f t="shared" si="74"/>
        <v>1.1866137124786793E-2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4977</v>
      </c>
      <c r="D149" s="176">
        <f t="shared" ref="D149:H149" si="77">IFERROR(D150+D153,"nd")</f>
        <v>4056</v>
      </c>
      <c r="E149" s="176">
        <f t="shared" si="77"/>
        <v>2020</v>
      </c>
      <c r="F149" s="176">
        <f t="shared" si="77"/>
        <v>9038</v>
      </c>
      <c r="G149" s="176">
        <f t="shared" si="77"/>
        <v>11940</v>
      </c>
      <c r="H149" s="176">
        <f t="shared" si="77"/>
        <v>34026</v>
      </c>
      <c r="I149" s="177">
        <f>IFERROR(H149/G149-1,"-")</f>
        <v>1.8497487437185929</v>
      </c>
      <c r="J149" s="177">
        <f>IFERROR(H149/D149-1,"-")</f>
        <v>7.3890532544378704</v>
      </c>
      <c r="K149" s="176">
        <f>IFERROR(H149-G149,"-")</f>
        <v>22086</v>
      </c>
      <c r="L149" s="176">
        <f>IFERROR(H149-D149,"-")</f>
        <v>29970</v>
      </c>
      <c r="M149" s="177">
        <f>IFERROR(H149/H$9,"-")</f>
        <v>4.2362520386947371E-2</v>
      </c>
    </row>
    <row r="150" spans="2:13" x14ac:dyDescent="0.25">
      <c r="B150" s="157" t="s">
        <v>97</v>
      </c>
      <c r="C150" s="158">
        <v>1254</v>
      </c>
      <c r="D150" s="158">
        <v>941</v>
      </c>
      <c r="E150" s="158">
        <v>368</v>
      </c>
      <c r="F150" s="158">
        <v>1823</v>
      </c>
      <c r="G150" s="158">
        <v>3132</v>
      </c>
      <c r="H150" s="158">
        <v>4068</v>
      </c>
      <c r="I150" s="160">
        <f>IFERROR(H150/G150-1,"-")</f>
        <v>0.29885057471264376</v>
      </c>
      <c r="J150" s="159">
        <f t="shared" ref="J150:J161" si="78">IFERROR(H150/D150-1,"-")</f>
        <v>3.3230605738575987</v>
      </c>
      <c r="K150" s="178">
        <f t="shared" ref="K150:K161" si="79">IFERROR(H150-G150,"-")</f>
        <v>936</v>
      </c>
      <c r="L150" s="158">
        <f t="shared" ref="L150:L161" si="80">IFERROR(H150-D150,"-")</f>
        <v>3127</v>
      </c>
      <c r="M150" s="159">
        <f t="shared" ref="M150:M161" si="81">IFERROR(H150/H$9,"-")</f>
        <v>5.064677979606828E-3</v>
      </c>
    </row>
    <row r="151" spans="2:13" x14ac:dyDescent="0.25">
      <c r="B151" s="162" t="s">
        <v>103</v>
      </c>
      <c r="C151" s="163">
        <v>818</v>
      </c>
      <c r="D151" s="163">
        <v>577</v>
      </c>
      <c r="E151" s="163">
        <v>284</v>
      </c>
      <c r="F151" s="163">
        <v>572</v>
      </c>
      <c r="G151" s="163">
        <v>1329</v>
      </c>
      <c r="H151" s="163">
        <v>2587</v>
      </c>
      <c r="I151" s="165">
        <f>IFERROR(H151/G151-1,"-")</f>
        <v>0.94657637321294197</v>
      </c>
      <c r="J151" s="164">
        <f t="shared" si="78"/>
        <v>3.4835355285961871</v>
      </c>
      <c r="K151" s="179">
        <f t="shared" si="79"/>
        <v>1258</v>
      </c>
      <c r="L151" s="163">
        <f t="shared" si="80"/>
        <v>2010</v>
      </c>
      <c r="M151" s="164">
        <f t="shared" si="81"/>
        <v>3.2208264339338407E-3</v>
      </c>
    </row>
    <row r="152" spans="2:13" x14ac:dyDescent="0.25">
      <c r="B152" s="162" t="s">
        <v>100</v>
      </c>
      <c r="C152" s="163">
        <v>436</v>
      </c>
      <c r="D152" s="163">
        <v>364</v>
      </c>
      <c r="E152" s="163">
        <v>84</v>
      </c>
      <c r="F152" s="163">
        <v>1251</v>
      </c>
      <c r="G152" s="163">
        <v>1803</v>
      </c>
      <c r="H152" s="163">
        <v>1481</v>
      </c>
      <c r="I152" s="165">
        <f>IFERROR(H152/G152-1,"-")</f>
        <v>-0.17859123682750966</v>
      </c>
      <c r="J152" s="164">
        <f t="shared" si="78"/>
        <v>3.0686813186813184</v>
      </c>
      <c r="K152" s="179">
        <f t="shared" si="79"/>
        <v>-322</v>
      </c>
      <c r="L152" s="163">
        <f t="shared" si="80"/>
        <v>1117</v>
      </c>
      <c r="M152" s="164">
        <f t="shared" si="81"/>
        <v>1.8438515456729871E-3</v>
      </c>
    </row>
    <row r="153" spans="2:13" x14ac:dyDescent="0.25">
      <c r="B153" s="157" t="s">
        <v>107</v>
      </c>
      <c r="C153" s="158">
        <v>3723</v>
      </c>
      <c r="D153" s="158">
        <v>3115</v>
      </c>
      <c r="E153" s="158">
        <v>1652</v>
      </c>
      <c r="F153" s="158">
        <v>7215</v>
      </c>
      <c r="G153" s="158">
        <v>8808</v>
      </c>
      <c r="H153" s="158">
        <v>29958</v>
      </c>
      <c r="I153" s="160">
        <f>IFERROR(H153/G153-1,"-")</f>
        <v>2.4012261580381473</v>
      </c>
      <c r="J153" s="159">
        <f t="shared" si="78"/>
        <v>8.617335473515249</v>
      </c>
      <c r="K153" s="178">
        <f t="shared" si="79"/>
        <v>21150</v>
      </c>
      <c r="L153" s="158">
        <f t="shared" si="80"/>
        <v>26843</v>
      </c>
      <c r="M153" s="159">
        <f t="shared" si="81"/>
        <v>3.7297842407340548E-2</v>
      </c>
    </row>
    <row r="154" spans="2:13" x14ac:dyDescent="0.25">
      <c r="B154" s="162" t="s">
        <v>110</v>
      </c>
      <c r="C154" s="163">
        <v>376</v>
      </c>
      <c r="D154" s="163">
        <v>255</v>
      </c>
      <c r="E154" s="163">
        <v>283</v>
      </c>
      <c r="F154" s="163">
        <v>2517</v>
      </c>
      <c r="G154" s="163">
        <v>1804</v>
      </c>
      <c r="H154" s="163">
        <v>19206</v>
      </c>
      <c r="I154" s="165">
        <f t="shared" ref="I154:I161" si="82">IFERROR(H154/G154-1,"-")</f>
        <v>9.6463414634146343</v>
      </c>
      <c r="J154" s="164">
        <f t="shared" si="78"/>
        <v>74.317647058823525</v>
      </c>
      <c r="K154" s="179">
        <f t="shared" si="79"/>
        <v>17402</v>
      </c>
      <c r="L154" s="163">
        <f t="shared" si="80"/>
        <v>18951</v>
      </c>
      <c r="M154" s="164">
        <f t="shared" si="81"/>
        <v>2.3911554886019846E-2</v>
      </c>
    </row>
    <row r="155" spans="2:13" x14ac:dyDescent="0.25">
      <c r="B155" s="162" t="s">
        <v>113</v>
      </c>
      <c r="C155" s="163">
        <v>2022</v>
      </c>
      <c r="D155" s="163">
        <v>1550</v>
      </c>
      <c r="E155" s="163">
        <v>430</v>
      </c>
      <c r="F155" s="163">
        <v>1301</v>
      </c>
      <c r="G155" s="163">
        <v>1886</v>
      </c>
      <c r="H155" s="163">
        <v>2320</v>
      </c>
      <c r="I155" s="165">
        <f t="shared" si="82"/>
        <v>0.23011664899257678</v>
      </c>
      <c r="J155" s="164">
        <f t="shared" si="78"/>
        <v>0.49677419354838714</v>
      </c>
      <c r="K155" s="179">
        <f t="shared" si="79"/>
        <v>434</v>
      </c>
      <c r="L155" s="163">
        <f t="shared" si="80"/>
        <v>770</v>
      </c>
      <c r="M155" s="164">
        <f t="shared" si="81"/>
        <v>2.8884102538564013E-3</v>
      </c>
    </row>
    <row r="156" spans="2:13" x14ac:dyDescent="0.25">
      <c r="B156" s="162" t="s">
        <v>116</v>
      </c>
      <c r="C156" s="163">
        <v>158</v>
      </c>
      <c r="D156" s="163">
        <v>202</v>
      </c>
      <c r="E156" s="163">
        <v>61</v>
      </c>
      <c r="F156" s="163">
        <v>355</v>
      </c>
      <c r="G156" s="163">
        <v>975</v>
      </c>
      <c r="H156" s="163">
        <v>894</v>
      </c>
      <c r="I156" s="165">
        <f t="shared" si="82"/>
        <v>-8.3076923076923048E-2</v>
      </c>
      <c r="J156" s="164">
        <f t="shared" si="78"/>
        <v>3.4257425742574261</v>
      </c>
      <c r="K156" s="179">
        <f t="shared" si="79"/>
        <v>-81</v>
      </c>
      <c r="L156" s="163">
        <f t="shared" si="80"/>
        <v>692</v>
      </c>
      <c r="M156" s="164">
        <f t="shared" si="81"/>
        <v>1.113033951270527E-3</v>
      </c>
    </row>
    <row r="157" spans="2:13" x14ac:dyDescent="0.25">
      <c r="B157" s="162" t="s">
        <v>123</v>
      </c>
      <c r="C157" s="163">
        <v>124</v>
      </c>
      <c r="D157" s="163">
        <v>136</v>
      </c>
      <c r="E157" s="163">
        <v>30</v>
      </c>
      <c r="F157" s="163">
        <v>884</v>
      </c>
      <c r="G157" s="163">
        <v>625</v>
      </c>
      <c r="H157" s="163">
        <v>1711</v>
      </c>
      <c r="I157" s="165">
        <f t="shared" si="82"/>
        <v>1.7376</v>
      </c>
      <c r="J157" s="164">
        <f t="shared" si="78"/>
        <v>11.580882352941176</v>
      </c>
      <c r="K157" s="179">
        <f t="shared" si="79"/>
        <v>1086</v>
      </c>
      <c r="L157" s="163">
        <f t="shared" si="80"/>
        <v>1575</v>
      </c>
      <c r="M157" s="164">
        <f t="shared" si="81"/>
        <v>2.1302025622190958E-3</v>
      </c>
    </row>
    <row r="158" spans="2:13" x14ac:dyDescent="0.25">
      <c r="B158" s="162" t="s">
        <v>119</v>
      </c>
      <c r="C158" s="163">
        <v>38</v>
      </c>
      <c r="D158" s="163">
        <v>20</v>
      </c>
      <c r="E158" s="163">
        <v>38</v>
      </c>
      <c r="F158" s="163">
        <v>236</v>
      </c>
      <c r="G158" s="163">
        <v>433</v>
      </c>
      <c r="H158" s="163">
        <v>407</v>
      </c>
      <c r="I158" s="165">
        <f t="shared" si="82"/>
        <v>-6.004618937644346E-2</v>
      </c>
      <c r="J158" s="164">
        <f t="shared" si="78"/>
        <v>19.350000000000001</v>
      </c>
      <c r="K158" s="179">
        <f t="shared" si="79"/>
        <v>-26</v>
      </c>
      <c r="L158" s="163">
        <f t="shared" si="80"/>
        <v>387</v>
      </c>
      <c r="M158" s="164">
        <f t="shared" si="81"/>
        <v>5.0671679884463589E-4</v>
      </c>
    </row>
    <row r="159" spans="2:13" x14ac:dyDescent="0.25">
      <c r="B159" s="162" t="s">
        <v>128</v>
      </c>
      <c r="C159" s="163">
        <v>43</v>
      </c>
      <c r="D159" s="163">
        <v>67</v>
      </c>
      <c r="E159" s="163">
        <v>152</v>
      </c>
      <c r="F159" s="163">
        <v>180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7.420226341803513E-4</v>
      </c>
    </row>
    <row r="160" spans="2:13" x14ac:dyDescent="0.25">
      <c r="B160" s="162" t="s">
        <v>131</v>
      </c>
      <c r="C160" s="163">
        <v>17</v>
      </c>
      <c r="D160" s="163">
        <v>63</v>
      </c>
      <c r="E160" s="163">
        <v>158</v>
      </c>
      <c r="F160" s="163">
        <v>152</v>
      </c>
      <c r="G160" s="163">
        <v>67</v>
      </c>
      <c r="H160" s="163">
        <v>1546</v>
      </c>
      <c r="I160" s="165">
        <f t="shared" si="82"/>
        <v>22.074626865671643</v>
      </c>
      <c r="J160" s="164">
        <f t="shared" si="78"/>
        <v>23.539682539682541</v>
      </c>
      <c r="K160" s="179">
        <f t="shared" si="79"/>
        <v>1479</v>
      </c>
      <c r="L160" s="163">
        <f t="shared" si="80"/>
        <v>1483</v>
      </c>
      <c r="M160" s="164">
        <f t="shared" si="81"/>
        <v>1.924776832957757E-3</v>
      </c>
    </row>
    <row r="161" spans="2:13" x14ac:dyDescent="0.25">
      <c r="B161" s="168" t="s">
        <v>145</v>
      </c>
      <c r="C161" s="169">
        <f>IFERROR(C153-SUM(C154:C160),"nd")</f>
        <v>945</v>
      </c>
      <c r="D161" s="169">
        <f t="shared" ref="D161:H161" si="83">IFERROR(D153-SUM(D154:D160),"nd")</f>
        <v>822</v>
      </c>
      <c r="E161" s="169">
        <f t="shared" si="83"/>
        <v>500</v>
      </c>
      <c r="F161" s="169">
        <f t="shared" si="83"/>
        <v>1590</v>
      </c>
      <c r="G161" s="169">
        <f t="shared" si="83"/>
        <v>2834</v>
      </c>
      <c r="H161" s="169">
        <f t="shared" si="83"/>
        <v>3278</v>
      </c>
      <c r="I161" s="171">
        <f t="shared" si="82"/>
        <v>0.15666901905434005</v>
      </c>
      <c r="J161" s="170">
        <f t="shared" si="78"/>
        <v>2.9878345498783454</v>
      </c>
      <c r="K161" s="180">
        <f t="shared" si="79"/>
        <v>444</v>
      </c>
      <c r="L161" s="169">
        <f t="shared" si="80"/>
        <v>2456</v>
      </c>
      <c r="M161" s="170">
        <f t="shared" si="81"/>
        <v>4.0811244879919327E-3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524F8-B481-4735-B8B8-62AFC78F6BC9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1" t="s">
        <v>62</v>
      </c>
      <c r="D5" s="302"/>
      <c r="E5" s="302"/>
      <c r="F5" s="302"/>
      <c r="G5" s="302"/>
      <c r="H5" s="302"/>
      <c r="I5" s="302"/>
      <c r="J5" s="302"/>
      <c r="K5" s="302"/>
      <c r="L5" s="301" t="s">
        <v>61</v>
      </c>
      <c r="M5" s="302"/>
      <c r="N5" s="302"/>
      <c r="O5" s="302"/>
      <c r="P5" s="302"/>
      <c r="Q5" s="302"/>
      <c r="R5" s="302"/>
      <c r="S5" s="302"/>
      <c r="T5" s="302"/>
      <c r="U5" s="301" t="s">
        <v>137</v>
      </c>
      <c r="V5" s="302"/>
      <c r="W5" s="302"/>
      <c r="X5" s="302"/>
      <c r="Y5" s="302"/>
      <c r="Z5" s="302"/>
      <c r="AA5" s="302"/>
      <c r="AB5" s="302"/>
    </row>
    <row r="6" spans="1:28" s="144" customFormat="1" ht="72" customHeight="1" x14ac:dyDescent="0.25">
      <c r="B6" s="145"/>
      <c r="C6" s="172" t="s">
        <v>259</v>
      </c>
      <c r="D6" s="172" t="s">
        <v>260</v>
      </c>
      <c r="E6" s="172" t="s">
        <v>266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259</v>
      </c>
      <c r="M6" s="172" t="s">
        <v>260</v>
      </c>
      <c r="N6" s="172" t="s">
        <v>266</v>
      </c>
      <c r="O6" s="172" t="s">
        <v>261</v>
      </c>
      <c r="P6" s="172" t="s">
        <v>262</v>
      </c>
      <c r="Q6" s="172" t="s">
        <v>263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259</v>
      </c>
      <c r="V6" s="172" t="s">
        <v>266</v>
      </c>
      <c r="W6" s="172" t="s">
        <v>261</v>
      </c>
      <c r="X6" s="172" t="s">
        <v>262</v>
      </c>
      <c r="Y6" s="172" t="s">
        <v>263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496640</v>
      </c>
      <c r="D8" s="176">
        <f t="shared" si="0"/>
        <v>187805</v>
      </c>
      <c r="E8" s="176">
        <f t="shared" si="0"/>
        <v>144124</v>
      </c>
      <c r="F8" s="176">
        <f t="shared" si="0"/>
        <v>434698</v>
      </c>
      <c r="G8" s="176">
        <f t="shared" si="0"/>
        <v>487763</v>
      </c>
      <c r="H8" s="176">
        <f t="shared" si="0"/>
        <v>504001</v>
      </c>
      <c r="I8" s="177">
        <f>IFERROR(H8/G8-1,"-")</f>
        <v>3.3290758011575328E-2</v>
      </c>
      <c r="J8" s="177">
        <f>IFERROR(H8/C8-1,"-")</f>
        <v>1.4821601159793918E-2</v>
      </c>
      <c r="K8" s="177">
        <f>H8/H$8</f>
        <v>1</v>
      </c>
      <c r="L8" s="176">
        <f t="shared" ref="L8:Q8" si="1">L9+L12</f>
        <v>1869810</v>
      </c>
      <c r="M8" s="176">
        <f t="shared" si="1"/>
        <v>727101</v>
      </c>
      <c r="N8" s="176">
        <f t="shared" si="1"/>
        <v>664620</v>
      </c>
      <c r="O8" s="176">
        <f t="shared" si="1"/>
        <v>2023705</v>
      </c>
      <c r="P8" s="176">
        <f t="shared" si="1"/>
        <v>2210182</v>
      </c>
      <c r="Q8" s="176">
        <f t="shared" si="1"/>
        <v>2353453</v>
      </c>
      <c r="R8" s="177">
        <f>IFERROR(Q8/P8-1,"-")</f>
        <v>6.482316840875546E-2</v>
      </c>
      <c r="S8" s="177">
        <f>IFERROR(Q8/L8-1,"-")</f>
        <v>0.25865890117177681</v>
      </c>
      <c r="T8" s="177">
        <f>Q8/Q$8</f>
        <v>1</v>
      </c>
      <c r="U8" s="176">
        <f>U9+U12</f>
        <v>2366450</v>
      </c>
      <c r="V8" s="176">
        <f>V9+V12</f>
        <v>808744</v>
      </c>
      <c r="W8" s="176">
        <f>W9+W12</f>
        <v>2458403</v>
      </c>
      <c r="X8" s="176">
        <f>X9+X12</f>
        <v>2697945</v>
      </c>
      <c r="Y8" s="176">
        <f>Y9+Y12</f>
        <v>2857454</v>
      </c>
      <c r="Z8" s="177">
        <f>IFERROR(Y8/X8-1,"-")</f>
        <v>5.9122406127626759E-2</v>
      </c>
      <c r="AA8" s="177">
        <f t="shared" ref="AA8:AA20" si="2">IFERROR(Y8/U8-1,"-")</f>
        <v>0.20748547402226958</v>
      </c>
      <c r="AB8" s="177">
        <f>Y8/Y$8</f>
        <v>1</v>
      </c>
    </row>
    <row r="9" spans="1:28" x14ac:dyDescent="0.25">
      <c r="A9" s="1"/>
      <c r="B9" s="157" t="s">
        <v>97</v>
      </c>
      <c r="C9" s="158">
        <v>127890</v>
      </c>
      <c r="D9" s="158">
        <v>50690</v>
      </c>
      <c r="E9" s="158">
        <v>70712</v>
      </c>
      <c r="F9" s="158">
        <v>118517</v>
      </c>
      <c r="G9" s="158">
        <v>142720</v>
      </c>
      <c r="H9" s="158">
        <v>147791</v>
      </c>
      <c r="I9" s="159">
        <f>IFERROR(H9/G9-1,"-")</f>
        <v>3.5531109865470922E-2</v>
      </c>
      <c r="J9" s="160">
        <f>IFERROR(H9/C9-1,"-")</f>
        <v>0.15561029009304872</v>
      </c>
      <c r="K9" s="159">
        <f>H9/H$8</f>
        <v>0.29323552929458474</v>
      </c>
      <c r="L9" s="158">
        <v>462587</v>
      </c>
      <c r="M9" s="158">
        <v>181301</v>
      </c>
      <c r="N9" s="158">
        <v>342470</v>
      </c>
      <c r="O9" s="158">
        <v>473617</v>
      </c>
      <c r="P9" s="158">
        <v>470171</v>
      </c>
      <c r="Q9" s="158">
        <v>462610</v>
      </c>
      <c r="R9" s="159">
        <f>IFERROR(Q9/P9-1,"-")</f>
        <v>-1.6081383156341E-2</v>
      </c>
      <c r="S9" s="160">
        <f>IFERROR(Q9/L9-1,"-")</f>
        <v>4.9720376923634291E-5</v>
      </c>
      <c r="T9" s="159">
        <f>Q9/Q$8</f>
        <v>0.19656649187385514</v>
      </c>
      <c r="U9" s="158">
        <v>590477</v>
      </c>
      <c r="V9" s="158">
        <v>413182</v>
      </c>
      <c r="W9" s="158">
        <v>592134</v>
      </c>
      <c r="X9" s="158">
        <v>612891</v>
      </c>
      <c r="Y9" s="158">
        <v>610401</v>
      </c>
      <c r="Z9" s="159">
        <f>IFERROR(Y9/X9-1,"-")</f>
        <v>-4.0627126193727436E-3</v>
      </c>
      <c r="AA9" s="160">
        <f t="shared" si="2"/>
        <v>3.3742211805032118E-2</v>
      </c>
      <c r="AB9" s="159">
        <f>Y9/Y$8</f>
        <v>0.2136170870992149</v>
      </c>
    </row>
    <row r="10" spans="1:28" x14ac:dyDescent="0.25">
      <c r="A10" s="161"/>
      <c r="B10" s="162" t="s">
        <v>103</v>
      </c>
      <c r="C10" s="163">
        <v>62125</v>
      </c>
      <c r="D10" s="163">
        <v>23702</v>
      </c>
      <c r="E10" s="163">
        <v>47575</v>
      </c>
      <c r="F10" s="163">
        <v>68793</v>
      </c>
      <c r="G10" s="163">
        <v>80528</v>
      </c>
      <c r="H10" s="163">
        <v>83515</v>
      </c>
      <c r="I10" s="164">
        <f>IFERROR(H10/G10-1,"-")</f>
        <v>3.709268825750045E-2</v>
      </c>
      <c r="J10" s="165">
        <f>IFERROR(H10/C10-1,"-")</f>
        <v>0.34430583501006029</v>
      </c>
      <c r="K10" s="164">
        <f>H10/H$8</f>
        <v>0.16570403630151528</v>
      </c>
      <c r="L10" s="163">
        <v>153333</v>
      </c>
      <c r="M10" s="163">
        <v>61570</v>
      </c>
      <c r="N10" s="163">
        <v>165107</v>
      </c>
      <c r="O10" s="163">
        <v>167159</v>
      </c>
      <c r="P10" s="163">
        <v>157074</v>
      </c>
      <c r="Q10" s="163">
        <v>151401</v>
      </c>
      <c r="R10" s="164">
        <f>IFERROR(Q10/P10-1,"-")</f>
        <v>-3.6116734787425053E-2</v>
      </c>
      <c r="S10" s="165">
        <f>IFERROR(Q10/L10-1,"-")</f>
        <v>-1.2600027391363899E-2</v>
      </c>
      <c r="T10" s="164">
        <f>Q10/Q$8</f>
        <v>6.4331431305405293E-2</v>
      </c>
      <c r="U10" s="163">
        <v>215458</v>
      </c>
      <c r="V10" s="163">
        <v>212682</v>
      </c>
      <c r="W10" s="163">
        <v>235952</v>
      </c>
      <c r="X10" s="163">
        <v>237602</v>
      </c>
      <c r="Y10" s="163">
        <v>234916</v>
      </c>
      <c r="Z10" s="164">
        <f>IFERROR(Y10/X10-1,"-")</f>
        <v>-1.1304618647991149E-2</v>
      </c>
      <c r="AA10" s="165">
        <f t="shared" si="2"/>
        <v>9.030994439751594E-2</v>
      </c>
      <c r="AB10" s="164">
        <f>Y10/Y$8</f>
        <v>8.2211647151625183E-2</v>
      </c>
    </row>
    <row r="11" spans="1:28" x14ac:dyDescent="0.25">
      <c r="A11" s="161"/>
      <c r="B11" s="162" t="s">
        <v>100</v>
      </c>
      <c r="C11" s="163">
        <v>65765</v>
      </c>
      <c r="D11" s="163">
        <v>26988</v>
      </c>
      <c r="E11" s="163">
        <v>23137</v>
      </c>
      <c r="F11" s="163">
        <v>49724</v>
      </c>
      <c r="G11" s="163">
        <v>62192</v>
      </c>
      <c r="H11" s="163">
        <v>64276</v>
      </c>
      <c r="I11" s="164">
        <f>IFERROR(H11/G11-1,"-")</f>
        <v>3.3509133007460834E-2</v>
      </c>
      <c r="J11" s="165">
        <f>IFERROR(H11/C11-1,"-")</f>
        <v>-2.2641222534782957E-2</v>
      </c>
      <c r="K11" s="164">
        <f>H11/H$8</f>
        <v>0.12753149299306946</v>
      </c>
      <c r="L11" s="163">
        <v>309254</v>
      </c>
      <c r="M11" s="163">
        <v>119731</v>
      </c>
      <c r="N11" s="163">
        <v>177363</v>
      </c>
      <c r="O11" s="163">
        <v>306458</v>
      </c>
      <c r="P11" s="163">
        <v>313097</v>
      </c>
      <c r="Q11" s="163">
        <v>311209</v>
      </c>
      <c r="R11" s="164">
        <f>IFERROR(Q11/P11-1,"-")</f>
        <v>-6.0300801349102429E-3</v>
      </c>
      <c r="S11" s="165">
        <f>IFERROR(Q11/L11-1,"-")</f>
        <v>6.3216643923764693E-3</v>
      </c>
      <c r="T11" s="164">
        <f>Q11/Q$8</f>
        <v>0.13223506056844986</v>
      </c>
      <c r="U11" s="163">
        <v>375019</v>
      </c>
      <c r="V11" s="163">
        <v>200500</v>
      </c>
      <c r="W11" s="163">
        <v>356182</v>
      </c>
      <c r="X11" s="163">
        <v>375289</v>
      </c>
      <c r="Y11" s="163">
        <v>375485</v>
      </c>
      <c r="Z11" s="164">
        <f>IFERROR(Y11/X11-1,"-")</f>
        <v>5.222641750757262E-4</v>
      </c>
      <c r="AA11" s="165">
        <f t="shared" si="2"/>
        <v>1.2426037080788266E-3</v>
      </c>
      <c r="AB11" s="164">
        <f>Y11/Y$8</f>
        <v>0.13140543994758971</v>
      </c>
    </row>
    <row r="12" spans="1:28" x14ac:dyDescent="0.25">
      <c r="A12" s="1"/>
      <c r="B12" s="157" t="s">
        <v>107</v>
      </c>
      <c r="C12" s="158">
        <v>368750</v>
      </c>
      <c r="D12" s="158">
        <v>137115</v>
      </c>
      <c r="E12" s="158">
        <v>73412</v>
      </c>
      <c r="F12" s="158">
        <v>316181</v>
      </c>
      <c r="G12" s="158">
        <v>345043</v>
      </c>
      <c r="H12" s="158">
        <v>356210</v>
      </c>
      <c r="I12" s="159">
        <f>IFERROR(H12/G12-1,"-")</f>
        <v>3.2364082157875895E-2</v>
      </c>
      <c r="J12" s="160">
        <f>IFERROR(H12/C12-1,"-")</f>
        <v>-3.400677966101695E-2</v>
      </c>
      <c r="K12" s="159">
        <f>H12/H$8</f>
        <v>0.70676447070541526</v>
      </c>
      <c r="L12" s="158">
        <v>1407223</v>
      </c>
      <c r="M12" s="158">
        <v>545800</v>
      </c>
      <c r="N12" s="158">
        <v>322150</v>
      </c>
      <c r="O12" s="158">
        <v>1550088</v>
      </c>
      <c r="P12" s="158">
        <v>1740011</v>
      </c>
      <c r="Q12" s="158">
        <v>1890843</v>
      </c>
      <c r="R12" s="159">
        <f>IFERROR(Q12/P12-1,"-")</f>
        <v>8.6684509465744686E-2</v>
      </c>
      <c r="S12" s="160">
        <f>IFERROR(Q12/L12-1,"-")</f>
        <v>0.34366976662547444</v>
      </c>
      <c r="T12" s="159">
        <f>Q12/Q$8</f>
        <v>0.80343350812614489</v>
      </c>
      <c r="U12" s="158">
        <v>1775973</v>
      </c>
      <c r="V12" s="158">
        <v>395562</v>
      </c>
      <c r="W12" s="158">
        <v>1866269</v>
      </c>
      <c r="X12" s="158">
        <v>2085054</v>
      </c>
      <c r="Y12" s="158">
        <v>2247053</v>
      </c>
      <c r="Z12" s="159">
        <f>IFERROR(Y12/X12-1,"-")</f>
        <v>7.769534985664639E-2</v>
      </c>
      <c r="AA12" s="160">
        <f t="shared" si="2"/>
        <v>0.26525178029170493</v>
      </c>
      <c r="AB12" s="159">
        <f>Y12/Y$8</f>
        <v>0.7863829129007851</v>
      </c>
    </row>
    <row r="13" spans="1:28" s="56" customFormat="1" x14ac:dyDescent="0.25">
      <c r="B13" s="162" t="s">
        <v>110</v>
      </c>
      <c r="C13" s="163">
        <v>130333</v>
      </c>
      <c r="D13" s="163">
        <v>44984</v>
      </c>
      <c r="E13" s="163">
        <v>9966</v>
      </c>
      <c r="F13" s="163">
        <v>118170</v>
      </c>
      <c r="G13" s="163">
        <v>135988</v>
      </c>
      <c r="H13" s="163">
        <v>135724</v>
      </c>
      <c r="I13" s="164">
        <f t="shared" ref="I13:I20" si="3">IFERROR(H13/G13-1,"-")</f>
        <v>-1.9413477659793177E-3</v>
      </c>
      <c r="J13" s="165">
        <f t="shared" ref="J13:J20" si="4">IFERROR(H13/C13-1,"-")</f>
        <v>4.1363277143931398E-2</v>
      </c>
      <c r="K13" s="164">
        <f t="shared" ref="K13:K20" si="5">H13/H$8</f>
        <v>0.26929311648191173</v>
      </c>
      <c r="L13" s="163">
        <v>633709</v>
      </c>
      <c r="M13" s="163">
        <v>215181</v>
      </c>
      <c r="N13" s="163">
        <v>47440</v>
      </c>
      <c r="O13" s="163">
        <v>736787</v>
      </c>
      <c r="P13" s="163">
        <v>815412</v>
      </c>
      <c r="Q13" s="163">
        <v>884121</v>
      </c>
      <c r="R13" s="164">
        <f t="shared" ref="R13:R20" si="6">IFERROR(Q13/P13-1,"-")</f>
        <v>8.4262924754602508E-2</v>
      </c>
      <c r="S13" s="165">
        <f t="shared" ref="S13:S20" si="7">IFERROR(Q13/L13-1,"-")</f>
        <v>0.3951529803111522</v>
      </c>
      <c r="T13" s="164">
        <f t="shared" ref="T13:T20" si="8">Q13/Q$8</f>
        <v>0.3756697074468876</v>
      </c>
      <c r="U13" s="163">
        <v>764042</v>
      </c>
      <c r="V13" s="163">
        <v>57406</v>
      </c>
      <c r="W13" s="163">
        <v>854957</v>
      </c>
      <c r="X13" s="163">
        <v>951400</v>
      </c>
      <c r="Y13" s="163">
        <v>1019845</v>
      </c>
      <c r="Z13" s="164">
        <f t="shared" ref="Z13:Z20" si="9">IFERROR(Y13/X13-1,"-")</f>
        <v>7.1941349590077808E-2</v>
      </c>
      <c r="AA13" s="165">
        <f t="shared" si="2"/>
        <v>0.3348022752675901</v>
      </c>
      <c r="AB13" s="164">
        <f t="shared" ref="AB13:AB20" si="10">Y13/Y$8</f>
        <v>0.35690688284045868</v>
      </c>
    </row>
    <row r="14" spans="1:28" s="56" customFormat="1" x14ac:dyDescent="0.25">
      <c r="B14" s="162" t="s">
        <v>113</v>
      </c>
      <c r="C14" s="163">
        <v>53422</v>
      </c>
      <c r="D14" s="163">
        <v>20899</v>
      </c>
      <c r="E14" s="163">
        <v>13706</v>
      </c>
      <c r="F14" s="163">
        <v>39715</v>
      </c>
      <c r="G14" s="163">
        <v>46303</v>
      </c>
      <c r="H14" s="163">
        <v>47393</v>
      </c>
      <c r="I14" s="164">
        <f t="shared" si="3"/>
        <v>2.3540591322376514E-2</v>
      </c>
      <c r="J14" s="165">
        <f t="shared" si="4"/>
        <v>-0.11285612668937894</v>
      </c>
      <c r="K14" s="164">
        <f t="shared" si="5"/>
        <v>9.4033543584238918E-2</v>
      </c>
      <c r="L14" s="163">
        <v>219831</v>
      </c>
      <c r="M14" s="163">
        <v>80698</v>
      </c>
      <c r="N14" s="163">
        <v>50947</v>
      </c>
      <c r="O14" s="163">
        <v>168951</v>
      </c>
      <c r="P14" s="163">
        <v>194640</v>
      </c>
      <c r="Q14" s="163">
        <v>203324</v>
      </c>
      <c r="R14" s="164">
        <f t="shared" si="6"/>
        <v>4.4615700780928913E-2</v>
      </c>
      <c r="S14" s="165">
        <f t="shared" si="7"/>
        <v>-7.5089500570893142E-2</v>
      </c>
      <c r="T14" s="164">
        <f t="shared" si="8"/>
        <v>8.6393907165343856E-2</v>
      </c>
      <c r="U14" s="163">
        <v>273253</v>
      </c>
      <c r="V14" s="163">
        <v>64653</v>
      </c>
      <c r="W14" s="163">
        <v>208666</v>
      </c>
      <c r="X14" s="163">
        <v>240943</v>
      </c>
      <c r="Y14" s="163">
        <v>250717</v>
      </c>
      <c r="Z14" s="164">
        <f t="shared" si="9"/>
        <v>4.0565610953628095E-2</v>
      </c>
      <c r="AA14" s="165">
        <f t="shared" si="2"/>
        <v>-8.2473019509392342E-2</v>
      </c>
      <c r="AB14" s="164">
        <f t="shared" si="10"/>
        <v>8.7741394962088631E-2</v>
      </c>
    </row>
    <row r="15" spans="1:28" x14ac:dyDescent="0.25">
      <c r="A15" s="1"/>
      <c r="B15" s="162" t="s">
        <v>116</v>
      </c>
      <c r="C15" s="163">
        <v>21495</v>
      </c>
      <c r="D15" s="163">
        <v>8852</v>
      </c>
      <c r="E15" s="163">
        <v>11593</v>
      </c>
      <c r="F15" s="163">
        <v>21048</v>
      </c>
      <c r="G15" s="163">
        <v>23656</v>
      </c>
      <c r="H15" s="163">
        <v>22645</v>
      </c>
      <c r="I15" s="164">
        <f t="shared" si="3"/>
        <v>-4.2737571863375012E-2</v>
      </c>
      <c r="J15" s="165">
        <f t="shared" si="4"/>
        <v>5.3500814142823927E-2</v>
      </c>
      <c r="K15" s="164">
        <f t="shared" si="5"/>
        <v>4.4930466407804744E-2</v>
      </c>
      <c r="L15" s="163">
        <v>74529</v>
      </c>
      <c r="M15" s="163">
        <v>28834</v>
      </c>
      <c r="N15" s="163">
        <v>45401</v>
      </c>
      <c r="O15" s="163">
        <v>87615</v>
      </c>
      <c r="P15" s="163">
        <v>96065</v>
      </c>
      <c r="Q15" s="163">
        <v>109582</v>
      </c>
      <c r="R15" s="164">
        <f t="shared" si="6"/>
        <v>0.14070681309529998</v>
      </c>
      <c r="S15" s="165">
        <f>IFERROR(Q15/L15-1,"-")</f>
        <v>0.47032698681050333</v>
      </c>
      <c r="T15" s="164">
        <f t="shared" si="8"/>
        <v>4.6562221552756737E-2</v>
      </c>
      <c r="U15" s="163">
        <v>96024</v>
      </c>
      <c r="V15" s="163">
        <v>56994</v>
      </c>
      <c r="W15" s="163">
        <v>108663</v>
      </c>
      <c r="X15" s="163">
        <v>119721</v>
      </c>
      <c r="Y15" s="163">
        <v>132227</v>
      </c>
      <c r="Z15" s="164">
        <f t="shared" si="9"/>
        <v>0.10445953508574091</v>
      </c>
      <c r="AA15" s="165">
        <f t="shared" si="2"/>
        <v>0.37702032825127052</v>
      </c>
      <c r="AB15" s="164">
        <f t="shared" si="10"/>
        <v>4.6274410716672952E-2</v>
      </c>
    </row>
    <row r="16" spans="1:28" x14ac:dyDescent="0.25">
      <c r="A16" s="1"/>
      <c r="B16" s="162" t="s">
        <v>123</v>
      </c>
      <c r="C16" s="163">
        <v>10640</v>
      </c>
      <c r="D16" s="163">
        <v>4097</v>
      </c>
      <c r="E16" s="163">
        <v>1519</v>
      </c>
      <c r="F16" s="163">
        <v>13017</v>
      </c>
      <c r="G16" s="163">
        <v>9234</v>
      </c>
      <c r="H16" s="163">
        <v>9058</v>
      </c>
      <c r="I16" s="164">
        <f t="shared" si="3"/>
        <v>-1.9059995668182839E-2</v>
      </c>
      <c r="J16" s="165">
        <f t="shared" si="4"/>
        <v>-0.14868421052631575</v>
      </c>
      <c r="K16" s="164">
        <f t="shared" si="5"/>
        <v>1.7972186563121897E-2</v>
      </c>
      <c r="L16" s="163">
        <v>51007</v>
      </c>
      <c r="M16" s="163">
        <v>20899</v>
      </c>
      <c r="N16" s="163">
        <v>19723</v>
      </c>
      <c r="O16" s="163">
        <v>72972</v>
      </c>
      <c r="P16" s="163">
        <v>68048</v>
      </c>
      <c r="Q16" s="163">
        <v>76130</v>
      </c>
      <c r="R16" s="164">
        <f t="shared" si="6"/>
        <v>0.11876910416176822</v>
      </c>
      <c r="S16" s="165">
        <f t="shared" si="7"/>
        <v>0.49254023957496029</v>
      </c>
      <c r="T16" s="164">
        <f t="shared" si="8"/>
        <v>3.2348213454868227E-2</v>
      </c>
      <c r="U16" s="163">
        <v>61647</v>
      </c>
      <c r="V16" s="163">
        <v>21242</v>
      </c>
      <c r="W16" s="163">
        <v>85989</v>
      </c>
      <c r="X16" s="163">
        <v>77282</v>
      </c>
      <c r="Y16" s="163">
        <v>85188</v>
      </c>
      <c r="Z16" s="164">
        <f t="shared" si="9"/>
        <v>0.10230066509665892</v>
      </c>
      <c r="AA16" s="165">
        <f t="shared" si="2"/>
        <v>0.3818677307898195</v>
      </c>
      <c r="AB16" s="164">
        <f t="shared" si="10"/>
        <v>2.9812553412933332E-2</v>
      </c>
    </row>
    <row r="17" spans="1:28" x14ac:dyDescent="0.25">
      <c r="A17" s="56"/>
      <c r="B17" s="162" t="s">
        <v>119</v>
      </c>
      <c r="C17" s="163">
        <v>8633</v>
      </c>
      <c r="D17" s="163">
        <v>3565</v>
      </c>
      <c r="E17" s="163">
        <v>2233</v>
      </c>
      <c r="F17" s="163">
        <v>6609</v>
      </c>
      <c r="G17" s="163">
        <v>6461</v>
      </c>
      <c r="H17" s="163">
        <v>6228</v>
      </c>
      <c r="I17" s="164">
        <f t="shared" si="3"/>
        <v>-3.6062529020275513E-2</v>
      </c>
      <c r="J17" s="165">
        <f t="shared" si="4"/>
        <v>-0.27858218464033357</v>
      </c>
      <c r="K17" s="164">
        <f t="shared" si="5"/>
        <v>1.2357118339050914E-2</v>
      </c>
      <c r="L17" s="163">
        <v>70289</v>
      </c>
      <c r="M17" s="163">
        <v>31172</v>
      </c>
      <c r="N17" s="163">
        <v>26775</v>
      </c>
      <c r="O17" s="163">
        <v>78974</v>
      </c>
      <c r="P17" s="163">
        <v>80899</v>
      </c>
      <c r="Q17" s="163">
        <v>86467</v>
      </c>
      <c r="R17" s="164">
        <f t="shared" si="6"/>
        <v>6.8826561514975459E-2</v>
      </c>
      <c r="S17" s="165">
        <f t="shared" si="7"/>
        <v>0.23016403704704858</v>
      </c>
      <c r="T17" s="164">
        <f t="shared" si="8"/>
        <v>3.6740483026429675E-2</v>
      </c>
      <c r="U17" s="163">
        <v>78922</v>
      </c>
      <c r="V17" s="163">
        <v>29008</v>
      </c>
      <c r="W17" s="163">
        <v>85583</v>
      </c>
      <c r="X17" s="163">
        <v>87360</v>
      </c>
      <c r="Y17" s="163">
        <v>92695</v>
      </c>
      <c r="Z17" s="164">
        <f t="shared" si="9"/>
        <v>6.1069139194139144E-2</v>
      </c>
      <c r="AA17" s="165">
        <f t="shared" si="2"/>
        <v>0.17451407719013701</v>
      </c>
      <c r="AB17" s="164">
        <f t="shared" si="10"/>
        <v>3.2439717314784421E-2</v>
      </c>
    </row>
    <row r="18" spans="1:28" x14ac:dyDescent="0.25">
      <c r="A18" s="56"/>
      <c r="B18" s="162" t="s">
        <v>128</v>
      </c>
      <c r="C18" s="163">
        <v>10206</v>
      </c>
      <c r="D18" s="163">
        <v>3283</v>
      </c>
      <c r="E18" s="163">
        <v>231</v>
      </c>
      <c r="F18" s="163">
        <v>3765</v>
      </c>
      <c r="G18" s="163">
        <v>4377</v>
      </c>
      <c r="H18" s="163">
        <v>3446</v>
      </c>
      <c r="I18" s="164">
        <f t="shared" si="3"/>
        <v>-0.21270276445053693</v>
      </c>
      <c r="J18" s="165">
        <f t="shared" si="4"/>
        <v>-0.66235547717029197</v>
      </c>
      <c r="K18" s="164">
        <f t="shared" si="5"/>
        <v>6.8372880212539261E-3</v>
      </c>
      <c r="L18" s="163">
        <v>20367</v>
      </c>
      <c r="M18" s="163">
        <v>14777</v>
      </c>
      <c r="N18" s="163">
        <v>1361</v>
      </c>
      <c r="O18" s="163">
        <v>20097</v>
      </c>
      <c r="P18" s="163">
        <v>25562</v>
      </c>
      <c r="Q18" s="163">
        <v>23629</v>
      </c>
      <c r="R18" s="164">
        <f t="shared" si="6"/>
        <v>-7.5620061028088603E-2</v>
      </c>
      <c r="S18" s="165">
        <f t="shared" si="7"/>
        <v>0.16016104482741689</v>
      </c>
      <c r="T18" s="164">
        <f t="shared" si="8"/>
        <v>1.0040141018324988E-2</v>
      </c>
      <c r="U18" s="163">
        <v>30573</v>
      </c>
      <c r="V18" s="163">
        <v>1592</v>
      </c>
      <c r="W18" s="163">
        <v>23862</v>
      </c>
      <c r="X18" s="163">
        <v>29939</v>
      </c>
      <c r="Y18" s="163">
        <v>27075</v>
      </c>
      <c r="Z18" s="164">
        <f t="shared" si="9"/>
        <v>-9.5661177728047053E-2</v>
      </c>
      <c r="AA18" s="165">
        <f t="shared" si="2"/>
        <v>-0.11441467961927188</v>
      </c>
      <c r="AB18" s="164">
        <f t="shared" si="10"/>
        <v>9.4752181487436013E-3</v>
      </c>
    </row>
    <row r="19" spans="1:28" x14ac:dyDescent="0.25">
      <c r="A19" s="56"/>
      <c r="B19" s="162" t="s">
        <v>131</v>
      </c>
      <c r="C19" s="163">
        <v>7110</v>
      </c>
      <c r="D19" s="163">
        <v>3304</v>
      </c>
      <c r="E19" s="163">
        <v>270</v>
      </c>
      <c r="F19" s="163">
        <v>2062</v>
      </c>
      <c r="G19" s="163">
        <v>2555</v>
      </c>
      <c r="H19" s="163">
        <v>2089</v>
      </c>
      <c r="I19" s="164">
        <f t="shared" si="3"/>
        <v>-0.18238747553816048</v>
      </c>
      <c r="J19" s="165">
        <f t="shared" si="4"/>
        <v>-0.70618846694796056</v>
      </c>
      <c r="K19" s="164">
        <f t="shared" si="5"/>
        <v>4.1448330459661785E-3</v>
      </c>
      <c r="L19" s="163">
        <v>27131</v>
      </c>
      <c r="M19" s="163">
        <v>20900</v>
      </c>
      <c r="N19" s="163">
        <v>1347</v>
      </c>
      <c r="O19" s="163">
        <v>14431</v>
      </c>
      <c r="P19" s="163">
        <v>23388</v>
      </c>
      <c r="Q19" s="163">
        <v>22427</v>
      </c>
      <c r="R19" s="164">
        <f t="shared" si="6"/>
        <v>-4.1089447579955585E-2</v>
      </c>
      <c r="S19" s="165">
        <f t="shared" si="7"/>
        <v>-0.17338100328038042</v>
      </c>
      <c r="T19" s="164">
        <f t="shared" si="8"/>
        <v>9.5294021168045428E-3</v>
      </c>
      <c r="U19" s="163">
        <v>34241</v>
      </c>
      <c r="V19" s="163">
        <v>1617</v>
      </c>
      <c r="W19" s="163">
        <v>16493</v>
      </c>
      <c r="X19" s="163">
        <v>25943</v>
      </c>
      <c r="Y19" s="163">
        <v>24516</v>
      </c>
      <c r="Z19" s="164">
        <f t="shared" si="9"/>
        <v>-5.5005203715838613E-2</v>
      </c>
      <c r="AA19" s="165">
        <f t="shared" si="2"/>
        <v>-0.28401623784352092</v>
      </c>
      <c r="AB19" s="164">
        <f t="shared" si="10"/>
        <v>8.5796656744080574E-3</v>
      </c>
    </row>
    <row r="20" spans="1:28" x14ac:dyDescent="0.25">
      <c r="A20" s="56"/>
      <c r="B20" s="168" t="s">
        <v>145</v>
      </c>
      <c r="C20" s="169">
        <f t="shared" ref="C20:H20" si="11">C12-SUM(C13:C19)</f>
        <v>126911</v>
      </c>
      <c r="D20" s="169">
        <f t="shared" si="11"/>
        <v>48131</v>
      </c>
      <c r="E20" s="169">
        <f t="shared" si="11"/>
        <v>33894</v>
      </c>
      <c r="F20" s="169">
        <f t="shared" si="11"/>
        <v>111795</v>
      </c>
      <c r="G20" s="169">
        <f t="shared" si="11"/>
        <v>116469</v>
      </c>
      <c r="H20" s="169">
        <f t="shared" si="11"/>
        <v>129627</v>
      </c>
      <c r="I20" s="170">
        <f t="shared" si="3"/>
        <v>0.1129742678309249</v>
      </c>
      <c r="J20" s="171">
        <f t="shared" si="4"/>
        <v>2.1400824199635959E-2</v>
      </c>
      <c r="K20" s="170">
        <f t="shared" si="5"/>
        <v>0.25719591826206695</v>
      </c>
      <c r="L20" s="169">
        <f t="shared" ref="L20:Q20" si="12">L12-SUM(L13:L19)</f>
        <v>310360</v>
      </c>
      <c r="M20" s="169">
        <f t="shared" si="12"/>
        <v>133339</v>
      </c>
      <c r="N20" s="169">
        <f t="shared" si="12"/>
        <v>129156</v>
      </c>
      <c r="O20" s="169">
        <f t="shared" si="12"/>
        <v>370261</v>
      </c>
      <c r="P20" s="169">
        <f t="shared" si="12"/>
        <v>435997</v>
      </c>
      <c r="Q20" s="169">
        <f t="shared" si="12"/>
        <v>485163</v>
      </c>
      <c r="R20" s="170">
        <f t="shared" si="6"/>
        <v>0.11276683096443318</v>
      </c>
      <c r="S20" s="171">
        <f t="shared" si="7"/>
        <v>0.56322657558963773</v>
      </c>
      <c r="T20" s="170">
        <f t="shared" si="8"/>
        <v>0.20614943234472921</v>
      </c>
      <c r="U20" s="169">
        <f>U12-SUM(U13:U19)</f>
        <v>437271</v>
      </c>
      <c r="V20" s="169">
        <f>V12-SUM(V13:V19)</f>
        <v>163050</v>
      </c>
      <c r="W20" s="169">
        <f>W12-SUM(W13:W19)</f>
        <v>482056</v>
      </c>
      <c r="X20" s="169">
        <f>X12-SUM(X13:X19)</f>
        <v>552466</v>
      </c>
      <c r="Y20" s="169">
        <f>Y12-SUM(Y13:Y19)</f>
        <v>614790</v>
      </c>
      <c r="Z20" s="170">
        <f t="shared" si="9"/>
        <v>0.11281056209793916</v>
      </c>
      <c r="AA20" s="171">
        <f t="shared" si="2"/>
        <v>0.40597021069313999</v>
      </c>
      <c r="AB20" s="170">
        <f t="shared" si="10"/>
        <v>0.21515306983069543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149242</v>
      </c>
      <c r="D22" s="176">
        <f t="shared" si="13"/>
        <v>39047</v>
      </c>
      <c r="E22" s="176">
        <f t="shared" si="13"/>
        <v>18516</v>
      </c>
      <c r="F22" s="176">
        <f t="shared" si="13"/>
        <v>106787</v>
      </c>
      <c r="G22" s="176">
        <f t="shared" si="13"/>
        <v>110979</v>
      </c>
      <c r="H22" s="176">
        <f t="shared" si="13"/>
        <v>103511</v>
      </c>
      <c r="I22" s="177">
        <f>IFERROR(H22/G22-1,"-")</f>
        <v>-6.7292010200127983E-2</v>
      </c>
      <c r="J22" s="177">
        <f>IFERROR(H22/C22-1,"-")</f>
        <v>-0.30642178475228155</v>
      </c>
      <c r="K22" s="177">
        <f>H22/H$8</f>
        <v>0.2053785607568239</v>
      </c>
      <c r="L22" s="176">
        <f t="shared" ref="L22:Q22" si="14">L23+L26</f>
        <v>765968</v>
      </c>
      <c r="M22" s="176">
        <f t="shared" si="14"/>
        <v>284685</v>
      </c>
      <c r="N22" s="176">
        <f t="shared" si="14"/>
        <v>314175</v>
      </c>
      <c r="O22" s="176">
        <f t="shared" si="14"/>
        <v>883564</v>
      </c>
      <c r="P22" s="176">
        <f t="shared" si="14"/>
        <v>908738</v>
      </c>
      <c r="Q22" s="176">
        <f t="shared" si="14"/>
        <v>955619</v>
      </c>
      <c r="R22" s="177">
        <f>IFERROR(Q22/P22-1,"-")</f>
        <v>5.1589126899062254E-2</v>
      </c>
      <c r="S22" s="177">
        <f>IFERROR(Q22/L22-1,"-")</f>
        <v>0.24759650533703748</v>
      </c>
      <c r="T22" s="177">
        <f>Q22/Q$8</f>
        <v>0.40604974902834262</v>
      </c>
      <c r="U22" s="176">
        <f>U23+U26</f>
        <v>915210</v>
      </c>
      <c r="V22" s="176">
        <f>V23+V26</f>
        <v>332691</v>
      </c>
      <c r="W22" s="176">
        <f>W23+W26</f>
        <v>990351</v>
      </c>
      <c r="X22" s="176">
        <f>X23+X26</f>
        <v>1019717</v>
      </c>
      <c r="Y22" s="176">
        <f>Y23+Y26</f>
        <v>1059130</v>
      </c>
      <c r="Z22" s="177">
        <f>IFERROR(Y22/X22-1,"-")</f>
        <v>3.8650919814026796E-2</v>
      </c>
      <c r="AA22" s="177">
        <f t="shared" ref="AA22:AA34" si="15">IFERROR(Y22/U22-1,"-")</f>
        <v>0.15725352651304081</v>
      </c>
      <c r="AB22" s="177">
        <f>Y22/Y$8</f>
        <v>0.37065513565572711</v>
      </c>
    </row>
    <row r="23" spans="1:28" x14ac:dyDescent="0.25">
      <c r="A23" s="56"/>
      <c r="B23" s="157" t="s">
        <v>97</v>
      </c>
      <c r="C23" s="158">
        <v>14189</v>
      </c>
      <c r="D23" s="158">
        <v>2500</v>
      </c>
      <c r="E23" s="158">
        <v>5245</v>
      </c>
      <c r="F23" s="158">
        <v>9481</v>
      </c>
      <c r="G23" s="158">
        <v>8392</v>
      </c>
      <c r="H23" s="158">
        <v>5493</v>
      </c>
      <c r="I23" s="159">
        <f>IFERROR(H23/G23-1,"-")</f>
        <v>-0.34544804575786459</v>
      </c>
      <c r="J23" s="160">
        <f>IFERROR(H23/C23-1,"-")</f>
        <v>-0.61286912396927196</v>
      </c>
      <c r="K23" s="159">
        <f>H23/H$8</f>
        <v>1.0898787899230359E-2</v>
      </c>
      <c r="L23" s="158">
        <v>115435</v>
      </c>
      <c r="M23" s="158">
        <v>40167</v>
      </c>
      <c r="N23" s="158">
        <v>143083</v>
      </c>
      <c r="O23" s="158">
        <v>117979</v>
      </c>
      <c r="P23" s="158">
        <v>93480</v>
      </c>
      <c r="Q23" s="158">
        <v>86154</v>
      </c>
      <c r="R23" s="159">
        <f>IFERROR(Q23/P23-1,"-")</f>
        <v>-7.8369704749679081E-2</v>
      </c>
      <c r="S23" s="160">
        <f>IFERROR(Q23/L23-1,"-")</f>
        <v>-0.25365790271581412</v>
      </c>
      <c r="T23" s="159">
        <f>Q23/Q$8</f>
        <v>3.6607486956399808E-2</v>
      </c>
      <c r="U23" s="158">
        <v>129624</v>
      </c>
      <c r="V23" s="158">
        <v>148328</v>
      </c>
      <c r="W23" s="158">
        <v>127460</v>
      </c>
      <c r="X23" s="158">
        <v>101872</v>
      </c>
      <c r="Y23" s="158">
        <v>91647</v>
      </c>
      <c r="Z23" s="159">
        <f>IFERROR(Y23/X23-1,"-")</f>
        <v>-0.10037105387152501</v>
      </c>
      <c r="AA23" s="160">
        <f t="shared" si="15"/>
        <v>-0.29297815219403811</v>
      </c>
      <c r="AB23" s="159">
        <f>Y23/Y$8</f>
        <v>3.2072957254954938E-2</v>
      </c>
    </row>
    <row r="24" spans="1:28" x14ac:dyDescent="0.25">
      <c r="A24" s="56"/>
      <c r="B24" s="162" t="s">
        <v>103</v>
      </c>
      <c r="C24" s="163">
        <v>7220</v>
      </c>
      <c r="D24" s="163">
        <v>1581</v>
      </c>
      <c r="E24" s="163">
        <v>2767</v>
      </c>
      <c r="F24" s="163">
        <v>4869</v>
      </c>
      <c r="G24" s="163">
        <v>4077</v>
      </c>
      <c r="H24" s="163">
        <v>1787</v>
      </c>
      <c r="I24" s="164">
        <f>IFERROR(H24/G24-1,"-")</f>
        <v>-0.56168751532989947</v>
      </c>
      <c r="J24" s="165">
        <f>IFERROR(H24/C24-1,"-")</f>
        <v>-0.75249307479224381</v>
      </c>
      <c r="K24" s="164">
        <f>H24/H$8</f>
        <v>3.5456278856589572E-3</v>
      </c>
      <c r="L24" s="163">
        <v>53339</v>
      </c>
      <c r="M24" s="163">
        <v>18206</v>
      </c>
      <c r="N24" s="163">
        <v>70980</v>
      </c>
      <c r="O24" s="163">
        <v>47397</v>
      </c>
      <c r="P24" s="163">
        <v>36530</v>
      </c>
      <c r="Q24" s="163">
        <v>30594</v>
      </c>
      <c r="R24" s="164">
        <f>IFERROR(Q24/P24-1,"-")</f>
        <v>-0.16249657815494112</v>
      </c>
      <c r="S24" s="165">
        <f>IFERROR(Q24/L24-1,"-")</f>
        <v>-0.42642344250923336</v>
      </c>
      <c r="T24" s="164">
        <f>Q24/Q$8</f>
        <v>1.2999622257168509E-2</v>
      </c>
      <c r="U24" s="163">
        <v>60559</v>
      </c>
      <c r="V24" s="163">
        <v>73747</v>
      </c>
      <c r="W24" s="163">
        <v>52266</v>
      </c>
      <c r="X24" s="163">
        <v>40607</v>
      </c>
      <c r="Y24" s="163">
        <v>32381</v>
      </c>
      <c r="Z24" s="164">
        <f>IFERROR(Y24/X24-1,"-")</f>
        <v>-0.20257591055729307</v>
      </c>
      <c r="AA24" s="165">
        <f t="shared" si="15"/>
        <v>-0.46529830413315942</v>
      </c>
      <c r="AB24" s="164">
        <f>Y24/Y$8</f>
        <v>1.1332115932574943E-2</v>
      </c>
    </row>
    <row r="25" spans="1:28" x14ac:dyDescent="0.25">
      <c r="A25" s="56"/>
      <c r="B25" s="162" t="s">
        <v>100</v>
      </c>
      <c r="C25" s="163">
        <v>6969</v>
      </c>
      <c r="D25" s="163">
        <v>919</v>
      </c>
      <c r="E25" s="163">
        <v>2478</v>
      </c>
      <c r="F25" s="163">
        <v>4612</v>
      </c>
      <c r="G25" s="163">
        <v>4315</v>
      </c>
      <c r="H25" s="163">
        <v>3706</v>
      </c>
      <c r="I25" s="164">
        <f>IFERROR(H25/G25-1,"-")</f>
        <v>-0.14113557358053297</v>
      </c>
      <c r="J25" s="165">
        <f>IFERROR(H25/C25-1,"-")</f>
        <v>-0.46821638685607692</v>
      </c>
      <c r="K25" s="164">
        <f>H25/H$8</f>
        <v>7.3531600135714019E-3</v>
      </c>
      <c r="L25" s="163">
        <v>62096</v>
      </c>
      <c r="M25" s="163">
        <v>21961</v>
      </c>
      <c r="N25" s="163">
        <v>72103</v>
      </c>
      <c r="O25" s="163">
        <v>70582</v>
      </c>
      <c r="P25" s="163">
        <v>56950</v>
      </c>
      <c r="Q25" s="163">
        <v>55560</v>
      </c>
      <c r="R25" s="164">
        <f>IFERROR(Q25/P25-1,"-")</f>
        <v>-2.4407374890254574E-2</v>
      </c>
      <c r="S25" s="165">
        <f>IFERROR(Q25/L25-1,"-")</f>
        <v>-0.10525637722236536</v>
      </c>
      <c r="T25" s="164">
        <f>Q25/Q$8</f>
        <v>2.3607864699231301E-2</v>
      </c>
      <c r="U25" s="163">
        <v>69065</v>
      </c>
      <c r="V25" s="163">
        <v>74581</v>
      </c>
      <c r="W25" s="163">
        <v>75194</v>
      </c>
      <c r="X25" s="163">
        <v>61265</v>
      </c>
      <c r="Y25" s="163">
        <v>59266</v>
      </c>
      <c r="Z25" s="164">
        <f>IFERROR(Y25/X25-1,"-")</f>
        <v>-3.2628743981065855E-2</v>
      </c>
      <c r="AA25" s="165">
        <f t="shared" si="15"/>
        <v>-0.14188083689278219</v>
      </c>
      <c r="AB25" s="164">
        <f>Y25/Y$8</f>
        <v>2.0740841322379994E-2</v>
      </c>
    </row>
    <row r="26" spans="1:28" x14ac:dyDescent="0.25">
      <c r="A26" s="56"/>
      <c r="B26" s="157" t="s">
        <v>107</v>
      </c>
      <c r="C26" s="158">
        <v>135053</v>
      </c>
      <c r="D26" s="158">
        <v>36547</v>
      </c>
      <c r="E26" s="158">
        <v>13271</v>
      </c>
      <c r="F26" s="158">
        <v>97306</v>
      </c>
      <c r="G26" s="158">
        <v>102587</v>
      </c>
      <c r="H26" s="158">
        <v>98018</v>
      </c>
      <c r="I26" s="159">
        <f>IFERROR(H26/G26-1,"-")</f>
        <v>-4.4537806934601853E-2</v>
      </c>
      <c r="J26" s="160">
        <f>IFERROR(H26/C26-1,"-")</f>
        <v>-0.27422567436487899</v>
      </c>
      <c r="K26" s="159">
        <f>H26/H$8</f>
        <v>0.19447977285759355</v>
      </c>
      <c r="L26" s="158">
        <v>650533</v>
      </c>
      <c r="M26" s="158">
        <v>244518</v>
      </c>
      <c r="N26" s="158">
        <v>171092</v>
      </c>
      <c r="O26" s="158">
        <v>765585</v>
      </c>
      <c r="P26" s="158">
        <v>815258</v>
      </c>
      <c r="Q26" s="158">
        <v>869465</v>
      </c>
      <c r="R26" s="159">
        <f>IFERROR(Q26/P26-1,"-")</f>
        <v>6.6490607881185992E-2</v>
      </c>
      <c r="S26" s="160">
        <f>IFERROR(Q26/L26-1,"-")</f>
        <v>0.33654249669117475</v>
      </c>
      <c r="T26" s="159">
        <f>Q26/Q$8</f>
        <v>0.36944226207194281</v>
      </c>
      <c r="U26" s="158">
        <v>785586</v>
      </c>
      <c r="V26" s="158">
        <v>184363</v>
      </c>
      <c r="W26" s="158">
        <v>862891</v>
      </c>
      <c r="X26" s="158">
        <v>917845</v>
      </c>
      <c r="Y26" s="158">
        <v>967483</v>
      </c>
      <c r="Z26" s="159">
        <f>IFERROR(Y26/X26-1,"-")</f>
        <v>5.4081026752883066E-2</v>
      </c>
      <c r="AA26" s="160">
        <f t="shared" si="15"/>
        <v>0.23154307739700042</v>
      </c>
      <c r="AB26" s="159">
        <f>Y26/Y$8</f>
        <v>0.33858217840077215</v>
      </c>
    </row>
    <row r="27" spans="1:28" s="56" customFormat="1" x14ac:dyDescent="0.25">
      <c r="B27" s="162" t="s">
        <v>110</v>
      </c>
      <c r="C27" s="163">
        <v>53219</v>
      </c>
      <c r="D27" s="163">
        <v>14077</v>
      </c>
      <c r="E27" s="163">
        <v>2026</v>
      </c>
      <c r="F27" s="163">
        <v>41634</v>
      </c>
      <c r="G27" s="163">
        <v>45624</v>
      </c>
      <c r="H27" s="163">
        <v>43538</v>
      </c>
      <c r="I27" s="164">
        <f t="shared" ref="I27:I34" si="16">IFERROR(H27/G27-1,"-")</f>
        <v>-4.5721550061371241E-2</v>
      </c>
      <c r="J27" s="165">
        <f t="shared" ref="J27:J34" si="17">IFERROR(H27/C27-1,"-")</f>
        <v>-0.18190871681166498</v>
      </c>
      <c r="K27" s="164">
        <f t="shared" ref="K27:K34" si="18">H27/H$8</f>
        <v>8.638474923660866E-2</v>
      </c>
      <c r="L27" s="163">
        <v>312249</v>
      </c>
      <c r="M27" s="163">
        <v>104107</v>
      </c>
      <c r="N27" s="163">
        <v>29429</v>
      </c>
      <c r="O27" s="163">
        <v>391593</v>
      </c>
      <c r="P27" s="163">
        <v>419429</v>
      </c>
      <c r="Q27" s="163">
        <v>448084</v>
      </c>
      <c r="R27" s="164">
        <f t="shared" ref="R27:R34" si="19">IFERROR(Q27/P27-1,"-")</f>
        <v>6.8319071881057347E-2</v>
      </c>
      <c r="S27" s="165">
        <f t="shared" ref="S27:S34" si="20">IFERROR(Q27/L27-1,"-")</f>
        <v>0.43502140919586618</v>
      </c>
      <c r="T27" s="164">
        <f t="shared" ref="T27:T34" si="21">Q27/Q$8</f>
        <v>0.19039428448326778</v>
      </c>
      <c r="U27" s="163">
        <v>365468</v>
      </c>
      <c r="V27" s="163">
        <v>31455</v>
      </c>
      <c r="W27" s="163">
        <v>433227</v>
      </c>
      <c r="X27" s="163">
        <v>465053</v>
      </c>
      <c r="Y27" s="163">
        <v>491622</v>
      </c>
      <c r="Z27" s="164">
        <f t="shared" ref="Z27:Z34" si="22">IFERROR(Y27/X27-1,"-")</f>
        <v>5.713112268924192E-2</v>
      </c>
      <c r="AA27" s="165">
        <f t="shared" si="15"/>
        <v>0.34518480414153907</v>
      </c>
      <c r="AB27" s="164">
        <f t="shared" ref="AB27:AB34" si="23">Y27/Y$8</f>
        <v>0.1720489638678348</v>
      </c>
    </row>
    <row r="28" spans="1:28" s="56" customFormat="1" x14ac:dyDescent="0.25">
      <c r="B28" s="162" t="s">
        <v>113</v>
      </c>
      <c r="C28" s="163">
        <v>22141</v>
      </c>
      <c r="D28" s="163">
        <v>6641</v>
      </c>
      <c r="E28" s="163">
        <v>3926</v>
      </c>
      <c r="F28" s="163">
        <v>17608</v>
      </c>
      <c r="G28" s="163">
        <v>20116</v>
      </c>
      <c r="H28" s="163">
        <v>19311</v>
      </c>
      <c r="I28" s="164">
        <f t="shared" si="16"/>
        <v>-4.0017896202028225E-2</v>
      </c>
      <c r="J28" s="165">
        <f t="shared" si="17"/>
        <v>-0.12781717176279306</v>
      </c>
      <c r="K28" s="164">
        <f t="shared" si="18"/>
        <v>3.8315400167856811E-2</v>
      </c>
      <c r="L28" s="163">
        <v>92188</v>
      </c>
      <c r="M28" s="163">
        <v>31887</v>
      </c>
      <c r="N28" s="163">
        <v>30018</v>
      </c>
      <c r="O28" s="163">
        <v>81581</v>
      </c>
      <c r="P28" s="163">
        <v>87763</v>
      </c>
      <c r="Q28" s="163">
        <v>89706</v>
      </c>
      <c r="R28" s="164">
        <f t="shared" si="19"/>
        <v>2.2139170265373709E-2</v>
      </c>
      <c r="S28" s="165">
        <f t="shared" si="20"/>
        <v>-2.6923243806135311E-2</v>
      </c>
      <c r="T28" s="164">
        <f t="shared" si="21"/>
        <v>3.8116758652074208E-2</v>
      </c>
      <c r="U28" s="163">
        <v>114329</v>
      </c>
      <c r="V28" s="163">
        <v>33944</v>
      </c>
      <c r="W28" s="163">
        <v>99189</v>
      </c>
      <c r="X28" s="163">
        <v>107879</v>
      </c>
      <c r="Y28" s="163">
        <v>109017</v>
      </c>
      <c r="Z28" s="164">
        <f t="shared" si="22"/>
        <v>1.0548855662362522E-2</v>
      </c>
      <c r="AA28" s="165">
        <f t="shared" si="15"/>
        <v>-4.6462402365104238E-2</v>
      </c>
      <c r="AB28" s="164">
        <f t="shared" si="23"/>
        <v>3.8151795269495151E-2</v>
      </c>
    </row>
    <row r="29" spans="1:28" x14ac:dyDescent="0.25">
      <c r="A29" s="56"/>
      <c r="B29" s="162" t="s">
        <v>116</v>
      </c>
      <c r="C29" s="163">
        <v>6188</v>
      </c>
      <c r="D29" s="163">
        <v>2360</v>
      </c>
      <c r="E29" s="163">
        <v>2769</v>
      </c>
      <c r="F29" s="163">
        <v>2684</v>
      </c>
      <c r="G29" s="163">
        <v>2144</v>
      </c>
      <c r="H29" s="163">
        <v>2130</v>
      </c>
      <c r="I29" s="164">
        <f t="shared" si="16"/>
        <v>-6.5298507462686617E-3</v>
      </c>
      <c r="J29" s="165">
        <f t="shared" si="17"/>
        <v>-0.65578539107950873</v>
      </c>
      <c r="K29" s="164">
        <f t="shared" si="18"/>
        <v>4.22618209090855E-3</v>
      </c>
      <c r="L29" s="163">
        <v>24144</v>
      </c>
      <c r="M29" s="163">
        <v>10420</v>
      </c>
      <c r="N29" s="163">
        <v>18247</v>
      </c>
      <c r="O29" s="163">
        <v>33200</v>
      </c>
      <c r="P29" s="163">
        <v>30913</v>
      </c>
      <c r="Q29" s="163">
        <v>28243</v>
      </c>
      <c r="R29" s="164">
        <f t="shared" si="19"/>
        <v>-8.637142949568144E-2</v>
      </c>
      <c r="S29" s="165">
        <f t="shared" si="20"/>
        <v>0.16977302849569242</v>
      </c>
      <c r="T29" s="164">
        <f t="shared" si="21"/>
        <v>1.2000664555442577E-2</v>
      </c>
      <c r="U29" s="163">
        <v>30332</v>
      </c>
      <c r="V29" s="163">
        <v>21016</v>
      </c>
      <c r="W29" s="163">
        <v>35884</v>
      </c>
      <c r="X29" s="163">
        <v>33057</v>
      </c>
      <c r="Y29" s="163">
        <v>30373</v>
      </c>
      <c r="Z29" s="164">
        <f t="shared" si="22"/>
        <v>-8.1193090722086136E-2</v>
      </c>
      <c r="AA29" s="165">
        <f t="shared" si="15"/>
        <v>1.351707767374366E-3</v>
      </c>
      <c r="AB29" s="164">
        <f t="shared" si="23"/>
        <v>1.0629392459161197E-2</v>
      </c>
    </row>
    <row r="30" spans="1:28" x14ac:dyDescent="0.25">
      <c r="A30" s="56"/>
      <c r="B30" s="162" t="s">
        <v>123</v>
      </c>
      <c r="C30" s="163">
        <v>5670</v>
      </c>
      <c r="D30" s="163">
        <v>1702</v>
      </c>
      <c r="E30" s="163">
        <v>360</v>
      </c>
      <c r="F30" s="163">
        <v>5297</v>
      </c>
      <c r="G30" s="163">
        <v>2684</v>
      </c>
      <c r="H30" s="163">
        <v>2176</v>
      </c>
      <c r="I30" s="164">
        <f t="shared" si="16"/>
        <v>-0.18926974664679586</v>
      </c>
      <c r="J30" s="165">
        <f t="shared" si="17"/>
        <v>-0.61622574955908282</v>
      </c>
      <c r="K30" s="164">
        <f t="shared" si="18"/>
        <v>4.3174517510877952E-3</v>
      </c>
      <c r="L30" s="163">
        <v>26347</v>
      </c>
      <c r="M30" s="163">
        <v>10772</v>
      </c>
      <c r="N30" s="163">
        <v>11698</v>
      </c>
      <c r="O30" s="163">
        <v>40688</v>
      </c>
      <c r="P30" s="163">
        <v>36305</v>
      </c>
      <c r="Q30" s="163">
        <v>39306</v>
      </c>
      <c r="R30" s="164">
        <f t="shared" si="19"/>
        <v>8.2660790524721195E-2</v>
      </c>
      <c r="S30" s="165">
        <f t="shared" si="20"/>
        <v>0.49185865563441755</v>
      </c>
      <c r="T30" s="164">
        <f t="shared" si="21"/>
        <v>1.6701417024261797E-2</v>
      </c>
      <c r="U30" s="163">
        <v>32017</v>
      </c>
      <c r="V30" s="163">
        <v>12058</v>
      </c>
      <c r="W30" s="163">
        <v>45985</v>
      </c>
      <c r="X30" s="163">
        <v>38989</v>
      </c>
      <c r="Y30" s="163">
        <v>41482</v>
      </c>
      <c r="Z30" s="164">
        <f t="shared" si="22"/>
        <v>6.3941111595578137E-2</v>
      </c>
      <c r="AA30" s="165">
        <f t="shared" si="15"/>
        <v>0.29562419964393927</v>
      </c>
      <c r="AB30" s="164">
        <f t="shared" si="23"/>
        <v>1.4517119085731564E-2</v>
      </c>
    </row>
    <row r="31" spans="1:28" x14ac:dyDescent="0.25">
      <c r="A31" s="56"/>
      <c r="B31" s="162" t="s">
        <v>119</v>
      </c>
      <c r="C31" s="163">
        <v>5201</v>
      </c>
      <c r="D31" s="163">
        <v>1166</v>
      </c>
      <c r="E31" s="163">
        <v>512</v>
      </c>
      <c r="F31" s="163">
        <v>2918</v>
      </c>
      <c r="G31" s="163">
        <v>1922</v>
      </c>
      <c r="H31" s="163">
        <v>1574</v>
      </c>
      <c r="I31" s="164">
        <f t="shared" si="16"/>
        <v>-0.18106139438085322</v>
      </c>
      <c r="J31" s="165">
        <f t="shared" si="17"/>
        <v>-0.6973658911747741</v>
      </c>
      <c r="K31" s="164">
        <f t="shared" si="18"/>
        <v>3.1230096765681018E-3</v>
      </c>
      <c r="L31" s="163">
        <v>38765</v>
      </c>
      <c r="M31" s="163">
        <v>16013</v>
      </c>
      <c r="N31" s="163">
        <v>16640</v>
      </c>
      <c r="O31" s="163">
        <v>48826</v>
      </c>
      <c r="P31" s="163">
        <v>46467</v>
      </c>
      <c r="Q31" s="163">
        <v>48518</v>
      </c>
      <c r="R31" s="164">
        <f t="shared" si="19"/>
        <v>4.4138851227752962E-2</v>
      </c>
      <c r="S31" s="165">
        <f t="shared" si="20"/>
        <v>0.25159293176834763</v>
      </c>
      <c r="T31" s="164">
        <f t="shared" si="21"/>
        <v>2.0615665577345288E-2</v>
      </c>
      <c r="U31" s="163">
        <v>43966</v>
      </c>
      <c r="V31" s="163">
        <v>17152</v>
      </c>
      <c r="W31" s="163">
        <v>51744</v>
      </c>
      <c r="X31" s="163">
        <v>48389</v>
      </c>
      <c r="Y31" s="163">
        <v>50092</v>
      </c>
      <c r="Z31" s="164">
        <f t="shared" si="22"/>
        <v>3.5193949038004435E-2</v>
      </c>
      <c r="AA31" s="165">
        <f t="shared" si="15"/>
        <v>0.13933494063594587</v>
      </c>
      <c r="AB31" s="164">
        <f t="shared" si="23"/>
        <v>1.7530290951315402E-2</v>
      </c>
    </row>
    <row r="32" spans="1:28" x14ac:dyDescent="0.25">
      <c r="A32" s="56"/>
      <c r="B32" s="162" t="s">
        <v>128</v>
      </c>
      <c r="C32" s="163">
        <v>5918</v>
      </c>
      <c r="D32" s="163">
        <v>1374</v>
      </c>
      <c r="E32" s="163">
        <v>56</v>
      </c>
      <c r="F32" s="163">
        <v>1187</v>
      </c>
      <c r="G32" s="163">
        <v>1548</v>
      </c>
      <c r="H32" s="163">
        <v>1573</v>
      </c>
      <c r="I32" s="164">
        <f t="shared" si="16"/>
        <v>1.6149870801033694E-2</v>
      </c>
      <c r="J32" s="165">
        <f t="shared" si="17"/>
        <v>-0.73420074349442377</v>
      </c>
      <c r="K32" s="164">
        <f t="shared" si="18"/>
        <v>3.121025553520727E-3</v>
      </c>
      <c r="L32" s="163">
        <v>12760</v>
      </c>
      <c r="M32" s="163">
        <v>8160</v>
      </c>
      <c r="N32" s="163">
        <v>357</v>
      </c>
      <c r="O32" s="163">
        <v>11297</v>
      </c>
      <c r="P32" s="163">
        <v>12386</v>
      </c>
      <c r="Q32" s="163">
        <v>12002</v>
      </c>
      <c r="R32" s="164">
        <f t="shared" si="19"/>
        <v>-3.1002745034716561E-2</v>
      </c>
      <c r="S32" s="165">
        <f t="shared" si="20"/>
        <v>-5.9404388714733525E-2</v>
      </c>
      <c r="T32" s="164">
        <f t="shared" si="21"/>
        <v>5.09974067890882E-3</v>
      </c>
      <c r="U32" s="163">
        <v>18678</v>
      </c>
      <c r="V32" s="163">
        <v>413</v>
      </c>
      <c r="W32" s="163">
        <v>12484</v>
      </c>
      <c r="X32" s="163">
        <v>13934</v>
      </c>
      <c r="Y32" s="163">
        <v>13575</v>
      </c>
      <c r="Z32" s="164">
        <f t="shared" si="22"/>
        <v>-2.5764317496770439E-2</v>
      </c>
      <c r="AA32" s="165">
        <f t="shared" si="15"/>
        <v>-0.2732091230324446</v>
      </c>
      <c r="AB32" s="164">
        <f t="shared" si="23"/>
        <v>4.7507326452149359E-3</v>
      </c>
    </row>
    <row r="33" spans="1:28" x14ac:dyDescent="0.25">
      <c r="A33" s="56"/>
      <c r="B33" s="162" t="s">
        <v>131</v>
      </c>
      <c r="C33" s="163">
        <v>1974</v>
      </c>
      <c r="D33" s="163">
        <v>667</v>
      </c>
      <c r="E33" s="163">
        <v>9</v>
      </c>
      <c r="F33" s="163">
        <v>406</v>
      </c>
      <c r="G33" s="163">
        <v>569</v>
      </c>
      <c r="H33" s="163">
        <v>325</v>
      </c>
      <c r="I33" s="164">
        <f t="shared" si="16"/>
        <v>-0.4288224956063269</v>
      </c>
      <c r="J33" s="165">
        <f t="shared" si="17"/>
        <v>-0.83535967578520776</v>
      </c>
      <c r="K33" s="164">
        <f t="shared" si="18"/>
        <v>6.4483999039684442E-4</v>
      </c>
      <c r="L33" s="163">
        <v>13976</v>
      </c>
      <c r="M33" s="163">
        <v>10460</v>
      </c>
      <c r="N33" s="163">
        <v>312</v>
      </c>
      <c r="O33" s="163">
        <v>7170</v>
      </c>
      <c r="P33" s="163">
        <v>11880</v>
      </c>
      <c r="Q33" s="163">
        <v>11259</v>
      </c>
      <c r="R33" s="164">
        <f t="shared" si="19"/>
        <v>-5.2272727272727249E-2</v>
      </c>
      <c r="S33" s="165">
        <f t="shared" si="20"/>
        <v>-0.19440469376073266</v>
      </c>
      <c r="T33" s="164">
        <f t="shared" si="21"/>
        <v>4.7840343529273795E-3</v>
      </c>
      <c r="U33" s="163">
        <v>15950</v>
      </c>
      <c r="V33" s="163">
        <v>321</v>
      </c>
      <c r="W33" s="163">
        <v>7576</v>
      </c>
      <c r="X33" s="163">
        <v>12449</v>
      </c>
      <c r="Y33" s="163">
        <v>11584</v>
      </c>
      <c r="Z33" s="164">
        <f t="shared" si="22"/>
        <v>-6.948349265001208E-2</v>
      </c>
      <c r="AA33" s="165">
        <f t="shared" si="15"/>
        <v>-0.27373040752351097</v>
      </c>
      <c r="AB33" s="164">
        <f t="shared" si="23"/>
        <v>4.0539585239167458E-3</v>
      </c>
    </row>
    <row r="34" spans="1:28" x14ac:dyDescent="0.25">
      <c r="A34" s="56"/>
      <c r="B34" s="168" t="s">
        <v>145</v>
      </c>
      <c r="C34" s="169">
        <f t="shared" ref="C34:H34" si="24">C26-SUM(C27:C33)</f>
        <v>34742</v>
      </c>
      <c r="D34" s="169">
        <f t="shared" si="24"/>
        <v>8560</v>
      </c>
      <c r="E34" s="169">
        <f t="shared" si="24"/>
        <v>3613</v>
      </c>
      <c r="F34" s="169">
        <f t="shared" si="24"/>
        <v>25572</v>
      </c>
      <c r="G34" s="169">
        <f t="shared" si="24"/>
        <v>27980</v>
      </c>
      <c r="H34" s="169">
        <f t="shared" si="24"/>
        <v>27391</v>
      </c>
      <c r="I34" s="170">
        <f t="shared" si="16"/>
        <v>-2.1050750536097174E-2</v>
      </c>
      <c r="J34" s="171">
        <f t="shared" si="17"/>
        <v>-0.21158827931610158</v>
      </c>
      <c r="K34" s="170">
        <f t="shared" si="18"/>
        <v>5.4347114390646052E-2</v>
      </c>
      <c r="L34" s="169">
        <f t="shared" ref="L34:Q34" si="25">L26-SUM(L27:L33)</f>
        <v>130104</v>
      </c>
      <c r="M34" s="169">
        <f t="shared" si="25"/>
        <v>52699</v>
      </c>
      <c r="N34" s="169">
        <f t="shared" si="25"/>
        <v>64391</v>
      </c>
      <c r="O34" s="169">
        <f t="shared" si="25"/>
        <v>151230</v>
      </c>
      <c r="P34" s="169">
        <f t="shared" si="25"/>
        <v>170115</v>
      </c>
      <c r="Q34" s="169">
        <f t="shared" si="25"/>
        <v>192347</v>
      </c>
      <c r="R34" s="170">
        <f t="shared" si="19"/>
        <v>0.13068806395673516</v>
      </c>
      <c r="S34" s="171">
        <f t="shared" si="20"/>
        <v>0.47840958002828504</v>
      </c>
      <c r="T34" s="170">
        <f t="shared" si="21"/>
        <v>8.172969674771495E-2</v>
      </c>
      <c r="U34" s="169">
        <f>U26-SUM(U27:U33)</f>
        <v>164846</v>
      </c>
      <c r="V34" s="169">
        <f>V26-SUM(V27:V33)</f>
        <v>68004</v>
      </c>
      <c r="W34" s="169">
        <f>W26-SUM(W27:W33)</f>
        <v>176802</v>
      </c>
      <c r="X34" s="169">
        <f>X26-SUM(X27:X33)</f>
        <v>198095</v>
      </c>
      <c r="Y34" s="169">
        <f>Y26-SUM(Y27:Y33)</f>
        <v>219738</v>
      </c>
      <c r="Z34" s="170">
        <f t="shared" si="22"/>
        <v>0.10925566016305299</v>
      </c>
      <c r="AA34" s="171">
        <f t="shared" si="15"/>
        <v>0.33298957815172958</v>
      </c>
      <c r="AB34" s="170">
        <f t="shared" si="23"/>
        <v>7.6899925598102367E-2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117005</v>
      </c>
      <c r="D36" s="176">
        <f t="shared" si="26"/>
        <v>43722</v>
      </c>
      <c r="E36" s="176">
        <f t="shared" si="26"/>
        <v>12659</v>
      </c>
      <c r="F36" s="176">
        <f t="shared" si="26"/>
        <v>116137</v>
      </c>
      <c r="G36" s="176">
        <f t="shared" si="26"/>
        <v>129655</v>
      </c>
      <c r="H36" s="176">
        <f t="shared" si="26"/>
        <v>139247</v>
      </c>
      <c r="I36" s="177">
        <f>IFERROR(H36/G36-1,"-")</f>
        <v>7.3980949442751909E-2</v>
      </c>
      <c r="J36" s="177">
        <f>IFERROR(H36/C36-1,"-")</f>
        <v>0.19009444040852963</v>
      </c>
      <c r="K36" s="177">
        <f>H36/H$8</f>
        <v>0.27628318197781354</v>
      </c>
      <c r="L36" s="176">
        <f t="shared" ref="L36:Q36" si="27">L37+L40</f>
        <v>363315</v>
      </c>
      <c r="M36" s="176">
        <f t="shared" si="27"/>
        <v>117565</v>
      </c>
      <c r="N36" s="176">
        <f t="shared" si="27"/>
        <v>58109</v>
      </c>
      <c r="O36" s="176">
        <f t="shared" si="27"/>
        <v>366448</v>
      </c>
      <c r="P36" s="176">
        <f t="shared" si="27"/>
        <v>401446</v>
      </c>
      <c r="Q36" s="176">
        <f t="shared" si="27"/>
        <v>428409</v>
      </c>
      <c r="R36" s="177">
        <f>IFERROR(Q36/P36-1,"-")</f>
        <v>6.7164699610906542E-2</v>
      </c>
      <c r="S36" s="177">
        <f>IFERROR(Q36/L36-1,"-")</f>
        <v>0.17916683869369554</v>
      </c>
      <c r="T36" s="177">
        <f>Q36/Q$8</f>
        <v>0.18203422800455332</v>
      </c>
      <c r="U36" s="176">
        <f>U37+U40</f>
        <v>480320</v>
      </c>
      <c r="V36" s="176">
        <f>V37+V40</f>
        <v>70768</v>
      </c>
      <c r="W36" s="176">
        <f>W37+W40</f>
        <v>482585</v>
      </c>
      <c r="X36" s="176">
        <f>X37+X40</f>
        <v>531101</v>
      </c>
      <c r="Y36" s="176">
        <f>Y37+Y40</f>
        <v>567656</v>
      </c>
      <c r="Z36" s="177">
        <f>IFERROR(Y36/X36-1,"-")</f>
        <v>6.8828716195224571E-2</v>
      </c>
      <c r="AA36" s="177">
        <f t="shared" ref="AA36:AA48" si="28">IFERROR(Y36/U36-1,"-")</f>
        <v>0.18182878081279141</v>
      </c>
      <c r="AB36" s="177">
        <f>Y36/Y$8</f>
        <v>0.19865796614748654</v>
      </c>
    </row>
    <row r="37" spans="1:28" x14ac:dyDescent="0.25">
      <c r="A37" s="56"/>
      <c r="B37" s="157" t="s">
        <v>97</v>
      </c>
      <c r="C37" s="158">
        <v>10175</v>
      </c>
      <c r="D37" s="158">
        <v>3720</v>
      </c>
      <c r="E37" s="158">
        <v>3211</v>
      </c>
      <c r="F37" s="158">
        <v>15955</v>
      </c>
      <c r="G37" s="158">
        <v>19496</v>
      </c>
      <c r="H37" s="158">
        <v>22023</v>
      </c>
      <c r="I37" s="159">
        <f>IFERROR(H37/G37-1,"-")</f>
        <v>0.12961633155519081</v>
      </c>
      <c r="J37" s="160">
        <f>IFERROR(H37/C37-1,"-")</f>
        <v>1.1644226044226045</v>
      </c>
      <c r="K37" s="159">
        <f>H37/H$8</f>
        <v>4.3696341872337556E-2</v>
      </c>
      <c r="L37" s="158">
        <v>46384</v>
      </c>
      <c r="M37" s="158">
        <v>10885</v>
      </c>
      <c r="N37" s="158">
        <v>16977</v>
      </c>
      <c r="O37" s="158">
        <v>42389</v>
      </c>
      <c r="P37" s="158">
        <v>36893</v>
      </c>
      <c r="Q37" s="158">
        <v>33320</v>
      </c>
      <c r="R37" s="159">
        <f>IFERROR(Q37/P37-1,"-")</f>
        <v>-9.6847640473802565E-2</v>
      </c>
      <c r="S37" s="160">
        <f>IFERROR(Q37/L37-1,"-")</f>
        <v>-0.28164884442911353</v>
      </c>
      <c r="T37" s="159">
        <f>Q37/Q$8</f>
        <v>1.4157920298387094E-2</v>
      </c>
      <c r="U37" s="158">
        <v>56559</v>
      </c>
      <c r="V37" s="158">
        <v>20188</v>
      </c>
      <c r="W37" s="158">
        <v>58344</v>
      </c>
      <c r="X37" s="158">
        <v>56389</v>
      </c>
      <c r="Y37" s="158">
        <v>55343</v>
      </c>
      <c r="Z37" s="159">
        <f>IFERROR(Y37/X37-1,"-")</f>
        <v>-1.8549717143414468E-2</v>
      </c>
      <c r="AA37" s="160">
        <f t="shared" si="28"/>
        <v>-2.1499672907936862E-2</v>
      </c>
      <c r="AB37" s="159">
        <f>Y37/Y$8</f>
        <v>1.9367940831243477E-2</v>
      </c>
    </row>
    <row r="38" spans="1:28" x14ac:dyDescent="0.25">
      <c r="A38" s="56"/>
      <c r="B38" s="162" t="s">
        <v>103</v>
      </c>
      <c r="C38" s="163">
        <v>6267</v>
      </c>
      <c r="D38" s="163">
        <v>1367</v>
      </c>
      <c r="E38" s="163">
        <v>2458</v>
      </c>
      <c r="F38" s="163">
        <v>7434</v>
      </c>
      <c r="G38" s="163">
        <v>10633</v>
      </c>
      <c r="H38" s="163">
        <v>15287</v>
      </c>
      <c r="I38" s="164">
        <f>IFERROR(H38/G38-1,"-")</f>
        <v>0.43769397159785584</v>
      </c>
      <c r="J38" s="165">
        <f>IFERROR(H38/C38-1,"-")</f>
        <v>1.4392851444072123</v>
      </c>
      <c r="K38" s="164">
        <f>H38/H$8</f>
        <v>3.0331289025220188E-2</v>
      </c>
      <c r="L38" s="163">
        <v>6175</v>
      </c>
      <c r="M38" s="163">
        <v>1366</v>
      </c>
      <c r="N38" s="163">
        <v>2854</v>
      </c>
      <c r="O38" s="163">
        <v>6289</v>
      </c>
      <c r="P38" s="163">
        <v>9371</v>
      </c>
      <c r="Q38" s="163">
        <v>7109</v>
      </c>
      <c r="R38" s="164">
        <f>IFERROR(Q38/P38-1,"-")</f>
        <v>-0.24138299007576569</v>
      </c>
      <c r="S38" s="165">
        <f>IFERROR(Q38/L38-1,"-")</f>
        <v>0.15125506072874484</v>
      </c>
      <c r="T38" s="164">
        <f>Q38/Q$8</f>
        <v>3.020667929208699E-3</v>
      </c>
      <c r="U38" s="163">
        <v>12442</v>
      </c>
      <c r="V38" s="163">
        <v>5312</v>
      </c>
      <c r="W38" s="163">
        <v>13723</v>
      </c>
      <c r="X38" s="163">
        <v>20004</v>
      </c>
      <c r="Y38" s="163">
        <v>22396</v>
      </c>
      <c r="Z38" s="164">
        <f>IFERROR(Y38/X38-1,"-")</f>
        <v>0.11957608478304338</v>
      </c>
      <c r="AA38" s="165">
        <f t="shared" si="28"/>
        <v>0.80003214917215892</v>
      </c>
      <c r="AB38" s="164">
        <f>Y38/Y$8</f>
        <v>7.8377464694094814E-3</v>
      </c>
    </row>
    <row r="39" spans="1:28" x14ac:dyDescent="0.25">
      <c r="A39" s="56"/>
      <c r="B39" s="162" t="s">
        <v>100</v>
      </c>
      <c r="C39" s="163">
        <v>3908</v>
      </c>
      <c r="D39" s="163">
        <v>2353</v>
      </c>
      <c r="E39" s="163">
        <v>753</v>
      </c>
      <c r="F39" s="163">
        <v>8521</v>
      </c>
      <c r="G39" s="163">
        <v>8863</v>
      </c>
      <c r="H39" s="163">
        <v>6736</v>
      </c>
      <c r="I39" s="164">
        <f>IFERROR(H39/G39-1,"-")</f>
        <v>-0.23998646056639961</v>
      </c>
      <c r="J39" s="165">
        <f>IFERROR(H39/C39-1,"-")</f>
        <v>0.72364380757420665</v>
      </c>
      <c r="K39" s="164">
        <f>H39/H$8</f>
        <v>1.3365052847117366E-2</v>
      </c>
      <c r="L39" s="163">
        <v>40209</v>
      </c>
      <c r="M39" s="163">
        <v>9519</v>
      </c>
      <c r="N39" s="163">
        <v>14123</v>
      </c>
      <c r="O39" s="163">
        <v>36100</v>
      </c>
      <c r="P39" s="163">
        <v>27522</v>
      </c>
      <c r="Q39" s="163">
        <v>26211</v>
      </c>
      <c r="R39" s="164">
        <f>IFERROR(Q39/P39-1,"-")</f>
        <v>-4.7634619577065607E-2</v>
      </c>
      <c r="S39" s="165">
        <f>IFERROR(Q39/L39-1,"-")</f>
        <v>-0.34813101544430347</v>
      </c>
      <c r="T39" s="164">
        <f>Q39/Q$8</f>
        <v>1.1137252369178395E-2</v>
      </c>
      <c r="U39" s="163">
        <v>44117</v>
      </c>
      <c r="V39" s="163">
        <v>14876</v>
      </c>
      <c r="W39" s="163">
        <v>44621</v>
      </c>
      <c r="X39" s="163">
        <v>36385</v>
      </c>
      <c r="Y39" s="163">
        <v>32947</v>
      </c>
      <c r="Z39" s="164">
        <f>IFERROR(Y39/X39-1,"-")</f>
        <v>-9.4489487426137164E-2</v>
      </c>
      <c r="AA39" s="165">
        <f t="shared" si="28"/>
        <v>-0.25319038012557515</v>
      </c>
      <c r="AB39" s="164">
        <f>Y39/Y$8</f>
        <v>1.1530194361833996E-2</v>
      </c>
    </row>
    <row r="40" spans="1:28" x14ac:dyDescent="0.25">
      <c r="A40" s="56"/>
      <c r="B40" s="157" t="s">
        <v>107</v>
      </c>
      <c r="C40" s="158">
        <v>106830</v>
      </c>
      <c r="D40" s="158">
        <v>40002</v>
      </c>
      <c r="E40" s="158">
        <v>9448</v>
      </c>
      <c r="F40" s="158">
        <v>100182</v>
      </c>
      <c r="G40" s="158">
        <v>110159</v>
      </c>
      <c r="H40" s="158">
        <v>117224</v>
      </c>
      <c r="I40" s="159">
        <f>IFERROR(H40/G40-1,"-")</f>
        <v>6.4134569122813456E-2</v>
      </c>
      <c r="J40" s="160">
        <f>IFERROR(H40/C40-1,"-")</f>
        <v>9.729476738743803E-2</v>
      </c>
      <c r="K40" s="159">
        <f>H40/H$8</f>
        <v>0.23258684010547598</v>
      </c>
      <c r="L40" s="158">
        <v>316931</v>
      </c>
      <c r="M40" s="158">
        <v>106680</v>
      </c>
      <c r="N40" s="158">
        <v>41132</v>
      </c>
      <c r="O40" s="158">
        <v>324059</v>
      </c>
      <c r="P40" s="158">
        <v>364553</v>
      </c>
      <c r="Q40" s="158">
        <v>395089</v>
      </c>
      <c r="R40" s="159">
        <f>IFERROR(Q40/P40-1,"-")</f>
        <v>8.3762854783803631E-2</v>
      </c>
      <c r="S40" s="160">
        <f>IFERROR(Q40/L40-1,"-")</f>
        <v>0.24660888332160624</v>
      </c>
      <c r="T40" s="159">
        <f>Q40/Q$8</f>
        <v>0.16787630770616621</v>
      </c>
      <c r="U40" s="158">
        <v>423761</v>
      </c>
      <c r="V40" s="158">
        <v>50580</v>
      </c>
      <c r="W40" s="158">
        <v>424241</v>
      </c>
      <c r="X40" s="158">
        <v>474712</v>
      </c>
      <c r="Y40" s="158">
        <v>512313</v>
      </c>
      <c r="Z40" s="159">
        <f>IFERROR(Y40/X40-1,"-")</f>
        <v>7.9208025076256794E-2</v>
      </c>
      <c r="AA40" s="160">
        <f t="shared" si="28"/>
        <v>0.20896684687831102</v>
      </c>
      <c r="AB40" s="159">
        <f>Y40/Y$8</f>
        <v>0.17929002531624305</v>
      </c>
    </row>
    <row r="41" spans="1:28" s="56" customFormat="1" x14ac:dyDescent="0.25">
      <c r="B41" s="162" t="s">
        <v>110</v>
      </c>
      <c r="C41" s="163">
        <v>58591</v>
      </c>
      <c r="D41" s="163">
        <v>19320</v>
      </c>
      <c r="E41" s="163">
        <v>2219</v>
      </c>
      <c r="F41" s="163">
        <v>48779</v>
      </c>
      <c r="G41" s="163">
        <v>47879</v>
      </c>
      <c r="H41" s="163">
        <v>50039</v>
      </c>
      <c r="I41" s="164">
        <f t="shared" ref="I41:I48" si="29">IFERROR(H41/G41-1,"-")</f>
        <v>4.5113724179703052E-2</v>
      </c>
      <c r="J41" s="165">
        <f t="shared" ref="J41:J48" si="30">IFERROR(H41/C41-1,"-")</f>
        <v>-0.14596098376883826</v>
      </c>
      <c r="K41" s="164">
        <f t="shared" ref="K41:K48" si="31">H41/H$8</f>
        <v>9.9283533167592919E-2</v>
      </c>
      <c r="L41" s="163">
        <v>173628</v>
      </c>
      <c r="M41" s="163">
        <v>50104</v>
      </c>
      <c r="N41" s="163">
        <v>7555</v>
      </c>
      <c r="O41" s="163">
        <v>169633</v>
      </c>
      <c r="P41" s="163">
        <v>195278</v>
      </c>
      <c r="Q41" s="163">
        <v>221210</v>
      </c>
      <c r="R41" s="164">
        <f t="shared" ref="R41:R48" si="32">IFERROR(Q41/P41-1,"-")</f>
        <v>0.13279529696125514</v>
      </c>
      <c r="S41" s="165">
        <f t="shared" ref="S41:S48" si="33">IFERROR(Q41/L41-1,"-")</f>
        <v>0.27404566083811366</v>
      </c>
      <c r="T41" s="164">
        <f t="shared" ref="T41:T48" si="34">Q41/Q$8</f>
        <v>9.3993803997785383E-2</v>
      </c>
      <c r="U41" s="163">
        <v>232219</v>
      </c>
      <c r="V41" s="163">
        <v>9774</v>
      </c>
      <c r="W41" s="163">
        <v>218412</v>
      </c>
      <c r="X41" s="163">
        <v>243157</v>
      </c>
      <c r="Y41" s="163">
        <v>271249</v>
      </c>
      <c r="Z41" s="164">
        <f t="shared" ref="Z41:Z48" si="35">IFERROR(Y41/X41-1,"-")</f>
        <v>0.11553029524134617</v>
      </c>
      <c r="AA41" s="165">
        <f t="shared" si="28"/>
        <v>0.16807410246362275</v>
      </c>
      <c r="AB41" s="164">
        <f t="shared" ref="AB41:AB48" si="36">Y41/Y$8</f>
        <v>9.492681247012201E-2</v>
      </c>
    </row>
    <row r="42" spans="1:28" s="56" customFormat="1" x14ac:dyDescent="0.25">
      <c r="B42" s="162" t="s">
        <v>113</v>
      </c>
      <c r="C42" s="163">
        <v>7797</v>
      </c>
      <c r="D42" s="163">
        <v>2941</v>
      </c>
      <c r="E42" s="163">
        <v>214</v>
      </c>
      <c r="F42" s="163">
        <v>4580</v>
      </c>
      <c r="G42" s="163">
        <v>6825</v>
      </c>
      <c r="H42" s="163">
        <v>7244</v>
      </c>
      <c r="I42" s="164">
        <f t="shared" si="29"/>
        <v>6.1391941391941485E-2</v>
      </c>
      <c r="J42" s="165">
        <f t="shared" si="30"/>
        <v>-7.0924714633833541E-2</v>
      </c>
      <c r="K42" s="164">
        <f t="shared" si="31"/>
        <v>1.4372987355183818E-2</v>
      </c>
      <c r="L42" s="163">
        <v>17560</v>
      </c>
      <c r="M42" s="163">
        <v>6234</v>
      </c>
      <c r="N42" s="163">
        <v>2788</v>
      </c>
      <c r="O42" s="163">
        <v>11814</v>
      </c>
      <c r="P42" s="163">
        <v>14535</v>
      </c>
      <c r="Q42" s="163">
        <v>12721</v>
      </c>
      <c r="R42" s="164">
        <f t="shared" si="32"/>
        <v>-0.12480220158238731</v>
      </c>
      <c r="S42" s="165">
        <f t="shared" si="33"/>
        <v>-0.27556947608200455</v>
      </c>
      <c r="T42" s="164">
        <f t="shared" si="34"/>
        <v>5.4052492231627313E-3</v>
      </c>
      <c r="U42" s="163">
        <v>25357</v>
      </c>
      <c r="V42" s="163">
        <v>3002</v>
      </c>
      <c r="W42" s="163">
        <v>16394</v>
      </c>
      <c r="X42" s="163">
        <v>21360</v>
      </c>
      <c r="Y42" s="163">
        <v>19965</v>
      </c>
      <c r="Z42" s="164">
        <f t="shared" si="35"/>
        <v>-6.5308988764044895E-2</v>
      </c>
      <c r="AA42" s="165">
        <f t="shared" si="28"/>
        <v>-0.21264345151240294</v>
      </c>
      <c r="AB42" s="164">
        <f t="shared" si="36"/>
        <v>6.9869891168851716E-3</v>
      </c>
    </row>
    <row r="43" spans="1:28" x14ac:dyDescent="0.25">
      <c r="A43" s="56"/>
      <c r="B43" s="162" t="s">
        <v>116</v>
      </c>
      <c r="C43" s="163">
        <v>4651</v>
      </c>
      <c r="D43" s="163">
        <v>1747</v>
      </c>
      <c r="E43" s="163">
        <v>414</v>
      </c>
      <c r="F43" s="163">
        <v>3474</v>
      </c>
      <c r="G43" s="163">
        <v>5140</v>
      </c>
      <c r="H43" s="163">
        <v>5775</v>
      </c>
      <c r="I43" s="164">
        <f t="shared" si="29"/>
        <v>0.12354085603112841</v>
      </c>
      <c r="J43" s="165">
        <f t="shared" si="30"/>
        <v>0.24166845839604378</v>
      </c>
      <c r="K43" s="164">
        <f t="shared" si="31"/>
        <v>1.1458310598590081E-2</v>
      </c>
      <c r="L43" s="163">
        <v>6609</v>
      </c>
      <c r="M43" s="163">
        <v>2889</v>
      </c>
      <c r="N43" s="163">
        <v>4201</v>
      </c>
      <c r="O43" s="163">
        <v>8084</v>
      </c>
      <c r="P43" s="163">
        <v>8393</v>
      </c>
      <c r="Q43" s="163">
        <v>7703</v>
      </c>
      <c r="R43" s="164">
        <f t="shared" si="32"/>
        <v>-8.2211366615036363E-2</v>
      </c>
      <c r="S43" s="165">
        <f t="shared" si="33"/>
        <v>0.16553185050688457</v>
      </c>
      <c r="T43" s="164">
        <f t="shared" si="34"/>
        <v>3.2730630269650596E-3</v>
      </c>
      <c r="U43" s="163">
        <v>11260</v>
      </c>
      <c r="V43" s="163">
        <v>4615</v>
      </c>
      <c r="W43" s="163">
        <v>11558</v>
      </c>
      <c r="X43" s="163">
        <v>13533</v>
      </c>
      <c r="Y43" s="163">
        <v>13478</v>
      </c>
      <c r="Z43" s="164">
        <f t="shared" si="35"/>
        <v>-4.0641395108254041E-3</v>
      </c>
      <c r="AA43" s="165">
        <f t="shared" si="28"/>
        <v>0.19698046181172302</v>
      </c>
      <c r="AB43" s="164">
        <f t="shared" si="36"/>
        <v>4.7167863419673595E-3</v>
      </c>
    </row>
    <row r="44" spans="1:28" x14ac:dyDescent="0.25">
      <c r="A44" s="56"/>
      <c r="B44" s="162" t="s">
        <v>123</v>
      </c>
      <c r="C44" s="163">
        <v>1974</v>
      </c>
      <c r="D44" s="163">
        <v>765</v>
      </c>
      <c r="E44" s="163">
        <v>228</v>
      </c>
      <c r="F44" s="163">
        <v>2017</v>
      </c>
      <c r="G44" s="163">
        <v>2071</v>
      </c>
      <c r="H44" s="163">
        <v>2523</v>
      </c>
      <c r="I44" s="164">
        <f t="shared" si="29"/>
        <v>0.21825205214872034</v>
      </c>
      <c r="J44" s="165">
        <f t="shared" si="30"/>
        <v>0.27811550151975695</v>
      </c>
      <c r="K44" s="164">
        <f t="shared" si="31"/>
        <v>5.0059424485268877E-3</v>
      </c>
      <c r="L44" s="163">
        <v>16887</v>
      </c>
      <c r="M44" s="163">
        <v>5319</v>
      </c>
      <c r="N44" s="163">
        <v>3855</v>
      </c>
      <c r="O44" s="163">
        <v>19256</v>
      </c>
      <c r="P44" s="163">
        <v>17394</v>
      </c>
      <c r="Q44" s="163">
        <v>18778</v>
      </c>
      <c r="R44" s="164">
        <f t="shared" si="32"/>
        <v>7.9567667011613219E-2</v>
      </c>
      <c r="S44" s="165">
        <f t="shared" si="33"/>
        <v>0.11197962930064542</v>
      </c>
      <c r="T44" s="164">
        <f t="shared" si="34"/>
        <v>7.9789143866480436E-3</v>
      </c>
      <c r="U44" s="163">
        <v>18861</v>
      </c>
      <c r="V44" s="163">
        <v>4083</v>
      </c>
      <c r="W44" s="163">
        <v>21273</v>
      </c>
      <c r="X44" s="163">
        <v>19465</v>
      </c>
      <c r="Y44" s="163">
        <v>21301</v>
      </c>
      <c r="Z44" s="164">
        <f t="shared" si="35"/>
        <v>9.432314410480358E-2</v>
      </c>
      <c r="AA44" s="165">
        <f t="shared" si="28"/>
        <v>0.1293674778643763</v>
      </c>
      <c r="AB44" s="164">
        <f t="shared" si="36"/>
        <v>7.4545382007899343E-3</v>
      </c>
    </row>
    <row r="45" spans="1:28" x14ac:dyDescent="0.25">
      <c r="A45" s="56"/>
      <c r="B45" s="162" t="s">
        <v>119</v>
      </c>
      <c r="C45" s="163">
        <v>1517</v>
      </c>
      <c r="D45" s="163">
        <v>885</v>
      </c>
      <c r="E45" s="163">
        <v>113</v>
      </c>
      <c r="F45" s="163">
        <v>1063</v>
      </c>
      <c r="G45" s="163">
        <v>1345</v>
      </c>
      <c r="H45" s="163">
        <v>1511</v>
      </c>
      <c r="I45" s="164">
        <f t="shared" si="29"/>
        <v>0.12342007434944247</v>
      </c>
      <c r="J45" s="165">
        <f t="shared" si="30"/>
        <v>-3.9551746868820015E-3</v>
      </c>
      <c r="K45" s="164">
        <f t="shared" si="31"/>
        <v>2.998009924583483E-3</v>
      </c>
      <c r="L45" s="163">
        <v>19610</v>
      </c>
      <c r="M45" s="163">
        <v>7751</v>
      </c>
      <c r="N45" s="163">
        <v>4535</v>
      </c>
      <c r="O45" s="163">
        <v>18088</v>
      </c>
      <c r="P45" s="163">
        <v>21594</v>
      </c>
      <c r="Q45" s="163">
        <v>22419</v>
      </c>
      <c r="R45" s="164">
        <f t="shared" si="32"/>
        <v>3.820505696026677E-2</v>
      </c>
      <c r="S45" s="165">
        <f t="shared" si="33"/>
        <v>0.14324324324324333</v>
      </c>
      <c r="T45" s="164">
        <f t="shared" si="34"/>
        <v>9.5260028562286995E-3</v>
      </c>
      <c r="U45" s="163">
        <v>21127</v>
      </c>
      <c r="V45" s="163">
        <v>4648</v>
      </c>
      <c r="W45" s="163">
        <v>19151</v>
      </c>
      <c r="X45" s="163">
        <v>22939</v>
      </c>
      <c r="Y45" s="163">
        <v>23930</v>
      </c>
      <c r="Z45" s="164">
        <f t="shared" si="35"/>
        <v>4.320153450455555E-2</v>
      </c>
      <c r="AA45" s="165">
        <f t="shared" si="28"/>
        <v>0.1326738296965968</v>
      </c>
      <c r="AB45" s="164">
        <f t="shared" si="36"/>
        <v>8.3745880073659972E-3</v>
      </c>
    </row>
    <row r="46" spans="1:28" x14ac:dyDescent="0.25">
      <c r="A46" s="56"/>
      <c r="B46" s="162" t="s">
        <v>128</v>
      </c>
      <c r="C46" s="163">
        <v>2702</v>
      </c>
      <c r="D46" s="163">
        <v>1095</v>
      </c>
      <c r="E46" s="163">
        <v>13</v>
      </c>
      <c r="F46" s="163">
        <v>1595</v>
      </c>
      <c r="G46" s="163">
        <v>1666</v>
      </c>
      <c r="H46" s="163">
        <v>984</v>
      </c>
      <c r="I46" s="164">
        <f t="shared" si="29"/>
        <v>-0.40936374549819932</v>
      </c>
      <c r="J46" s="165">
        <f t="shared" si="30"/>
        <v>-0.63582531458179126</v>
      </c>
      <c r="K46" s="164">
        <f t="shared" si="31"/>
        <v>1.9523770786169074E-3</v>
      </c>
      <c r="L46" s="163">
        <v>2630</v>
      </c>
      <c r="M46" s="163">
        <v>2224</v>
      </c>
      <c r="N46" s="163">
        <v>762</v>
      </c>
      <c r="O46" s="163">
        <v>3713</v>
      </c>
      <c r="P46" s="163">
        <v>4562</v>
      </c>
      <c r="Q46" s="163">
        <v>4273</v>
      </c>
      <c r="R46" s="164">
        <f t="shared" si="32"/>
        <v>-6.3349408154318332E-2</v>
      </c>
      <c r="S46" s="165">
        <f t="shared" si="33"/>
        <v>0.62471482889733831</v>
      </c>
      <c r="T46" s="164">
        <f t="shared" si="34"/>
        <v>1.8156300550722705E-3</v>
      </c>
      <c r="U46" s="163">
        <v>5332</v>
      </c>
      <c r="V46" s="163">
        <v>775</v>
      </c>
      <c r="W46" s="163">
        <v>5308</v>
      </c>
      <c r="X46" s="163">
        <v>6228</v>
      </c>
      <c r="Y46" s="163">
        <v>5257</v>
      </c>
      <c r="Z46" s="164">
        <f t="shared" si="35"/>
        <v>-0.15590879897238274</v>
      </c>
      <c r="AA46" s="165">
        <f t="shared" si="28"/>
        <v>-1.4066016504125978E-2</v>
      </c>
      <c r="AB46" s="164">
        <f t="shared" si="36"/>
        <v>1.8397496512629775E-3</v>
      </c>
    </row>
    <row r="47" spans="1:28" x14ac:dyDescent="0.25">
      <c r="A47" s="56"/>
      <c r="B47" s="162" t="s">
        <v>131</v>
      </c>
      <c r="C47" s="163">
        <v>2753</v>
      </c>
      <c r="D47" s="163">
        <v>1063</v>
      </c>
      <c r="E47" s="163">
        <v>13</v>
      </c>
      <c r="F47" s="163">
        <v>781</v>
      </c>
      <c r="G47" s="163">
        <v>1075</v>
      </c>
      <c r="H47" s="163">
        <v>873</v>
      </c>
      <c r="I47" s="164">
        <f t="shared" si="29"/>
        <v>-0.18790697674418599</v>
      </c>
      <c r="J47" s="165">
        <f t="shared" si="30"/>
        <v>-0.68289139120958953</v>
      </c>
      <c r="K47" s="164">
        <f t="shared" si="31"/>
        <v>1.732139420358293E-3</v>
      </c>
      <c r="L47" s="163">
        <v>3770</v>
      </c>
      <c r="M47" s="163">
        <v>3685</v>
      </c>
      <c r="N47" s="163">
        <v>642</v>
      </c>
      <c r="O47" s="163">
        <v>3143</v>
      </c>
      <c r="P47" s="163">
        <v>4863</v>
      </c>
      <c r="Q47" s="163">
        <v>4514</v>
      </c>
      <c r="R47" s="164">
        <f t="shared" si="32"/>
        <v>-7.1766399341969933E-2</v>
      </c>
      <c r="S47" s="165">
        <f t="shared" si="33"/>
        <v>0.19734748010610081</v>
      </c>
      <c r="T47" s="164">
        <f t="shared" si="34"/>
        <v>1.9180327799195481E-3</v>
      </c>
      <c r="U47" s="163">
        <v>6523</v>
      </c>
      <c r="V47" s="163">
        <v>655</v>
      </c>
      <c r="W47" s="163">
        <v>3924</v>
      </c>
      <c r="X47" s="163">
        <v>5938</v>
      </c>
      <c r="Y47" s="163">
        <v>5387</v>
      </c>
      <c r="Z47" s="164">
        <f t="shared" si="35"/>
        <v>-9.2792185921185544E-2</v>
      </c>
      <c r="AA47" s="165">
        <f t="shared" si="28"/>
        <v>-0.17415299708722976</v>
      </c>
      <c r="AB47" s="164">
        <f t="shared" si="36"/>
        <v>1.8852446968525127E-3</v>
      </c>
    </row>
    <row r="48" spans="1:28" x14ac:dyDescent="0.25">
      <c r="A48" s="56"/>
      <c r="B48" s="168" t="s">
        <v>145</v>
      </c>
      <c r="C48" s="169">
        <f t="shared" ref="C48:H48" si="37">C40-SUM(C41:C47)</f>
        <v>26845</v>
      </c>
      <c r="D48" s="169">
        <f t="shared" si="37"/>
        <v>12186</v>
      </c>
      <c r="E48" s="169">
        <f t="shared" si="37"/>
        <v>6234</v>
      </c>
      <c r="F48" s="169">
        <f t="shared" si="37"/>
        <v>37893</v>
      </c>
      <c r="G48" s="169">
        <f t="shared" si="37"/>
        <v>44158</v>
      </c>
      <c r="H48" s="169">
        <f t="shared" si="37"/>
        <v>48275</v>
      </c>
      <c r="I48" s="170">
        <f t="shared" si="29"/>
        <v>9.3233389193351224E-2</v>
      </c>
      <c r="J48" s="171">
        <f t="shared" si="30"/>
        <v>0.79828645930340847</v>
      </c>
      <c r="K48" s="170">
        <f t="shared" si="31"/>
        <v>9.5783540112023585E-2</v>
      </c>
      <c r="L48" s="169">
        <f t="shared" ref="L48:Q48" si="38">L40-SUM(L41:L47)</f>
        <v>76237</v>
      </c>
      <c r="M48" s="169">
        <f t="shared" si="38"/>
        <v>28474</v>
      </c>
      <c r="N48" s="169">
        <f t="shared" si="38"/>
        <v>16794</v>
      </c>
      <c r="O48" s="169">
        <f t="shared" si="38"/>
        <v>90328</v>
      </c>
      <c r="P48" s="169">
        <f t="shared" si="38"/>
        <v>97934</v>
      </c>
      <c r="Q48" s="169">
        <f t="shared" si="38"/>
        <v>103471</v>
      </c>
      <c r="R48" s="170">
        <f t="shared" si="32"/>
        <v>5.6538076663875669E-2</v>
      </c>
      <c r="S48" s="171">
        <f t="shared" si="33"/>
        <v>0.35722811758070239</v>
      </c>
      <c r="T48" s="170">
        <f t="shared" si="34"/>
        <v>4.3965611380384483E-2</v>
      </c>
      <c r="U48" s="169">
        <f>U40-SUM(U41:U47)</f>
        <v>103082</v>
      </c>
      <c r="V48" s="169">
        <f>V40-SUM(V41:V47)</f>
        <v>23028</v>
      </c>
      <c r="W48" s="169">
        <f>W40-SUM(W41:W47)</f>
        <v>128221</v>
      </c>
      <c r="X48" s="169">
        <f>X40-SUM(X41:X47)</f>
        <v>142092</v>
      </c>
      <c r="Y48" s="169">
        <f>Y40-SUM(Y41:Y47)</f>
        <v>151746</v>
      </c>
      <c r="Z48" s="170">
        <f t="shared" si="35"/>
        <v>6.7941896799256885E-2</v>
      </c>
      <c r="AA48" s="171">
        <f t="shared" si="28"/>
        <v>0.4720901806328941</v>
      </c>
      <c r="AB48" s="170">
        <f t="shared" si="36"/>
        <v>5.3105316830997104E-2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1055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26089</v>
      </c>
      <c r="V50" s="176">
        <f>V51+V54</f>
        <v>9212</v>
      </c>
      <c r="W50" s="176">
        <f>W51+W54</f>
        <v>22508</v>
      </c>
      <c r="X50" s="176">
        <f>X51+X54</f>
        <v>32923</v>
      </c>
      <c r="Y50" s="176">
        <f>Y51+Y54</f>
        <v>28494</v>
      </c>
      <c r="Z50" s="177">
        <f>IFERROR(Y50/X50-1,"-")</f>
        <v>-0.13452601524769914</v>
      </c>
      <c r="AA50" s="177">
        <f t="shared" ref="AA50:AA62" si="41">IFERROR(Y50/U50-1,"-")</f>
        <v>9.2184445551765082E-2</v>
      </c>
      <c r="AB50" s="177">
        <f>Y50/Y$8</f>
        <v>9.9718140694478371E-3</v>
      </c>
    </row>
    <row r="51" spans="1:28" x14ac:dyDescent="0.25">
      <c r="A51" s="56"/>
      <c r="B51" s="157" t="s">
        <v>97</v>
      </c>
      <c r="C51" s="158">
        <v>0</v>
      </c>
      <c r="D51" s="158">
        <v>890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6269</v>
      </c>
      <c r="V51" s="158">
        <v>3305</v>
      </c>
      <c r="W51" s="158">
        <v>3711</v>
      </c>
      <c r="X51" s="158">
        <v>14572</v>
      </c>
      <c r="Y51" s="158">
        <v>7752</v>
      </c>
      <c r="Z51" s="159">
        <f>IFERROR(Y51/X51-1,"-")</f>
        <v>-0.46802086192698322</v>
      </c>
      <c r="AA51" s="160">
        <f t="shared" si="41"/>
        <v>0.2365608550007976</v>
      </c>
      <c r="AB51" s="159">
        <f>Y51/Y$8</f>
        <v>2.7129045646929048E-3</v>
      </c>
    </row>
    <row r="52" spans="1:28" x14ac:dyDescent="0.25">
      <c r="A52" s="56"/>
      <c r="B52" s="162" t="s">
        <v>103</v>
      </c>
      <c r="C52" s="163">
        <v>0</v>
      </c>
      <c r="D52" s="163">
        <v>890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3610</v>
      </c>
      <c r="V52" s="163">
        <v>1671</v>
      </c>
      <c r="W52" s="163">
        <v>1903</v>
      </c>
      <c r="X52" s="163">
        <v>10834</v>
      </c>
      <c r="Y52" s="163">
        <v>5190</v>
      </c>
      <c r="Z52" s="164">
        <f>IFERROR(Y52/X52-1,"-")</f>
        <v>-0.52095255676573748</v>
      </c>
      <c r="AA52" s="165">
        <f t="shared" si="41"/>
        <v>0.43767313019390586</v>
      </c>
      <c r="AB52" s="164">
        <f>Y52/Y$8</f>
        <v>1.8163022046899092E-3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2659</v>
      </c>
      <c r="V53" s="163">
        <v>1634</v>
      </c>
      <c r="W53" s="163">
        <v>1808</v>
      </c>
      <c r="X53" s="163">
        <v>3738</v>
      </c>
      <c r="Y53" s="163">
        <v>2562</v>
      </c>
      <c r="Z53" s="164">
        <f>IFERROR(Y53/X53-1,"-")</f>
        <v>-0.3146067415730337</v>
      </c>
      <c r="AA53" s="165">
        <f t="shared" si="41"/>
        <v>-3.6479879654005232E-2</v>
      </c>
      <c r="AB53" s="164">
        <f>Y53/Y$8</f>
        <v>8.9660236000299565E-4</v>
      </c>
    </row>
    <row r="54" spans="1:28" x14ac:dyDescent="0.25">
      <c r="A54" s="56"/>
      <c r="B54" s="157" t="s">
        <v>107</v>
      </c>
      <c r="C54" s="158">
        <v>0</v>
      </c>
      <c r="D54" s="158">
        <v>165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19820</v>
      </c>
      <c r="V54" s="158">
        <v>5907</v>
      </c>
      <c r="W54" s="158">
        <v>18797</v>
      </c>
      <c r="X54" s="158">
        <v>18351</v>
      </c>
      <c r="Y54" s="158">
        <v>20742</v>
      </c>
      <c r="Z54" s="159">
        <f>IFERROR(Y54/X54-1,"-")</f>
        <v>0.13029262710478995</v>
      </c>
      <c r="AA54" s="160">
        <f t="shared" si="41"/>
        <v>4.6518668012109021E-2</v>
      </c>
      <c r="AB54" s="159">
        <f>Y54/Y$8</f>
        <v>7.2589095047549323E-3</v>
      </c>
    </row>
    <row r="55" spans="1:28" s="56" customFormat="1" x14ac:dyDescent="0.25">
      <c r="B55" s="162" t="s">
        <v>110</v>
      </c>
      <c r="C55" s="163">
        <v>0</v>
      </c>
      <c r="D55" s="163">
        <v>14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5780</v>
      </c>
      <c r="V55" s="163">
        <v>419</v>
      </c>
      <c r="W55" s="163">
        <v>6815</v>
      </c>
      <c r="X55" s="163">
        <v>5827</v>
      </c>
      <c r="Y55" s="163">
        <v>7309</v>
      </c>
      <c r="Z55" s="164">
        <f t="shared" ref="Z55:Z62" si="48">IFERROR(Y55/X55-1,"-")</f>
        <v>0.25433327612836787</v>
      </c>
      <c r="AA55" s="165">
        <f t="shared" si="41"/>
        <v>0.26453287197231834</v>
      </c>
      <c r="AB55" s="164">
        <f t="shared" ref="AB55:AB62" si="49">Y55/Y$8</f>
        <v>2.5578714477993347E-3</v>
      </c>
    </row>
    <row r="56" spans="1:28" s="56" customFormat="1" x14ac:dyDescent="0.25">
      <c r="B56" s="162" t="s">
        <v>113</v>
      </c>
      <c r="C56" s="163">
        <v>0</v>
      </c>
      <c r="D56" s="163">
        <v>37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5308</v>
      </c>
      <c r="V56" s="163">
        <v>2004</v>
      </c>
      <c r="W56" s="163">
        <v>4238</v>
      </c>
      <c r="X56" s="163">
        <v>3135</v>
      </c>
      <c r="Y56" s="163">
        <v>4049</v>
      </c>
      <c r="Z56" s="164">
        <f t="shared" si="48"/>
        <v>0.29154704944178622</v>
      </c>
      <c r="AA56" s="165">
        <f t="shared" si="41"/>
        <v>-0.23718914845516204</v>
      </c>
      <c r="AB56" s="164">
        <f t="shared" si="49"/>
        <v>1.4169956891694495E-3</v>
      </c>
    </row>
    <row r="57" spans="1:28" x14ac:dyDescent="0.25">
      <c r="A57" s="56"/>
      <c r="B57" s="162" t="s">
        <v>116</v>
      </c>
      <c r="C57" s="163">
        <v>0</v>
      </c>
      <c r="D57" s="163">
        <v>35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1551</v>
      </c>
      <c r="V57" s="163">
        <v>935</v>
      </c>
      <c r="W57" s="163">
        <v>1532</v>
      </c>
      <c r="X57" s="163">
        <v>1919</v>
      </c>
      <c r="Y57" s="163">
        <v>1507</v>
      </c>
      <c r="Z57" s="164">
        <f t="shared" si="48"/>
        <v>-0.21469515372589887</v>
      </c>
      <c r="AA57" s="165">
        <f t="shared" si="41"/>
        <v>-2.8368794326241176E-2</v>
      </c>
      <c r="AB57" s="164">
        <f t="shared" si="49"/>
        <v>5.2739256694945918E-4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397</v>
      </c>
      <c r="V58" s="163">
        <v>148</v>
      </c>
      <c r="W58" s="163">
        <v>558</v>
      </c>
      <c r="X58" s="163">
        <v>409</v>
      </c>
      <c r="Y58" s="163">
        <v>679</v>
      </c>
      <c r="Z58" s="164">
        <f t="shared" si="48"/>
        <v>0.66014669926650371</v>
      </c>
      <c r="AA58" s="165">
        <f t="shared" si="41"/>
        <v>0.7103274559193955</v>
      </c>
      <c r="AB58" s="164">
        <f t="shared" si="49"/>
        <v>2.3762412273303438E-4</v>
      </c>
    </row>
    <row r="59" spans="1:28" x14ac:dyDescent="0.25">
      <c r="A59" s="56"/>
      <c r="B59" s="162" t="s">
        <v>119</v>
      </c>
      <c r="C59" s="163">
        <v>0</v>
      </c>
      <c r="D59" s="163">
        <v>16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477</v>
      </c>
      <c r="V59" s="163">
        <v>198</v>
      </c>
      <c r="W59" s="163">
        <v>484</v>
      </c>
      <c r="X59" s="163">
        <v>429</v>
      </c>
      <c r="Y59" s="163">
        <v>435</v>
      </c>
      <c r="Z59" s="164">
        <f t="shared" si="48"/>
        <v>1.3986013986013957E-2</v>
      </c>
      <c r="AA59" s="165">
        <f t="shared" si="41"/>
        <v>-8.8050314465408785E-2</v>
      </c>
      <c r="AB59" s="164">
        <f t="shared" si="49"/>
        <v>1.5223342178036811E-4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159</v>
      </c>
      <c r="Y60" s="163">
        <v>92</v>
      </c>
      <c r="Z60" s="164">
        <f t="shared" si="48"/>
        <v>-0.42138364779874216</v>
      </c>
      <c r="AA60" s="165">
        <f t="shared" si="41"/>
        <v>-0.34751773049645385</v>
      </c>
      <c r="AB60" s="164">
        <f t="shared" si="49"/>
        <v>3.2196493801824979E-5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222</v>
      </c>
      <c r="V61" s="163">
        <v>21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-0.59459459459459452</v>
      </c>
      <c r="AB61" s="164">
        <f t="shared" si="49"/>
        <v>3.149657002352444E-5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38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5944</v>
      </c>
      <c r="V62" s="169">
        <f>V54-SUM(V55:V61)</f>
        <v>2140</v>
      </c>
      <c r="W62" s="169">
        <f>W54-SUM(W55:W61)</f>
        <v>5011</v>
      </c>
      <c r="X62" s="169">
        <f>X54-SUM(X55:X61)</f>
        <v>6333</v>
      </c>
      <c r="Y62" s="169">
        <f>Y54-SUM(Y55:Y61)</f>
        <v>6581</v>
      </c>
      <c r="Z62" s="170">
        <f t="shared" si="48"/>
        <v>3.9159955787146705E-2</v>
      </c>
      <c r="AA62" s="171">
        <f t="shared" si="41"/>
        <v>0.10716689098250343</v>
      </c>
      <c r="AB62" s="170">
        <f t="shared" si="49"/>
        <v>2.3030991924979372E-3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8865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81756</v>
      </c>
      <c r="M64" s="176">
        <f t="shared" si="53"/>
        <v>27988</v>
      </c>
      <c r="N64" s="176">
        <f t="shared" si="53"/>
        <v>25235</v>
      </c>
      <c r="O64" s="176">
        <f t="shared" si="53"/>
        <v>0</v>
      </c>
      <c r="P64" s="176">
        <f t="shared" si="53"/>
        <v>54117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90621</v>
      </c>
      <c r="V64" s="176">
        <f>V65+V68</f>
        <v>25235</v>
      </c>
      <c r="W64" s="176">
        <f>W65+W68</f>
        <v>100008</v>
      </c>
      <c r="X64" s="176">
        <f>X65+X68</f>
        <v>115270</v>
      </c>
      <c r="Y64" s="176">
        <f>Y65+Y68</f>
        <v>132160</v>
      </c>
      <c r="Z64" s="177">
        <f>IFERROR(Y64/X64-1,"-")</f>
        <v>0.1465255487117203</v>
      </c>
      <c r="AA64" s="177">
        <f t="shared" ref="AA64:AA76" si="54">IFERROR(Y64/U64-1,"-")</f>
        <v>0.45838161132629307</v>
      </c>
      <c r="AB64" s="177">
        <f>Y64/Y$8</f>
        <v>4.6250963270099886E-2</v>
      </c>
    </row>
    <row r="65" spans="1:28" x14ac:dyDescent="0.25">
      <c r="A65" s="56"/>
      <c r="B65" s="157" t="s">
        <v>97</v>
      </c>
      <c r="C65" s="158">
        <v>1150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26388</v>
      </c>
      <c r="M65" s="158">
        <v>11254</v>
      </c>
      <c r="N65" s="158">
        <v>14677</v>
      </c>
      <c r="O65" s="158">
        <v>0</v>
      </c>
      <c r="P65" s="158">
        <v>23432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27538</v>
      </c>
      <c r="V65" s="158">
        <v>14677</v>
      </c>
      <c r="W65" s="158">
        <v>27176</v>
      </c>
      <c r="X65" s="158">
        <v>29241</v>
      </c>
      <c r="Y65" s="158">
        <v>39888</v>
      </c>
      <c r="Z65" s="159">
        <f>IFERROR(Y65/X65-1,"-")</f>
        <v>0.36411203447214535</v>
      </c>
      <c r="AA65" s="160">
        <f t="shared" si="54"/>
        <v>0.44847120342799052</v>
      </c>
      <c r="AB65" s="159">
        <f>Y65/Y$8</f>
        <v>1.3959279834426032E-2</v>
      </c>
    </row>
    <row r="66" spans="1:28" x14ac:dyDescent="0.25">
      <c r="A66" s="56"/>
      <c r="B66" s="162" t="s">
        <v>103</v>
      </c>
      <c r="C66" s="163">
        <v>840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14028</v>
      </c>
      <c r="M66" s="163">
        <v>3946</v>
      </c>
      <c r="N66" s="163">
        <v>13481</v>
      </c>
      <c r="O66" s="163">
        <v>0</v>
      </c>
      <c r="P66" s="163">
        <v>16493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14868</v>
      </c>
      <c r="V66" s="163">
        <v>13481</v>
      </c>
      <c r="W66" s="163">
        <v>22180</v>
      </c>
      <c r="X66" s="163">
        <v>20844</v>
      </c>
      <c r="Y66" s="163">
        <v>23962</v>
      </c>
      <c r="Z66" s="164">
        <f>IFERROR(Y66/X66-1,"-")</f>
        <v>0.14958741124544228</v>
      </c>
      <c r="AA66" s="165">
        <f t="shared" si="54"/>
        <v>0.61164917944578967</v>
      </c>
      <c r="AB66" s="164">
        <f>Y66/Y$8</f>
        <v>8.385786787818806E-3</v>
      </c>
    </row>
    <row r="67" spans="1:28" x14ac:dyDescent="0.25">
      <c r="A67" s="56"/>
      <c r="B67" s="162" t="s">
        <v>100</v>
      </c>
      <c r="C67" s="163">
        <v>310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12360</v>
      </c>
      <c r="M67" s="163">
        <v>7308</v>
      </c>
      <c r="N67" s="163">
        <v>1196</v>
      </c>
      <c r="O67" s="163">
        <v>0</v>
      </c>
      <c r="P67" s="163">
        <v>6939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12670</v>
      </c>
      <c r="V67" s="163">
        <v>1196</v>
      </c>
      <c r="W67" s="163">
        <v>4996</v>
      </c>
      <c r="X67" s="163">
        <v>8397</v>
      </c>
      <c r="Y67" s="163">
        <v>15926</v>
      </c>
      <c r="Z67" s="164">
        <f>IFERROR(Y67/X67-1,"-")</f>
        <v>0.89662974871978096</v>
      </c>
      <c r="AA67" s="165">
        <f t="shared" si="54"/>
        <v>0.25698500394632995</v>
      </c>
      <c r="AB67" s="164">
        <f>Y67/Y$8</f>
        <v>5.5734930466072247E-3</v>
      </c>
    </row>
    <row r="68" spans="1:28" x14ac:dyDescent="0.25">
      <c r="A68" s="56"/>
      <c r="B68" s="157" t="s">
        <v>107</v>
      </c>
      <c r="C68" s="158">
        <v>7715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55368</v>
      </c>
      <c r="M68" s="158">
        <v>16734</v>
      </c>
      <c r="N68" s="158">
        <v>10558</v>
      </c>
      <c r="O68" s="158">
        <v>0</v>
      </c>
      <c r="P68" s="158">
        <v>30685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63083</v>
      </c>
      <c r="V68" s="158">
        <v>10558</v>
      </c>
      <c r="W68" s="158">
        <v>72832</v>
      </c>
      <c r="X68" s="158">
        <v>86029</v>
      </c>
      <c r="Y68" s="158">
        <v>92272</v>
      </c>
      <c r="Z68" s="159">
        <f>IFERROR(Y68/X68-1,"-")</f>
        <v>7.2568552464866487E-2</v>
      </c>
      <c r="AA68" s="160">
        <f t="shared" si="54"/>
        <v>0.46270786107192108</v>
      </c>
      <c r="AB68" s="159">
        <f>Y68/Y$8</f>
        <v>3.2291683435673853E-2</v>
      </c>
    </row>
    <row r="69" spans="1:28" s="56" customFormat="1" x14ac:dyDescent="0.25">
      <c r="B69" s="162" t="s">
        <v>110</v>
      </c>
      <c r="C69" s="163">
        <v>1190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27219</v>
      </c>
      <c r="M69" s="163">
        <v>6895</v>
      </c>
      <c r="N69" s="163">
        <v>932</v>
      </c>
      <c r="O69" s="163">
        <v>0</v>
      </c>
      <c r="P69" s="163">
        <v>12658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28409</v>
      </c>
      <c r="V69" s="163">
        <v>932</v>
      </c>
      <c r="W69" s="163">
        <v>35001</v>
      </c>
      <c r="X69" s="163">
        <v>32744</v>
      </c>
      <c r="Y69" s="163">
        <v>32081</v>
      </c>
      <c r="Z69" s="164">
        <f t="shared" ref="Z69:Z76" si="61">IFERROR(Y69/X69-1,"-")</f>
        <v>-2.0247984363547467E-2</v>
      </c>
      <c r="AA69" s="165">
        <f t="shared" si="54"/>
        <v>0.12925481361540347</v>
      </c>
      <c r="AB69" s="164">
        <f t="shared" ref="AB69:AB76" si="62">Y69/Y$8</f>
        <v>1.1227127365829861E-2</v>
      </c>
    </row>
    <row r="70" spans="1:28" s="56" customFormat="1" x14ac:dyDescent="0.25">
      <c r="B70" s="162" t="s">
        <v>113</v>
      </c>
      <c r="C70" s="163">
        <v>1327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5667</v>
      </c>
      <c r="M70" s="163">
        <v>2038</v>
      </c>
      <c r="N70" s="163">
        <v>1276</v>
      </c>
      <c r="O70" s="163">
        <v>0</v>
      </c>
      <c r="P70" s="163">
        <v>2697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6994</v>
      </c>
      <c r="V70" s="163">
        <v>1276</v>
      </c>
      <c r="W70" s="163">
        <v>5326</v>
      </c>
      <c r="X70" s="163">
        <v>5826</v>
      </c>
      <c r="Y70" s="163">
        <v>6157</v>
      </c>
      <c r="Z70" s="164">
        <f t="shared" si="61"/>
        <v>5.6814280810161266E-2</v>
      </c>
      <c r="AA70" s="165">
        <f t="shared" si="54"/>
        <v>-0.11967400629110669</v>
      </c>
      <c r="AB70" s="164">
        <f t="shared" si="62"/>
        <v>2.1547153514982218E-3</v>
      </c>
    </row>
    <row r="71" spans="1:28" x14ac:dyDescent="0.25">
      <c r="A71" s="56"/>
      <c r="B71" s="162" t="s">
        <v>116</v>
      </c>
      <c r="C71" s="163">
        <v>1798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5295</v>
      </c>
      <c r="M71" s="163">
        <v>1895</v>
      </c>
      <c r="N71" s="163">
        <v>2286</v>
      </c>
      <c r="O71" s="163">
        <v>0</v>
      </c>
      <c r="P71" s="163">
        <v>2728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7093</v>
      </c>
      <c r="V71" s="163">
        <v>2286</v>
      </c>
      <c r="W71" s="163">
        <v>9592</v>
      </c>
      <c r="X71" s="163">
        <v>10213</v>
      </c>
      <c r="Y71" s="163">
        <v>12857</v>
      </c>
      <c r="Z71" s="164">
        <f t="shared" si="61"/>
        <v>0.25888573386859881</v>
      </c>
      <c r="AA71" s="165">
        <f t="shared" si="54"/>
        <v>0.81263217256450027</v>
      </c>
      <c r="AB71" s="164">
        <f t="shared" si="62"/>
        <v>4.4994600088050412E-3</v>
      </c>
    </row>
    <row r="72" spans="1:28" x14ac:dyDescent="0.25">
      <c r="A72" s="56"/>
      <c r="B72" s="162" t="s">
        <v>123</v>
      </c>
      <c r="C72" s="163">
        <v>67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1138</v>
      </c>
      <c r="M72" s="163">
        <v>228</v>
      </c>
      <c r="N72" s="163">
        <v>570</v>
      </c>
      <c r="O72" s="163">
        <v>0</v>
      </c>
      <c r="P72" s="163">
        <v>882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1205</v>
      </c>
      <c r="V72" s="163">
        <v>570</v>
      </c>
      <c r="W72" s="163">
        <v>1217</v>
      </c>
      <c r="X72" s="163">
        <v>2262</v>
      </c>
      <c r="Y72" s="163">
        <v>3104</v>
      </c>
      <c r="Z72" s="164">
        <f t="shared" si="61"/>
        <v>0.37223695844385496</v>
      </c>
      <c r="AA72" s="165">
        <f t="shared" si="54"/>
        <v>1.5759336099585064</v>
      </c>
      <c r="AB72" s="164">
        <f t="shared" si="62"/>
        <v>1.0862817039224428E-3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1487</v>
      </c>
      <c r="M73" s="163">
        <v>591</v>
      </c>
      <c r="N73" s="163">
        <v>660</v>
      </c>
      <c r="O73" s="163">
        <v>0</v>
      </c>
      <c r="P73" s="163">
        <v>940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1487</v>
      </c>
      <c r="V73" s="163">
        <v>660</v>
      </c>
      <c r="W73" s="163">
        <v>1818</v>
      </c>
      <c r="X73" s="163">
        <v>1876</v>
      </c>
      <c r="Y73" s="163">
        <v>2598</v>
      </c>
      <c r="Z73" s="164">
        <f t="shared" si="61"/>
        <v>0.38486140724946694</v>
      </c>
      <c r="AA73" s="165">
        <f t="shared" si="54"/>
        <v>0.74714189643577678</v>
      </c>
      <c r="AB73" s="164">
        <f t="shared" si="62"/>
        <v>9.0920098801240549E-4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1016</v>
      </c>
      <c r="M74" s="163">
        <v>551</v>
      </c>
      <c r="N74" s="163">
        <v>0</v>
      </c>
      <c r="O74" s="163">
        <v>0</v>
      </c>
      <c r="P74" s="163">
        <v>29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1181</v>
      </c>
      <c r="V74" s="163">
        <v>0</v>
      </c>
      <c r="W74" s="163">
        <v>890</v>
      </c>
      <c r="X74" s="163">
        <v>3208</v>
      </c>
      <c r="Y74" s="163">
        <v>1641</v>
      </c>
      <c r="Z74" s="164">
        <f t="shared" si="61"/>
        <v>-0.48846633416458851</v>
      </c>
      <c r="AA74" s="165">
        <f t="shared" si="54"/>
        <v>0.38950042337002544</v>
      </c>
      <c r="AB74" s="164">
        <f t="shared" si="62"/>
        <v>5.7428746009559556E-4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1218</v>
      </c>
      <c r="M75" s="163">
        <v>710</v>
      </c>
      <c r="N75" s="163">
        <v>0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1329</v>
      </c>
      <c r="V75" s="163">
        <v>0</v>
      </c>
      <c r="W75" s="163">
        <v>284</v>
      </c>
      <c r="X75" s="163">
        <v>930</v>
      </c>
      <c r="Y75" s="163">
        <v>203</v>
      </c>
      <c r="Z75" s="164">
        <f t="shared" si="61"/>
        <v>-0.7817204301075269</v>
      </c>
      <c r="AA75" s="165">
        <f t="shared" si="54"/>
        <v>-0.84725357411587665</v>
      </c>
      <c r="AB75" s="164">
        <f t="shared" si="62"/>
        <v>7.1042263497505121E-5</v>
      </c>
    </row>
    <row r="76" spans="1:28" x14ac:dyDescent="0.25">
      <c r="A76" s="56"/>
      <c r="B76" s="168" t="s">
        <v>145</v>
      </c>
      <c r="C76" s="169">
        <f t="shared" ref="C76:H76" si="63">C68-SUM(C69:C75)</f>
        <v>3057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12328</v>
      </c>
      <c r="M76" s="169">
        <f t="shared" si="64"/>
        <v>3826</v>
      </c>
      <c r="N76" s="169">
        <f t="shared" si="64"/>
        <v>4834</v>
      </c>
      <c r="O76" s="169">
        <f t="shared" si="64"/>
        <v>0</v>
      </c>
      <c r="P76" s="169">
        <f t="shared" si="64"/>
        <v>10709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15385</v>
      </c>
      <c r="V76" s="169">
        <f>V68-SUM(V69:V75)</f>
        <v>4834</v>
      </c>
      <c r="W76" s="169">
        <f>W68-SUM(W69:W75)</f>
        <v>18704</v>
      </c>
      <c r="X76" s="169">
        <f>X68-SUM(X69:X75)</f>
        <v>28970</v>
      </c>
      <c r="Y76" s="169">
        <f>Y68-SUM(Y69:Y75)</f>
        <v>33631</v>
      </c>
      <c r="Z76" s="170">
        <f t="shared" si="61"/>
        <v>0.16089057645840521</v>
      </c>
      <c r="AA76" s="171">
        <f t="shared" si="54"/>
        <v>1.1859603509912251</v>
      </c>
      <c r="AB76" s="170">
        <f t="shared" si="62"/>
        <v>1.1769568294012782E-2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87513</v>
      </c>
      <c r="D78" s="176">
        <f t="shared" si="65"/>
        <v>25039</v>
      </c>
      <c r="E78" s="176">
        <f t="shared" si="65"/>
        <v>34362</v>
      </c>
      <c r="F78" s="176">
        <f t="shared" si="65"/>
        <v>67869</v>
      </c>
      <c r="G78" s="176">
        <f t="shared" si="65"/>
        <v>68827</v>
      </c>
      <c r="H78" s="176">
        <f t="shared" si="65"/>
        <v>77895</v>
      </c>
      <c r="I78" s="177">
        <f>IFERROR(H78/G78-1,"-")</f>
        <v>0.13175062112252456</v>
      </c>
      <c r="J78" s="177">
        <f>IFERROR(H78/C78-1,"-")</f>
        <v>-0.10990367145452673</v>
      </c>
      <c r="K78" s="177">
        <f>H78/H$8</f>
        <v>0.15455326477526829</v>
      </c>
      <c r="L78" s="176">
        <f t="shared" ref="L78:Q78" si="66">L79+L82</f>
        <v>329598</v>
      </c>
      <c r="M78" s="176">
        <f t="shared" si="66"/>
        <v>108496</v>
      </c>
      <c r="N78" s="176">
        <f t="shared" si="66"/>
        <v>92473</v>
      </c>
      <c r="O78" s="176">
        <f t="shared" si="66"/>
        <v>303815</v>
      </c>
      <c r="P78" s="176">
        <f t="shared" si="66"/>
        <v>360307</v>
      </c>
      <c r="Q78" s="176">
        <f t="shared" si="66"/>
        <v>418592</v>
      </c>
      <c r="R78" s="177">
        <f>IFERROR(Q78/P78-1,"-")</f>
        <v>0.1617648283269546</v>
      </c>
      <c r="S78" s="177">
        <f>IFERROR(Q78/L78-1,"-")</f>
        <v>0.27000770635744153</v>
      </c>
      <c r="T78" s="177">
        <f>Q78/Q$8</f>
        <v>0.17786291037042168</v>
      </c>
      <c r="U78" s="176">
        <f>U79+U82</f>
        <v>417111</v>
      </c>
      <c r="V78" s="176">
        <f>V79+V82</f>
        <v>126835</v>
      </c>
      <c r="W78" s="176">
        <f>W79+W82</f>
        <v>371684</v>
      </c>
      <c r="X78" s="176">
        <f>X79+X82</f>
        <v>429134</v>
      </c>
      <c r="Y78" s="176">
        <f>Y79+Y82</f>
        <v>496487</v>
      </c>
      <c r="Z78" s="177">
        <f>IFERROR(Y78/X78-1,"-")</f>
        <v>0.15695097568591621</v>
      </c>
      <c r="AA78" s="177">
        <f t="shared" ref="AA78:AA90" si="67">IFERROR(Y78/U78-1,"-")</f>
        <v>0.1902994646508962</v>
      </c>
      <c r="AB78" s="177">
        <f>Y78/Y$8</f>
        <v>0.17375152845855085</v>
      </c>
    </row>
    <row r="79" spans="1:28" x14ac:dyDescent="0.25">
      <c r="A79" s="56"/>
      <c r="B79" s="157" t="s">
        <v>97</v>
      </c>
      <c r="C79" s="158">
        <v>40180</v>
      </c>
      <c r="D79" s="158">
        <v>8859</v>
      </c>
      <c r="E79" s="158">
        <v>21082</v>
      </c>
      <c r="F79" s="158">
        <v>35703</v>
      </c>
      <c r="G79" s="158">
        <v>35098</v>
      </c>
      <c r="H79" s="158">
        <v>38659</v>
      </c>
      <c r="I79" s="159">
        <f>IFERROR(H79/G79-1,"-")</f>
        <v>0.10145877257963409</v>
      </c>
      <c r="J79" s="160">
        <f>IFERROR(H79/C79-1,"-")</f>
        <v>-3.7854654056744597E-2</v>
      </c>
      <c r="K79" s="159">
        <f>H79/H$8</f>
        <v>7.6704212888466489E-2</v>
      </c>
      <c r="L79" s="158">
        <v>153909</v>
      </c>
      <c r="M79" s="158">
        <v>43669</v>
      </c>
      <c r="N79" s="158">
        <v>57501</v>
      </c>
      <c r="O79" s="158">
        <v>154371</v>
      </c>
      <c r="P79" s="158">
        <v>163183</v>
      </c>
      <c r="Q79" s="158">
        <v>172978</v>
      </c>
      <c r="R79" s="159">
        <f>IFERROR(Q79/P79-1,"-")</f>
        <v>6.0024634919078501E-2</v>
      </c>
      <c r="S79" s="160">
        <f>IFERROR(Q79/L79-1,"-")</f>
        <v>0.12389788771286936</v>
      </c>
      <c r="T79" s="159">
        <f>Q79/Q$8</f>
        <v>7.349966198602649E-2</v>
      </c>
      <c r="U79" s="158">
        <v>194089</v>
      </c>
      <c r="V79" s="158">
        <v>78583</v>
      </c>
      <c r="W79" s="158">
        <v>190074</v>
      </c>
      <c r="X79" s="158">
        <v>198281</v>
      </c>
      <c r="Y79" s="158">
        <v>211637</v>
      </c>
      <c r="Z79" s="159">
        <f>IFERROR(Y79/X79-1,"-")</f>
        <v>6.7358950176769294E-2</v>
      </c>
      <c r="AA79" s="160">
        <f t="shared" si="67"/>
        <v>9.0412130517443012E-2</v>
      </c>
      <c r="AB79" s="159">
        <f>Y79/Y$8</f>
        <v>7.4064884334096012E-2</v>
      </c>
    </row>
    <row r="80" spans="1:28" x14ac:dyDescent="0.25">
      <c r="A80" s="56"/>
      <c r="B80" s="162" t="s">
        <v>103</v>
      </c>
      <c r="C80" s="163">
        <v>13332</v>
      </c>
      <c r="D80" s="163">
        <v>3541</v>
      </c>
      <c r="E80" s="163">
        <v>13515</v>
      </c>
      <c r="F80" s="163">
        <v>22343</v>
      </c>
      <c r="G80" s="163">
        <v>22228</v>
      </c>
      <c r="H80" s="163">
        <v>20841</v>
      </c>
      <c r="I80" s="164">
        <f>IFERROR(H80/G80-1,"-")</f>
        <v>-6.2398776318157267E-2</v>
      </c>
      <c r="J80" s="165">
        <f>IFERROR(H80/C80-1,"-")</f>
        <v>0.56323132313231317</v>
      </c>
      <c r="K80" s="164">
        <f>H80/H$8</f>
        <v>4.1351108430340414E-2</v>
      </c>
      <c r="L80" s="163">
        <v>19964</v>
      </c>
      <c r="M80" s="163">
        <v>6555</v>
      </c>
      <c r="N80" s="163">
        <v>13202</v>
      </c>
      <c r="O80" s="163">
        <v>23916</v>
      </c>
      <c r="P80" s="163">
        <v>19534</v>
      </c>
      <c r="Q80" s="163">
        <v>31988</v>
      </c>
      <c r="R80" s="164">
        <f>IFERROR(Q80/P80-1,"-")</f>
        <v>0.63755503225145893</v>
      </c>
      <c r="S80" s="165">
        <f>IFERROR(Q80/L80-1,"-")</f>
        <v>0.60228411140052085</v>
      </c>
      <c r="T80" s="164">
        <f>Q80/Q$8</f>
        <v>1.3591943412509194E-2</v>
      </c>
      <c r="U80" s="163">
        <v>33296</v>
      </c>
      <c r="V80" s="163">
        <v>26717</v>
      </c>
      <c r="W80" s="163">
        <v>46259</v>
      </c>
      <c r="X80" s="163">
        <v>41762</v>
      </c>
      <c r="Y80" s="163">
        <v>52829</v>
      </c>
      <c r="Z80" s="164">
        <f>IFERROR(Y80/X80-1,"-")</f>
        <v>0.26500167616493453</v>
      </c>
      <c r="AA80" s="165">
        <f t="shared" si="67"/>
        <v>0.58664704469005291</v>
      </c>
      <c r="AB80" s="164">
        <f>Y80/Y$8</f>
        <v>1.8488136641919693E-2</v>
      </c>
    </row>
    <row r="81" spans="1:28" x14ac:dyDescent="0.25">
      <c r="A81" s="56"/>
      <c r="B81" s="162" t="s">
        <v>100</v>
      </c>
      <c r="C81" s="163">
        <v>26848</v>
      </c>
      <c r="D81" s="163">
        <v>5318</v>
      </c>
      <c r="E81" s="163">
        <v>7567</v>
      </c>
      <c r="F81" s="163">
        <v>13360</v>
      </c>
      <c r="G81" s="163">
        <v>12870</v>
      </c>
      <c r="H81" s="163">
        <v>17818</v>
      </c>
      <c r="I81" s="164">
        <f>IFERROR(H81/G81-1,"-")</f>
        <v>0.38445998445998453</v>
      </c>
      <c r="J81" s="165">
        <f>IFERROR(H81/C81-1,"-")</f>
        <v>-0.3363379022646007</v>
      </c>
      <c r="K81" s="164">
        <f>H81/H$8</f>
        <v>3.5353104458126075E-2</v>
      </c>
      <c r="L81" s="163">
        <v>133945</v>
      </c>
      <c r="M81" s="163">
        <v>37114</v>
      </c>
      <c r="N81" s="163">
        <v>44299</v>
      </c>
      <c r="O81" s="163">
        <v>130455</v>
      </c>
      <c r="P81" s="163">
        <v>143649</v>
      </c>
      <c r="Q81" s="163">
        <v>140990</v>
      </c>
      <c r="R81" s="164">
        <f>IFERROR(Q81/P81-1,"-")</f>
        <v>-1.8510396870148771E-2</v>
      </c>
      <c r="S81" s="165">
        <f>IFERROR(Q81/L81-1,"-")</f>
        <v>5.2596214864309987E-2</v>
      </c>
      <c r="T81" s="164">
        <f>Q81/Q$8</f>
        <v>5.9907718573517295E-2</v>
      </c>
      <c r="U81" s="163">
        <v>160793</v>
      </c>
      <c r="V81" s="163">
        <v>51866</v>
      </c>
      <c r="W81" s="163">
        <v>143815</v>
      </c>
      <c r="X81" s="163">
        <v>156519</v>
      </c>
      <c r="Y81" s="163">
        <v>158808</v>
      </c>
      <c r="Z81" s="164">
        <f>IFERROR(Y81/X81-1,"-")</f>
        <v>1.4624422594062159E-2</v>
      </c>
      <c r="AA81" s="165">
        <f t="shared" si="67"/>
        <v>-1.2345064772720238E-2</v>
      </c>
      <c r="AB81" s="164">
        <f>Y81/Y$8</f>
        <v>5.5576747692176319E-2</v>
      </c>
    </row>
    <row r="82" spans="1:28" x14ac:dyDescent="0.25">
      <c r="A82" s="56"/>
      <c r="B82" s="157" t="s">
        <v>107</v>
      </c>
      <c r="C82" s="158">
        <v>47333</v>
      </c>
      <c r="D82" s="158">
        <v>16180</v>
      </c>
      <c r="E82" s="158">
        <v>13280</v>
      </c>
      <c r="F82" s="158">
        <v>32166</v>
      </c>
      <c r="G82" s="158">
        <v>33729</v>
      </c>
      <c r="H82" s="158">
        <v>39236</v>
      </c>
      <c r="I82" s="159">
        <f>IFERROR(H82/G82-1,"-")</f>
        <v>0.1632719618132763</v>
      </c>
      <c r="J82" s="160">
        <f>IFERROR(H82/C82-1,"-")</f>
        <v>-0.17106458496186594</v>
      </c>
      <c r="K82" s="159">
        <f>H82/H$8</f>
        <v>7.7849051886801815E-2</v>
      </c>
      <c r="L82" s="158">
        <v>175689</v>
      </c>
      <c r="M82" s="158">
        <v>64827</v>
      </c>
      <c r="N82" s="158">
        <v>34972</v>
      </c>
      <c r="O82" s="158">
        <v>149444</v>
      </c>
      <c r="P82" s="158">
        <v>197124</v>
      </c>
      <c r="Q82" s="158">
        <v>245614</v>
      </c>
      <c r="R82" s="159">
        <f>IFERROR(Q82/P82-1,"-")</f>
        <v>0.24598729733568714</v>
      </c>
      <c r="S82" s="160">
        <f>IFERROR(Q82/L82-1,"-")</f>
        <v>0.39800442827951654</v>
      </c>
      <c r="T82" s="159">
        <f>Q82/Q$8</f>
        <v>0.10436324838439519</v>
      </c>
      <c r="U82" s="158">
        <v>223022</v>
      </c>
      <c r="V82" s="158">
        <v>48252</v>
      </c>
      <c r="W82" s="158">
        <v>181610</v>
      </c>
      <c r="X82" s="158">
        <v>230853</v>
      </c>
      <c r="Y82" s="158">
        <v>284850</v>
      </c>
      <c r="Z82" s="159">
        <f>IFERROR(Y82/X82-1,"-")</f>
        <v>0.23390209354004488</v>
      </c>
      <c r="AA82" s="160">
        <f t="shared" si="67"/>
        <v>0.27722825550842511</v>
      </c>
      <c r="AB82" s="159">
        <f>Y82/Y$8</f>
        <v>9.968664412445484E-2</v>
      </c>
    </row>
    <row r="83" spans="1:28" s="56" customFormat="1" x14ac:dyDescent="0.25">
      <c r="B83" s="162" t="s">
        <v>110</v>
      </c>
      <c r="C83" s="163">
        <v>6008</v>
      </c>
      <c r="D83" s="163">
        <v>2151</v>
      </c>
      <c r="E83" s="163">
        <v>1593</v>
      </c>
      <c r="F83" s="163">
        <v>3516</v>
      </c>
      <c r="G83" s="163">
        <v>4496</v>
      </c>
      <c r="H83" s="163">
        <v>5728</v>
      </c>
      <c r="I83" s="164">
        <f t="shared" ref="I83:I90" si="68">IFERROR(H83/G83-1,"-")</f>
        <v>0.27402135231316715</v>
      </c>
      <c r="J83" s="165">
        <f t="shared" ref="J83:J90" si="69">IFERROR(H83/C83-1,"-")</f>
        <v>-4.6604527296937426E-2</v>
      </c>
      <c r="K83" s="164">
        <f t="shared" ref="K83:K90" si="70">H83/H$8</f>
        <v>1.1365056815363461E-2</v>
      </c>
      <c r="L83" s="163">
        <v>33835</v>
      </c>
      <c r="M83" s="163">
        <v>13375</v>
      </c>
      <c r="N83" s="163">
        <v>2045</v>
      </c>
      <c r="O83" s="163">
        <v>34949</v>
      </c>
      <c r="P83" s="163">
        <v>45631</v>
      </c>
      <c r="Q83" s="163">
        <v>56321</v>
      </c>
      <c r="R83" s="164">
        <f t="shared" ref="R83:R90" si="71">IFERROR(Q83/P83-1,"-")</f>
        <v>0.23427056167955995</v>
      </c>
      <c r="S83" s="165">
        <f t="shared" ref="S83:S90" si="72">IFERROR(Q83/L83-1,"-")</f>
        <v>0.66457809960100489</v>
      </c>
      <c r="T83" s="164">
        <f t="shared" ref="T83:T90" si="73">Q83/Q$8</f>
        <v>2.3931219361508389E-2</v>
      </c>
      <c r="U83" s="163">
        <v>39843</v>
      </c>
      <c r="V83" s="163">
        <v>3638</v>
      </c>
      <c r="W83" s="163">
        <v>38465</v>
      </c>
      <c r="X83" s="163">
        <v>50127</v>
      </c>
      <c r="Y83" s="163">
        <v>62049</v>
      </c>
      <c r="Z83" s="164">
        <f t="shared" ref="Z83:Z90" si="74">IFERROR(Y83/X83-1,"-")</f>
        <v>0.23783589682207196</v>
      </c>
      <c r="AA83" s="165">
        <f t="shared" si="67"/>
        <v>0.55733754988329198</v>
      </c>
      <c r="AB83" s="164">
        <f t="shared" ref="AB83:AB90" si="75">Y83/Y$8</f>
        <v>2.1714785259885197E-2</v>
      </c>
    </row>
    <row r="84" spans="1:28" s="56" customFormat="1" x14ac:dyDescent="0.25">
      <c r="B84" s="162" t="s">
        <v>113</v>
      </c>
      <c r="C84" s="163">
        <v>12719</v>
      </c>
      <c r="D84" s="163">
        <v>4746</v>
      </c>
      <c r="E84" s="163">
        <v>2687</v>
      </c>
      <c r="F84" s="163">
        <v>7989</v>
      </c>
      <c r="G84" s="163">
        <v>9150</v>
      </c>
      <c r="H84" s="163">
        <v>9578</v>
      </c>
      <c r="I84" s="164">
        <f t="shared" si="68"/>
        <v>4.6775956284152986E-2</v>
      </c>
      <c r="J84" s="165">
        <f t="shared" si="69"/>
        <v>-0.24695337683780172</v>
      </c>
      <c r="K84" s="164">
        <f t="shared" si="70"/>
        <v>1.9003930547756849E-2</v>
      </c>
      <c r="L84" s="163">
        <v>78267</v>
      </c>
      <c r="M84" s="163">
        <v>25163</v>
      </c>
      <c r="N84" s="163">
        <v>8482</v>
      </c>
      <c r="O84" s="163">
        <v>50132</v>
      </c>
      <c r="P84" s="163">
        <v>59976</v>
      </c>
      <c r="Q84" s="163">
        <v>67700</v>
      </c>
      <c r="R84" s="164">
        <f t="shared" si="71"/>
        <v>0.12878484727224215</v>
      </c>
      <c r="S84" s="165">
        <f t="shared" si="72"/>
        <v>-0.13501220182196838</v>
      </c>
      <c r="T84" s="164">
        <f t="shared" si="73"/>
        <v>2.8766242623073417E-2</v>
      </c>
      <c r="U84" s="163">
        <v>90986</v>
      </c>
      <c r="V84" s="163">
        <v>11169</v>
      </c>
      <c r="W84" s="163">
        <v>58121</v>
      </c>
      <c r="X84" s="163">
        <v>69126</v>
      </c>
      <c r="Y84" s="163">
        <v>77278</v>
      </c>
      <c r="Z84" s="164">
        <f t="shared" si="74"/>
        <v>0.11792957787229108</v>
      </c>
      <c r="AA84" s="165">
        <f t="shared" si="67"/>
        <v>-0.15066054118215988</v>
      </c>
      <c r="AB84" s="164">
        <f t="shared" si="75"/>
        <v>2.7044354869754685E-2</v>
      </c>
    </row>
    <row r="85" spans="1:28" x14ac:dyDescent="0.25">
      <c r="A85" s="56"/>
      <c r="B85" s="162" t="s">
        <v>116</v>
      </c>
      <c r="C85" s="163">
        <v>3454</v>
      </c>
      <c r="D85" s="163">
        <v>1365</v>
      </c>
      <c r="E85" s="163">
        <v>2999</v>
      </c>
      <c r="F85" s="163">
        <v>4028</v>
      </c>
      <c r="G85" s="163">
        <v>3804</v>
      </c>
      <c r="H85" s="163">
        <v>3985</v>
      </c>
      <c r="I85" s="164">
        <f t="shared" si="68"/>
        <v>4.7581493165089306E-2</v>
      </c>
      <c r="J85" s="165">
        <f t="shared" si="69"/>
        <v>0.15373480023161545</v>
      </c>
      <c r="K85" s="164">
        <f t="shared" si="70"/>
        <v>7.9067303437889997E-3</v>
      </c>
      <c r="L85" s="163">
        <v>10108</v>
      </c>
      <c r="M85" s="163">
        <v>4166</v>
      </c>
      <c r="N85" s="163">
        <v>5046</v>
      </c>
      <c r="O85" s="163">
        <v>12720</v>
      </c>
      <c r="P85" s="163">
        <v>19657</v>
      </c>
      <c r="Q85" s="163">
        <v>31941</v>
      </c>
      <c r="R85" s="164">
        <f t="shared" si="71"/>
        <v>0.62491733224805412</v>
      </c>
      <c r="S85" s="165">
        <f t="shared" si="72"/>
        <v>2.1599722991689752</v>
      </c>
      <c r="T85" s="164">
        <f t="shared" si="73"/>
        <v>1.3571972756626114E-2</v>
      </c>
      <c r="U85" s="163">
        <v>13562</v>
      </c>
      <c r="V85" s="163">
        <v>8045</v>
      </c>
      <c r="W85" s="163">
        <v>16748</v>
      </c>
      <c r="X85" s="163">
        <v>23461</v>
      </c>
      <c r="Y85" s="163">
        <v>35926</v>
      </c>
      <c r="Z85" s="164">
        <f t="shared" si="74"/>
        <v>0.53130727590469284</v>
      </c>
      <c r="AA85" s="165">
        <f t="shared" si="67"/>
        <v>1.6490193186845596</v>
      </c>
      <c r="AB85" s="164">
        <f t="shared" si="75"/>
        <v>1.2572730829612655E-2</v>
      </c>
    </row>
    <row r="86" spans="1:28" x14ac:dyDescent="0.25">
      <c r="A86" s="56"/>
      <c r="B86" s="162" t="s">
        <v>123</v>
      </c>
      <c r="C86" s="163">
        <v>1375</v>
      </c>
      <c r="D86" s="163">
        <v>236</v>
      </c>
      <c r="E86" s="163">
        <v>248</v>
      </c>
      <c r="F86" s="163">
        <v>790</v>
      </c>
      <c r="G86" s="163">
        <v>728</v>
      </c>
      <c r="H86" s="163">
        <v>952</v>
      </c>
      <c r="I86" s="164">
        <f t="shared" si="68"/>
        <v>0.30769230769230771</v>
      </c>
      <c r="J86" s="165">
        <f t="shared" si="69"/>
        <v>-0.3076363636363636</v>
      </c>
      <c r="K86" s="164">
        <f t="shared" si="70"/>
        <v>1.8888851411009106E-3</v>
      </c>
      <c r="L86" s="163">
        <v>2868</v>
      </c>
      <c r="M86" s="163">
        <v>1059</v>
      </c>
      <c r="N86" s="163">
        <v>1067</v>
      </c>
      <c r="O86" s="163">
        <v>2872</v>
      </c>
      <c r="P86" s="163">
        <v>3651</v>
      </c>
      <c r="Q86" s="163">
        <v>7091</v>
      </c>
      <c r="R86" s="164">
        <f t="shared" si="71"/>
        <v>0.94220761435223221</v>
      </c>
      <c r="S86" s="165">
        <f t="shared" si="72"/>
        <v>1.4724546722454672</v>
      </c>
      <c r="T86" s="164">
        <f t="shared" si="73"/>
        <v>3.0130195929130516E-3</v>
      </c>
      <c r="U86" s="163">
        <v>4243</v>
      </c>
      <c r="V86" s="163">
        <v>1315</v>
      </c>
      <c r="W86" s="163">
        <v>3662</v>
      </c>
      <c r="X86" s="163">
        <v>4379</v>
      </c>
      <c r="Y86" s="163">
        <v>8043</v>
      </c>
      <c r="Z86" s="164">
        <f t="shared" si="74"/>
        <v>0.83672071249143642</v>
      </c>
      <c r="AA86" s="165">
        <f t="shared" si="67"/>
        <v>0.89559274098515207</v>
      </c>
      <c r="AB86" s="164">
        <f t="shared" si="75"/>
        <v>2.8147434744356338E-3</v>
      </c>
    </row>
    <row r="87" spans="1:28" x14ac:dyDescent="0.25">
      <c r="A87" s="56"/>
      <c r="B87" s="162" t="s">
        <v>119</v>
      </c>
      <c r="C87" s="163">
        <v>698</v>
      </c>
      <c r="D87" s="163">
        <v>164</v>
      </c>
      <c r="E87" s="163">
        <v>265</v>
      </c>
      <c r="F87" s="163">
        <v>614</v>
      </c>
      <c r="G87" s="163">
        <v>483</v>
      </c>
      <c r="H87" s="163">
        <v>497</v>
      </c>
      <c r="I87" s="164">
        <f t="shared" si="68"/>
        <v>2.8985507246376718E-2</v>
      </c>
      <c r="J87" s="165">
        <f t="shared" si="69"/>
        <v>-0.28796561604584525</v>
      </c>
      <c r="K87" s="164">
        <f t="shared" si="70"/>
        <v>9.8610915454532834E-4</v>
      </c>
      <c r="L87" s="163">
        <v>3272</v>
      </c>
      <c r="M87" s="163">
        <v>1027</v>
      </c>
      <c r="N87" s="163">
        <v>1231</v>
      </c>
      <c r="O87" s="163">
        <v>2613</v>
      </c>
      <c r="P87" s="163">
        <v>3503</v>
      </c>
      <c r="Q87" s="163">
        <v>4554</v>
      </c>
      <c r="R87" s="164">
        <f t="shared" si="71"/>
        <v>0.30002854695974879</v>
      </c>
      <c r="S87" s="165">
        <f t="shared" si="72"/>
        <v>0.39180929095354533</v>
      </c>
      <c r="T87" s="164">
        <f t="shared" si="73"/>
        <v>1.9350290827987642E-3</v>
      </c>
      <c r="U87" s="163">
        <v>3970</v>
      </c>
      <c r="V87" s="163">
        <v>1496</v>
      </c>
      <c r="W87" s="163">
        <v>3227</v>
      </c>
      <c r="X87" s="163">
        <v>3986</v>
      </c>
      <c r="Y87" s="163">
        <v>5051</v>
      </c>
      <c r="Z87" s="164">
        <f t="shared" si="74"/>
        <v>0.26718514801806315</v>
      </c>
      <c r="AA87" s="165">
        <f t="shared" si="67"/>
        <v>0.27229219143576833</v>
      </c>
      <c r="AB87" s="164">
        <f t="shared" si="75"/>
        <v>1.7676575020980215E-3</v>
      </c>
    </row>
    <row r="88" spans="1:28" x14ac:dyDescent="0.25">
      <c r="A88" s="56"/>
      <c r="B88" s="162" t="s">
        <v>128</v>
      </c>
      <c r="C88" s="163">
        <v>606</v>
      </c>
      <c r="D88" s="163">
        <v>282</v>
      </c>
      <c r="E88" s="163">
        <v>84</v>
      </c>
      <c r="F88" s="163">
        <v>268</v>
      </c>
      <c r="G88" s="163">
        <v>296</v>
      </c>
      <c r="H88" s="163">
        <v>344</v>
      </c>
      <c r="I88" s="164">
        <f t="shared" si="68"/>
        <v>0.16216216216216206</v>
      </c>
      <c r="J88" s="165">
        <f t="shared" si="69"/>
        <v>-0.43234323432343236</v>
      </c>
      <c r="K88" s="164">
        <f t="shared" si="70"/>
        <v>6.8253832829696763E-4</v>
      </c>
      <c r="L88" s="163">
        <v>1941</v>
      </c>
      <c r="M88" s="163">
        <v>1408</v>
      </c>
      <c r="N88" s="163">
        <v>65</v>
      </c>
      <c r="O88" s="163">
        <v>1626</v>
      </c>
      <c r="P88" s="163">
        <v>2216</v>
      </c>
      <c r="Q88" s="163">
        <v>2149</v>
      </c>
      <c r="R88" s="164">
        <f t="shared" si="71"/>
        <v>-3.0234657039711177E-2</v>
      </c>
      <c r="S88" s="165">
        <f t="shared" si="72"/>
        <v>0.10716125708397728</v>
      </c>
      <c r="T88" s="164">
        <f t="shared" si="73"/>
        <v>9.1312637218589029E-4</v>
      </c>
      <c r="U88" s="163">
        <v>2547</v>
      </c>
      <c r="V88" s="163">
        <v>149</v>
      </c>
      <c r="W88" s="163">
        <v>1894</v>
      </c>
      <c r="X88" s="163">
        <v>2512</v>
      </c>
      <c r="Y88" s="163">
        <v>2493</v>
      </c>
      <c r="Z88" s="164">
        <f t="shared" si="74"/>
        <v>-7.563694267515908E-3</v>
      </c>
      <c r="AA88" s="165">
        <f t="shared" si="67"/>
        <v>-2.1201413427561877E-2</v>
      </c>
      <c r="AB88" s="164">
        <f t="shared" si="75"/>
        <v>8.7245498965162697E-4</v>
      </c>
    </row>
    <row r="89" spans="1:28" x14ac:dyDescent="0.25">
      <c r="A89" s="56"/>
      <c r="B89" s="162" t="s">
        <v>131</v>
      </c>
      <c r="C89" s="163">
        <v>1542</v>
      </c>
      <c r="D89" s="163">
        <v>384</v>
      </c>
      <c r="E89" s="163">
        <v>114</v>
      </c>
      <c r="F89" s="163">
        <v>404</v>
      </c>
      <c r="G89" s="163">
        <v>391</v>
      </c>
      <c r="H89" s="163">
        <v>375</v>
      </c>
      <c r="I89" s="164">
        <f t="shared" si="68"/>
        <v>-4.0920716112532007E-2</v>
      </c>
      <c r="J89" s="165">
        <f t="shared" si="69"/>
        <v>-0.75680933852140075</v>
      </c>
      <c r="K89" s="164">
        <f t="shared" si="70"/>
        <v>7.4404614276558977E-4</v>
      </c>
      <c r="L89" s="163">
        <v>2450</v>
      </c>
      <c r="M89" s="163">
        <v>1882</v>
      </c>
      <c r="N89" s="163">
        <v>125</v>
      </c>
      <c r="O89" s="163">
        <v>1251</v>
      </c>
      <c r="P89" s="163">
        <v>2159</v>
      </c>
      <c r="Q89" s="163">
        <v>2609</v>
      </c>
      <c r="R89" s="164">
        <f t="shared" si="71"/>
        <v>0.2084298286243631</v>
      </c>
      <c r="S89" s="165">
        <f t="shared" si="72"/>
        <v>6.4897959183673359E-2</v>
      </c>
      <c r="T89" s="164">
        <f t="shared" si="73"/>
        <v>1.1085838552968765E-3</v>
      </c>
      <c r="U89" s="163">
        <v>3992</v>
      </c>
      <c r="V89" s="163">
        <v>239</v>
      </c>
      <c r="W89" s="163">
        <v>1655</v>
      </c>
      <c r="X89" s="163">
        <v>2550</v>
      </c>
      <c r="Y89" s="163">
        <v>2984</v>
      </c>
      <c r="Z89" s="164">
        <f t="shared" si="74"/>
        <v>0.17019607843137252</v>
      </c>
      <c r="AA89" s="165">
        <f t="shared" si="67"/>
        <v>-0.25250501002004011</v>
      </c>
      <c r="AB89" s="164">
        <f t="shared" si="75"/>
        <v>1.0442862772244103E-3</v>
      </c>
    </row>
    <row r="90" spans="1:28" x14ac:dyDescent="0.25">
      <c r="A90" s="56"/>
      <c r="B90" s="168" t="s">
        <v>145</v>
      </c>
      <c r="C90" s="169">
        <f t="shared" ref="C90:H90" si="76">C82-SUM(C83:C89)</f>
        <v>20931</v>
      </c>
      <c r="D90" s="169">
        <f t="shared" si="76"/>
        <v>6852</v>
      </c>
      <c r="E90" s="169">
        <f t="shared" si="76"/>
        <v>5290</v>
      </c>
      <c r="F90" s="169">
        <f t="shared" si="76"/>
        <v>14557</v>
      </c>
      <c r="G90" s="169">
        <f t="shared" si="76"/>
        <v>14381</v>
      </c>
      <c r="H90" s="169">
        <f t="shared" si="76"/>
        <v>17777</v>
      </c>
      <c r="I90" s="170">
        <f t="shared" si="68"/>
        <v>0.23614491342743893</v>
      </c>
      <c r="J90" s="171">
        <f t="shared" si="69"/>
        <v>-0.15068558597295878</v>
      </c>
      <c r="K90" s="170">
        <f t="shared" si="70"/>
        <v>3.5271755413183704E-2</v>
      </c>
      <c r="L90" s="169">
        <f t="shared" ref="L90:Q90" si="77">L82-SUM(L83:L89)</f>
        <v>42948</v>
      </c>
      <c r="M90" s="169">
        <f t="shared" si="77"/>
        <v>16747</v>
      </c>
      <c r="N90" s="169">
        <f t="shared" si="77"/>
        <v>16911</v>
      </c>
      <c r="O90" s="169">
        <f t="shared" si="77"/>
        <v>43281</v>
      </c>
      <c r="P90" s="169">
        <f t="shared" si="77"/>
        <v>60331</v>
      </c>
      <c r="Q90" s="169">
        <f t="shared" si="77"/>
        <v>73249</v>
      </c>
      <c r="R90" s="170">
        <f t="shared" si="71"/>
        <v>0.21411877807429014</v>
      </c>
      <c r="S90" s="171">
        <f t="shared" si="72"/>
        <v>0.7055276147899785</v>
      </c>
      <c r="T90" s="170">
        <f t="shared" si="73"/>
        <v>3.1124054739992683E-2</v>
      </c>
      <c r="U90" s="169">
        <f>U82-SUM(U83:U89)</f>
        <v>63879</v>
      </c>
      <c r="V90" s="169">
        <f>V82-SUM(V83:V89)</f>
        <v>22201</v>
      </c>
      <c r="W90" s="169">
        <f>W82-SUM(W83:W89)</f>
        <v>57838</v>
      </c>
      <c r="X90" s="169">
        <f>X82-SUM(X83:X89)</f>
        <v>74712</v>
      </c>
      <c r="Y90" s="169">
        <f>Y82-SUM(Y83:Y89)</f>
        <v>91026</v>
      </c>
      <c r="Z90" s="170">
        <f t="shared" si="74"/>
        <v>0.21835849662704776</v>
      </c>
      <c r="AA90" s="171">
        <f t="shared" si="67"/>
        <v>0.42497534400976855</v>
      </c>
      <c r="AB90" s="170">
        <f t="shared" si="75"/>
        <v>3.1855630921792617E-2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8364</v>
      </c>
      <c r="D92" s="176">
        <f t="shared" si="78"/>
        <v>4061</v>
      </c>
      <c r="E92" s="176">
        <f t="shared" si="78"/>
        <v>0</v>
      </c>
      <c r="F92" s="176">
        <f t="shared" si="78"/>
        <v>2331</v>
      </c>
      <c r="G92" s="176">
        <f t="shared" si="78"/>
        <v>4009</v>
      </c>
      <c r="H92" s="176">
        <f t="shared" si="78"/>
        <v>4809</v>
      </c>
      <c r="I92" s="177">
        <f>IFERROR(H92/G92-1,"-")</f>
        <v>0.19955101022698929</v>
      </c>
      <c r="J92" s="177">
        <f>IFERROR(H92/C92-1,"-")</f>
        <v>-0.42503586800573889</v>
      </c>
      <c r="K92" s="177">
        <f>H92/H$8</f>
        <v>9.5416477348259227E-3</v>
      </c>
      <c r="L92" s="176">
        <f t="shared" ref="L92:Q92" si="79">L93+L96</f>
        <v>27224</v>
      </c>
      <c r="M92" s="176">
        <f t="shared" si="79"/>
        <v>8693</v>
      </c>
      <c r="N92" s="176">
        <f t="shared" si="79"/>
        <v>0</v>
      </c>
      <c r="O92" s="176">
        <f t="shared" si="79"/>
        <v>18103</v>
      </c>
      <c r="P92" s="176">
        <f t="shared" si="79"/>
        <v>26674</v>
      </c>
      <c r="Q92" s="176">
        <f t="shared" si="79"/>
        <v>31881</v>
      </c>
      <c r="R92" s="177">
        <f>IFERROR(Q92/P92-1,"-")</f>
        <v>0.19520881757516673</v>
      </c>
      <c r="S92" s="177">
        <f>IFERROR(Q92/L92-1,"-")</f>
        <v>0.17106229797237726</v>
      </c>
      <c r="T92" s="177">
        <f>Q92/Q$8</f>
        <v>1.3546478302307291E-2</v>
      </c>
      <c r="U92" s="176">
        <f>U93+U96</f>
        <v>35588</v>
      </c>
      <c r="V92" s="176">
        <f>V93+V96</f>
        <v>17159</v>
      </c>
      <c r="W92" s="176">
        <f>W93+W96</f>
        <v>32878</v>
      </c>
      <c r="X92" s="176">
        <f>X93+X96</f>
        <v>39668</v>
      </c>
      <c r="Y92" s="176">
        <f>Y93+Y96</f>
        <v>36690</v>
      </c>
      <c r="Z92" s="177">
        <f>IFERROR(Y92/X92-1,"-")</f>
        <v>-7.5073106786326504E-2</v>
      </c>
      <c r="AA92" s="177">
        <f t="shared" ref="AA92:AA104" si="80">IFERROR(Y92/U92-1,"-")</f>
        <v>3.0965493986737203E-2</v>
      </c>
      <c r="AB92" s="177">
        <f>Y92/Y$8</f>
        <v>1.2840101712923463E-2</v>
      </c>
    </row>
    <row r="93" spans="1:28" x14ac:dyDescent="0.25">
      <c r="A93" s="56"/>
      <c r="B93" s="157" t="s">
        <v>97</v>
      </c>
      <c r="C93" s="158">
        <v>5785</v>
      </c>
      <c r="D93" s="158">
        <v>2731</v>
      </c>
      <c r="E93" s="158">
        <v>0</v>
      </c>
      <c r="F93" s="158">
        <v>1880</v>
      </c>
      <c r="G93" s="158">
        <v>2733</v>
      </c>
      <c r="H93" s="158">
        <v>3448</v>
      </c>
      <c r="I93" s="159">
        <f>IFERROR(H93/G93-1,"-")</f>
        <v>0.26161727039882909</v>
      </c>
      <c r="J93" s="160">
        <f>IFERROR(H93/C93-1,"-")</f>
        <v>-0.40397579948141749</v>
      </c>
      <c r="K93" s="159">
        <f>H93/H$8</f>
        <v>6.8412562673486757E-3</v>
      </c>
      <c r="L93" s="158">
        <v>17666</v>
      </c>
      <c r="M93" s="158">
        <v>4723</v>
      </c>
      <c r="N93" s="158">
        <v>0</v>
      </c>
      <c r="O93" s="158">
        <v>12694</v>
      </c>
      <c r="P93" s="158">
        <v>17187</v>
      </c>
      <c r="Q93" s="158">
        <v>18613</v>
      </c>
      <c r="R93" s="159">
        <f>IFERROR(Q93/P93-1,"-")</f>
        <v>8.2969686390876873E-2</v>
      </c>
      <c r="S93" s="160">
        <f>IFERROR(Q93/L93-1,"-")</f>
        <v>5.3605796445148846E-2</v>
      </c>
      <c r="T93" s="159">
        <f>Q93/Q$8</f>
        <v>7.9088046372712776E-3</v>
      </c>
      <c r="U93" s="158">
        <v>23451</v>
      </c>
      <c r="V93" s="158">
        <v>10854</v>
      </c>
      <c r="W93" s="158">
        <v>21277</v>
      </c>
      <c r="X93" s="158">
        <v>26478</v>
      </c>
      <c r="Y93" s="158">
        <v>22061</v>
      </c>
      <c r="Z93" s="159">
        <f>IFERROR(Y93/X93-1,"-")</f>
        <v>-0.16681773547851042</v>
      </c>
      <c r="AA93" s="160">
        <f t="shared" si="80"/>
        <v>-5.9272525691868139E-2</v>
      </c>
      <c r="AB93" s="159">
        <f>Y93/Y$8</f>
        <v>7.7205092365441406E-3</v>
      </c>
    </row>
    <row r="94" spans="1:28" x14ac:dyDescent="0.25">
      <c r="A94" s="56"/>
      <c r="B94" s="162" t="s">
        <v>103</v>
      </c>
      <c r="C94" s="163">
        <v>4299</v>
      </c>
      <c r="D94" s="163">
        <v>2063</v>
      </c>
      <c r="E94" s="163">
        <v>0</v>
      </c>
      <c r="F94" s="163">
        <v>1395</v>
      </c>
      <c r="G94" s="163">
        <v>1913</v>
      </c>
      <c r="H94" s="163">
        <v>2498</v>
      </c>
      <c r="I94" s="164">
        <f>IFERROR(H94/G94-1,"-")</f>
        <v>0.30580240460010444</v>
      </c>
      <c r="J94" s="165">
        <f>IFERROR(H94/C94-1,"-")</f>
        <v>-0.41893463596185154</v>
      </c>
      <c r="K94" s="164">
        <f>H94/H$8</f>
        <v>4.956339372342515E-3</v>
      </c>
      <c r="L94" s="163">
        <v>7196</v>
      </c>
      <c r="M94" s="163">
        <v>2176</v>
      </c>
      <c r="N94" s="163">
        <v>0</v>
      </c>
      <c r="O94" s="163">
        <v>5585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-0.44997220678154526</v>
      </c>
      <c r="T94" s="164">
        <f>Q94/Q$8</f>
        <v>1.6817841698984429E-3</v>
      </c>
      <c r="U94" s="163">
        <v>11495</v>
      </c>
      <c r="V94" s="163">
        <v>5514</v>
      </c>
      <c r="W94" s="163">
        <v>10214</v>
      </c>
      <c r="X94" s="163">
        <v>8603</v>
      </c>
      <c r="Y94" s="163">
        <v>6456</v>
      </c>
      <c r="Z94" s="164">
        <f>IFERROR(Y94/X94-1,"-")</f>
        <v>-0.24956410554457742</v>
      </c>
      <c r="AA94" s="165">
        <f t="shared" si="80"/>
        <v>-0.43836450630709001</v>
      </c>
      <c r="AB94" s="164">
        <f>Y94/Y$8</f>
        <v>2.259353956354153E-3</v>
      </c>
    </row>
    <row r="95" spans="1:28" x14ac:dyDescent="0.25">
      <c r="A95" s="56"/>
      <c r="B95" s="162" t="s">
        <v>100</v>
      </c>
      <c r="C95" s="163">
        <v>1486</v>
      </c>
      <c r="D95" s="163">
        <v>668</v>
      </c>
      <c r="E95" s="163">
        <v>0</v>
      </c>
      <c r="F95" s="163">
        <v>485</v>
      </c>
      <c r="G95" s="163">
        <v>820</v>
      </c>
      <c r="H95" s="163">
        <v>950</v>
      </c>
      <c r="I95" s="164">
        <f>IFERROR(H95/G95-1,"-")</f>
        <v>0.15853658536585358</v>
      </c>
      <c r="J95" s="165">
        <f>IFERROR(H95/C95-1,"-")</f>
        <v>-0.36069986541049803</v>
      </c>
      <c r="K95" s="164">
        <f>H95/H$8</f>
        <v>1.8849168950061607E-3</v>
      </c>
      <c r="L95" s="163">
        <v>10470</v>
      </c>
      <c r="M95" s="163">
        <v>2547</v>
      </c>
      <c r="N95" s="163">
        <v>0</v>
      </c>
      <c r="O95" s="163">
        <v>7109</v>
      </c>
      <c r="P95" s="163">
        <v>13145</v>
      </c>
      <c r="Q95" s="163">
        <v>14655</v>
      </c>
      <c r="R95" s="164">
        <f>IFERROR(Q95/P95-1,"-")</f>
        <v>0.11487257512362126</v>
      </c>
      <c r="S95" s="165">
        <f>IFERROR(Q95/L95-1,"-")</f>
        <v>0.39971346704871058</v>
      </c>
      <c r="T95" s="164">
        <f>Q95/Q$8</f>
        <v>6.2270204673728347E-3</v>
      </c>
      <c r="U95" s="163">
        <v>11956</v>
      </c>
      <c r="V95" s="163">
        <v>5340</v>
      </c>
      <c r="W95" s="163">
        <v>11063</v>
      </c>
      <c r="X95" s="163">
        <v>17875</v>
      </c>
      <c r="Y95" s="163">
        <v>15605</v>
      </c>
      <c r="Z95" s="164">
        <f>IFERROR(Y95/X95-1,"-")</f>
        <v>-0.12699300699300697</v>
      </c>
      <c r="AA95" s="165">
        <f t="shared" si="80"/>
        <v>0.30520240883238547</v>
      </c>
      <c r="AB95" s="164">
        <f>Y95/Y$8</f>
        <v>5.4611552801899872E-3</v>
      </c>
    </row>
    <row r="96" spans="1:28" x14ac:dyDescent="0.25">
      <c r="A96" s="56"/>
      <c r="B96" s="157" t="s">
        <v>107</v>
      </c>
      <c r="C96" s="158">
        <v>2579</v>
      </c>
      <c r="D96" s="158">
        <v>1330</v>
      </c>
      <c r="E96" s="158">
        <v>0</v>
      </c>
      <c r="F96" s="158">
        <v>451</v>
      </c>
      <c r="G96" s="158">
        <v>1276</v>
      </c>
      <c r="H96" s="158">
        <v>1361</v>
      </c>
      <c r="I96" s="159">
        <f>IFERROR(H96/G96-1,"-")</f>
        <v>6.6614420062695912E-2</v>
      </c>
      <c r="J96" s="160">
        <f>IFERROR(H96/C96-1,"-")</f>
        <v>-0.47227607599844901</v>
      </c>
      <c r="K96" s="159">
        <f>H96/H$8</f>
        <v>2.7003914674772469E-3</v>
      </c>
      <c r="L96" s="158">
        <v>9558</v>
      </c>
      <c r="M96" s="158">
        <v>3970</v>
      </c>
      <c r="N96" s="158">
        <v>0</v>
      </c>
      <c r="O96" s="158">
        <v>5409</v>
      </c>
      <c r="P96" s="158">
        <v>9487</v>
      </c>
      <c r="Q96" s="158">
        <v>13268</v>
      </c>
      <c r="R96" s="159">
        <f>IFERROR(Q96/P96-1,"-")</f>
        <v>0.39854537788552746</v>
      </c>
      <c r="S96" s="160">
        <f>IFERROR(Q96/L96-1,"-")</f>
        <v>0.38815651810002083</v>
      </c>
      <c r="T96" s="159">
        <f>Q96/Q$8</f>
        <v>5.6376736650360134E-3</v>
      </c>
      <c r="U96" s="158">
        <v>12137</v>
      </c>
      <c r="V96" s="158">
        <v>6305</v>
      </c>
      <c r="W96" s="158">
        <v>11601</v>
      </c>
      <c r="X96" s="158">
        <v>13190</v>
      </c>
      <c r="Y96" s="158">
        <v>14629</v>
      </c>
      <c r="Z96" s="159">
        <f>IFERROR(Y96/X96-1,"-")</f>
        <v>0.10909780136467018</v>
      </c>
      <c r="AA96" s="160">
        <f t="shared" si="80"/>
        <v>0.20532256735601884</v>
      </c>
      <c r="AB96" s="159">
        <f>Y96/Y$8</f>
        <v>5.1195924763793223E-3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11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2.4603125787448833E-4</v>
      </c>
      <c r="L97" s="163">
        <v>1527</v>
      </c>
      <c r="M97" s="163">
        <v>915</v>
      </c>
      <c r="N97" s="163">
        <v>0</v>
      </c>
      <c r="O97" s="163">
        <v>572</v>
      </c>
      <c r="P97" s="163">
        <v>1496</v>
      </c>
      <c r="Q97" s="163">
        <v>1999</v>
      </c>
      <c r="R97" s="164">
        <f t="shared" ref="R97:R104" si="84">IFERROR(Q97/P97-1,"-")</f>
        <v>0.33622994652406413</v>
      </c>
      <c r="S97" s="165">
        <f t="shared" ref="S97:S104" si="85">IFERROR(Q97/L97-1,"-")</f>
        <v>0.30910281597904388</v>
      </c>
      <c r="T97" s="164">
        <f t="shared" ref="T97:T104" si="86">Q97/Q$8</f>
        <v>8.4939023638882952E-4</v>
      </c>
      <c r="U97" s="163">
        <v>1627</v>
      </c>
      <c r="V97" s="163">
        <v>273</v>
      </c>
      <c r="W97" s="163">
        <v>1498</v>
      </c>
      <c r="X97" s="163">
        <v>1874</v>
      </c>
      <c r="Y97" s="163">
        <v>2123</v>
      </c>
      <c r="Z97" s="164">
        <f t="shared" ref="Z97:Z104" si="87">IFERROR(Y97/X97-1,"-")</f>
        <v>0.1328708644610459</v>
      </c>
      <c r="AA97" s="165">
        <f t="shared" si="80"/>
        <v>0.30485556238475731</v>
      </c>
      <c r="AB97" s="164">
        <f t="shared" ref="AB97:AB104" si="88">Y97/Y$8</f>
        <v>7.4296909066602645E-4</v>
      </c>
    </row>
    <row r="98" spans="1:28" s="56" customFormat="1" x14ac:dyDescent="0.25">
      <c r="B98" s="162" t="s">
        <v>113</v>
      </c>
      <c r="C98" s="163">
        <v>338</v>
      </c>
      <c r="D98" s="163">
        <v>299</v>
      </c>
      <c r="E98" s="163">
        <v>0</v>
      </c>
      <c r="F98" s="163">
        <v>58</v>
      </c>
      <c r="G98" s="163">
        <v>157</v>
      </c>
      <c r="H98" s="163">
        <v>231</v>
      </c>
      <c r="I98" s="164">
        <f t="shared" si="81"/>
        <v>0.47133757961783429</v>
      </c>
      <c r="J98" s="165">
        <f t="shared" si="82"/>
        <v>-0.31656804733727806</v>
      </c>
      <c r="K98" s="164">
        <f t="shared" si="83"/>
        <v>4.583324239436033E-4</v>
      </c>
      <c r="L98" s="163">
        <v>2076</v>
      </c>
      <c r="M98" s="163">
        <v>772</v>
      </c>
      <c r="N98" s="163">
        <v>0</v>
      </c>
      <c r="O98" s="163">
        <v>984</v>
      </c>
      <c r="P98" s="163">
        <v>1867</v>
      </c>
      <c r="Q98" s="163">
        <v>2555</v>
      </c>
      <c r="R98" s="164">
        <f t="shared" si="84"/>
        <v>0.36850562399571496</v>
      </c>
      <c r="S98" s="165">
        <f t="shared" si="85"/>
        <v>0.23073217726396922</v>
      </c>
      <c r="T98" s="164">
        <f t="shared" si="86"/>
        <v>1.0856388464099346E-3</v>
      </c>
      <c r="U98" s="163">
        <v>2414</v>
      </c>
      <c r="V98" s="163">
        <v>982</v>
      </c>
      <c r="W98" s="163">
        <v>2172</v>
      </c>
      <c r="X98" s="163">
        <v>2367</v>
      </c>
      <c r="Y98" s="163">
        <v>2786</v>
      </c>
      <c r="Z98" s="164">
        <f t="shared" si="87"/>
        <v>0.17701732150401361</v>
      </c>
      <c r="AA98" s="165">
        <f t="shared" si="80"/>
        <v>0.15410107705053844</v>
      </c>
      <c r="AB98" s="164">
        <f t="shared" si="88"/>
        <v>9.7499382317265651E-4</v>
      </c>
    </row>
    <row r="99" spans="1:28" x14ac:dyDescent="0.25">
      <c r="A99" s="56"/>
      <c r="B99" s="162" t="s">
        <v>116</v>
      </c>
      <c r="C99" s="163">
        <v>817</v>
      </c>
      <c r="D99" s="163">
        <v>539</v>
      </c>
      <c r="E99" s="163">
        <v>0</v>
      </c>
      <c r="F99" s="163">
        <v>154</v>
      </c>
      <c r="G99" s="163">
        <v>526</v>
      </c>
      <c r="H99" s="163">
        <v>392</v>
      </c>
      <c r="I99" s="164">
        <f t="shared" si="81"/>
        <v>-0.25475285171102657</v>
      </c>
      <c r="J99" s="165">
        <f t="shared" si="82"/>
        <v>-0.52019583843329253</v>
      </c>
      <c r="K99" s="164">
        <f t="shared" si="83"/>
        <v>7.7777623457096312E-4</v>
      </c>
      <c r="L99" s="163">
        <v>1781</v>
      </c>
      <c r="M99" s="163">
        <v>622</v>
      </c>
      <c r="N99" s="163">
        <v>0</v>
      </c>
      <c r="O99" s="163">
        <v>1139</v>
      </c>
      <c r="P99" s="163">
        <v>1591</v>
      </c>
      <c r="Q99" s="163">
        <v>2208</v>
      </c>
      <c r="R99" s="164">
        <f t="shared" si="84"/>
        <v>0.38780641106222502</v>
      </c>
      <c r="S99" s="165">
        <f t="shared" si="85"/>
        <v>0.23975294778214495</v>
      </c>
      <c r="T99" s="164">
        <f t="shared" si="86"/>
        <v>9.3819591893273412E-4</v>
      </c>
      <c r="U99" s="163">
        <v>2598</v>
      </c>
      <c r="V99" s="163">
        <v>2483</v>
      </c>
      <c r="W99" s="163">
        <v>2389</v>
      </c>
      <c r="X99" s="163">
        <v>2631</v>
      </c>
      <c r="Y99" s="163">
        <v>2600</v>
      </c>
      <c r="Z99" s="164">
        <f t="shared" si="87"/>
        <v>-1.1782592170277439E-2</v>
      </c>
      <c r="AA99" s="165">
        <f t="shared" si="80"/>
        <v>7.698229407235857E-4</v>
      </c>
      <c r="AB99" s="164">
        <f t="shared" si="88"/>
        <v>9.0990091179070603E-4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0.16326530612244894</v>
      </c>
      <c r="K100" s="164">
        <f t="shared" si="83"/>
        <v>1.1309501370036964E-4</v>
      </c>
      <c r="L100" s="163">
        <v>364</v>
      </c>
      <c r="M100" s="163">
        <v>210</v>
      </c>
      <c r="N100" s="163">
        <v>0</v>
      </c>
      <c r="O100" s="163">
        <v>403</v>
      </c>
      <c r="P100" s="163">
        <v>514</v>
      </c>
      <c r="Q100" s="163">
        <v>613</v>
      </c>
      <c r="R100" s="164">
        <f t="shared" si="84"/>
        <v>0.19260700389105057</v>
      </c>
      <c r="S100" s="165">
        <f t="shared" si="85"/>
        <v>0.68406593406593408</v>
      </c>
      <c r="T100" s="164">
        <f t="shared" si="86"/>
        <v>2.6046834162398824E-4</v>
      </c>
      <c r="U100" s="163">
        <v>413</v>
      </c>
      <c r="V100" s="163">
        <v>123</v>
      </c>
      <c r="W100" s="163">
        <v>820</v>
      </c>
      <c r="X100" s="163">
        <v>615</v>
      </c>
      <c r="Y100" s="163">
        <v>670</v>
      </c>
      <c r="Z100" s="164">
        <f t="shared" si="87"/>
        <v>8.9430894308943021E-2</v>
      </c>
      <c r="AA100" s="165">
        <f t="shared" si="80"/>
        <v>0.62227602905569013</v>
      </c>
      <c r="AB100" s="164">
        <f t="shared" si="88"/>
        <v>2.3447446573068192E-4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5.952369142124718E-5</v>
      </c>
      <c r="L101" s="163">
        <v>307</v>
      </c>
      <c r="M101" s="163">
        <v>102</v>
      </c>
      <c r="N101" s="163">
        <v>0</v>
      </c>
      <c r="O101" s="163">
        <v>243</v>
      </c>
      <c r="P101" s="163">
        <v>234</v>
      </c>
      <c r="Q101" s="163">
        <v>568</v>
      </c>
      <c r="R101" s="164">
        <f t="shared" si="84"/>
        <v>1.4273504273504272</v>
      </c>
      <c r="S101" s="165">
        <f t="shared" si="85"/>
        <v>0.85016286644951133</v>
      </c>
      <c r="T101" s="164">
        <f t="shared" si="86"/>
        <v>2.4134750088487003E-4</v>
      </c>
      <c r="U101" s="163">
        <v>357</v>
      </c>
      <c r="V101" s="163">
        <v>236</v>
      </c>
      <c r="W101" s="163">
        <v>493</v>
      </c>
      <c r="X101" s="163">
        <v>385</v>
      </c>
      <c r="Y101" s="163">
        <v>598</v>
      </c>
      <c r="Z101" s="164">
        <f t="shared" si="87"/>
        <v>0.55324675324675332</v>
      </c>
      <c r="AA101" s="165">
        <f t="shared" si="80"/>
        <v>0.67507002801120453</v>
      </c>
      <c r="AB101" s="164">
        <f t="shared" si="88"/>
        <v>2.0927720971186239E-4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3.1745968757998498E-5</v>
      </c>
      <c r="L102" s="163">
        <v>75</v>
      </c>
      <c r="M102" s="163">
        <v>90</v>
      </c>
      <c r="N102" s="163">
        <v>0</v>
      </c>
      <c r="O102" s="163">
        <v>58</v>
      </c>
      <c r="P102" s="163">
        <v>81</v>
      </c>
      <c r="Q102" s="163">
        <v>149</v>
      </c>
      <c r="R102" s="164">
        <f t="shared" si="84"/>
        <v>0.83950617283950613</v>
      </c>
      <c r="S102" s="165">
        <f t="shared" si="85"/>
        <v>0.98666666666666658</v>
      </c>
      <c r="T102" s="164">
        <f t="shared" si="86"/>
        <v>6.3311228225080345E-5</v>
      </c>
      <c r="U102" s="163">
        <v>105</v>
      </c>
      <c r="V102" s="163">
        <v>19</v>
      </c>
      <c r="W102" s="163">
        <v>217</v>
      </c>
      <c r="X102" s="163">
        <v>102</v>
      </c>
      <c r="Y102" s="163">
        <v>165</v>
      </c>
      <c r="Z102" s="164">
        <f t="shared" si="87"/>
        <v>0.61764705882352944</v>
      </c>
      <c r="AA102" s="165">
        <f t="shared" si="80"/>
        <v>0.5714285714285714</v>
      </c>
      <c r="AB102" s="164">
        <f t="shared" si="88"/>
        <v>5.7743711709794803E-5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2.7777722663248685E-5</v>
      </c>
      <c r="L103" s="163">
        <v>109</v>
      </c>
      <c r="M103" s="163">
        <v>61</v>
      </c>
      <c r="N103" s="163">
        <v>0</v>
      </c>
      <c r="O103" s="163">
        <v>39</v>
      </c>
      <c r="P103" s="163">
        <v>155</v>
      </c>
      <c r="Q103" s="163">
        <v>258</v>
      </c>
      <c r="R103" s="164">
        <f t="shared" si="84"/>
        <v>0.6645161290322581</v>
      </c>
      <c r="S103" s="165">
        <f t="shared" si="85"/>
        <v>1.3669724770642202</v>
      </c>
      <c r="T103" s="164">
        <f t="shared" si="86"/>
        <v>1.0962615357094448E-4</v>
      </c>
      <c r="U103" s="163">
        <v>146</v>
      </c>
      <c r="V103" s="163">
        <v>53</v>
      </c>
      <c r="W103" s="163">
        <v>108</v>
      </c>
      <c r="X103" s="163">
        <v>178</v>
      </c>
      <c r="Y103" s="163">
        <v>272</v>
      </c>
      <c r="Z103" s="164">
        <f t="shared" si="87"/>
        <v>0.5280898876404494</v>
      </c>
      <c r="AA103" s="165">
        <f t="shared" si="80"/>
        <v>0.86301369863013688</v>
      </c>
      <c r="AB103" s="164">
        <f t="shared" si="88"/>
        <v>9.5189633848873859E-5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1158</v>
      </c>
      <c r="D104" s="169">
        <f t="shared" si="89"/>
        <v>306</v>
      </c>
      <c r="E104" s="169">
        <f t="shared" si="89"/>
        <v>0</v>
      </c>
      <c r="F104" s="169">
        <f t="shared" si="89"/>
        <v>213</v>
      </c>
      <c r="G104" s="169">
        <f t="shared" si="89"/>
        <v>446</v>
      </c>
      <c r="H104" s="169">
        <f t="shared" si="89"/>
        <v>497</v>
      </c>
      <c r="I104" s="170">
        <f t="shared" si="81"/>
        <v>0.11434977578475336</v>
      </c>
      <c r="J104" s="171">
        <f t="shared" si="82"/>
        <v>-0.57081174438687388</v>
      </c>
      <c r="K104" s="170">
        <f t="shared" si="83"/>
        <v>9.8610915454532834E-4</v>
      </c>
      <c r="L104" s="169">
        <f t="shared" ref="L104:Q104" si="90">L96-SUM(L97:L103)</f>
        <v>3319</v>
      </c>
      <c r="M104" s="169">
        <f t="shared" si="90"/>
        <v>1198</v>
      </c>
      <c r="N104" s="169">
        <f t="shared" si="90"/>
        <v>0</v>
      </c>
      <c r="O104" s="169">
        <f t="shared" si="90"/>
        <v>1971</v>
      </c>
      <c r="P104" s="169">
        <f t="shared" si="90"/>
        <v>3549</v>
      </c>
      <c r="Q104" s="169">
        <f t="shared" si="90"/>
        <v>4918</v>
      </c>
      <c r="R104" s="170">
        <f t="shared" si="84"/>
        <v>0.38574246266553969</v>
      </c>
      <c r="S104" s="171">
        <f t="shared" si="85"/>
        <v>0.48177161795721601</v>
      </c>
      <c r="T104" s="170">
        <f t="shared" si="86"/>
        <v>2.0896954389996317E-3</v>
      </c>
      <c r="U104" s="169">
        <f>U96-SUM(U97:U103)</f>
        <v>4477</v>
      </c>
      <c r="V104" s="169">
        <f>V96-SUM(V97:V103)</f>
        <v>2136</v>
      </c>
      <c r="W104" s="169">
        <f>W96-SUM(W97:W103)</f>
        <v>3904</v>
      </c>
      <c r="X104" s="169">
        <f>X96-SUM(X97:X103)</f>
        <v>5038</v>
      </c>
      <c r="Y104" s="169">
        <f>Y96-SUM(Y97:Y103)</f>
        <v>5415</v>
      </c>
      <c r="Z104" s="170">
        <f t="shared" si="87"/>
        <v>7.483128225486313E-2</v>
      </c>
      <c r="AA104" s="171">
        <f t="shared" si="80"/>
        <v>0.20951530042439126</v>
      </c>
      <c r="AB104" s="170">
        <f t="shared" si="88"/>
        <v>1.8950436297487203E-3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57433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57433</v>
      </c>
      <c r="V106" s="176">
        <f>V107+V110</f>
        <v>51252</v>
      </c>
      <c r="W106" s="176">
        <f>W107+W110</f>
        <v>109813</v>
      </c>
      <c r="X106" s="176">
        <f>X107+X110</f>
        <v>147358</v>
      </c>
      <c r="Y106" s="176">
        <f>Y107+Y110</f>
        <v>139462</v>
      </c>
      <c r="Z106" s="177">
        <f>IFERROR(Y106/X106-1,"-")</f>
        <v>-5.3583789139374893E-2</v>
      </c>
      <c r="AA106" s="177">
        <f t="shared" ref="AA106:AA118" si="93">IFERROR(Y106/U106-1,"-")</f>
        <v>1.4282555325335609</v>
      </c>
      <c r="AB106" s="177">
        <f>Y106/Y$8</f>
        <v>4.8806384984675169E-2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12022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12022</v>
      </c>
      <c r="V107" s="158">
        <v>28209</v>
      </c>
      <c r="W107" s="158">
        <v>26353</v>
      </c>
      <c r="X107" s="158">
        <v>33173</v>
      </c>
      <c r="Y107" s="158">
        <v>30723</v>
      </c>
      <c r="Z107" s="159">
        <f>IFERROR(Y107/X107-1,"-")</f>
        <v>-7.3855243722304231E-2</v>
      </c>
      <c r="AA107" s="160">
        <f t="shared" si="93"/>
        <v>1.5555647978705704</v>
      </c>
      <c r="AB107" s="159">
        <f>Y107/Y$8</f>
        <v>1.0751879120363792E-2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2135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2135</v>
      </c>
      <c r="V108" s="163">
        <v>15573</v>
      </c>
      <c r="W108" s="163">
        <v>7430</v>
      </c>
      <c r="X108" s="163">
        <v>11643</v>
      </c>
      <c r="Y108" s="163">
        <v>8822</v>
      </c>
      <c r="Z108" s="164">
        <f>IFERROR(Y108/X108-1,"-")</f>
        <v>-0.24229150562569779</v>
      </c>
      <c r="AA108" s="165">
        <f t="shared" si="93"/>
        <v>3.1320843091334893</v>
      </c>
      <c r="AB108" s="164">
        <f>Y108/Y$8</f>
        <v>3.0873637860836956E-3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9887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9887</v>
      </c>
      <c r="V109" s="163">
        <v>12636</v>
      </c>
      <c r="W109" s="163">
        <v>18923</v>
      </c>
      <c r="X109" s="163">
        <v>21530</v>
      </c>
      <c r="Y109" s="163">
        <v>21901</v>
      </c>
      <c r="Z109" s="164">
        <f>IFERROR(Y109/X109-1,"-")</f>
        <v>1.7231769623780702E-2</v>
      </c>
      <c r="AA109" s="165">
        <f t="shared" si="93"/>
        <v>1.2151309800748455</v>
      </c>
      <c r="AB109" s="164">
        <f>Y109/Y$8</f>
        <v>7.6645153342800969E-3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45411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45411</v>
      </c>
      <c r="V110" s="158">
        <v>23043</v>
      </c>
      <c r="W110" s="158">
        <v>83460</v>
      </c>
      <c r="X110" s="158">
        <v>114185</v>
      </c>
      <c r="Y110" s="158">
        <v>108739</v>
      </c>
      <c r="Z110" s="159">
        <f>IFERROR(Y110/X110-1,"-")</f>
        <v>-4.7694530805272195E-2</v>
      </c>
      <c r="AA110" s="160">
        <f t="shared" si="93"/>
        <v>1.3945519807976039</v>
      </c>
      <c r="AB110" s="159">
        <f>Y110/Y$8</f>
        <v>3.8054505864311375E-2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25612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25612</v>
      </c>
      <c r="V111" s="163">
        <v>5712</v>
      </c>
      <c r="W111" s="163">
        <v>49565</v>
      </c>
      <c r="X111" s="163">
        <v>74713</v>
      </c>
      <c r="Y111" s="163">
        <v>67869</v>
      </c>
      <c r="Z111" s="164">
        <f t="shared" ref="Z111:Z118" si="100">IFERROR(Y111/X111-1,"-")</f>
        <v>-9.1603870812308474E-2</v>
      </c>
      <c r="AA111" s="165">
        <f t="shared" si="93"/>
        <v>1.6498906762455099</v>
      </c>
      <c r="AB111" s="164">
        <f t="shared" ref="AB111:AB118" si="101">Y111/Y$8</f>
        <v>2.375156345473978E-2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3003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3003</v>
      </c>
      <c r="V112" s="163">
        <v>4366</v>
      </c>
      <c r="W112" s="163">
        <v>3756</v>
      </c>
      <c r="X112" s="163">
        <v>4908</v>
      </c>
      <c r="Y112" s="163">
        <v>4708</v>
      </c>
      <c r="Z112" s="164">
        <f t="shared" si="100"/>
        <v>-4.0749796251018711E-2</v>
      </c>
      <c r="AA112" s="165">
        <f t="shared" si="93"/>
        <v>0.56776556776556775</v>
      </c>
      <c r="AB112" s="164">
        <f t="shared" si="101"/>
        <v>1.6476205741194783E-3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7004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7004</v>
      </c>
      <c r="V113" s="163">
        <v>3826</v>
      </c>
      <c r="W113" s="163">
        <v>5391</v>
      </c>
      <c r="X113" s="163">
        <v>9383</v>
      </c>
      <c r="Y113" s="163">
        <v>8106</v>
      </c>
      <c r="Z113" s="164">
        <f t="shared" si="100"/>
        <v>-0.13609719705851009</v>
      </c>
      <c r="AA113" s="165">
        <f t="shared" si="93"/>
        <v>0.15733866362078808</v>
      </c>
      <c r="AB113" s="164">
        <f t="shared" si="101"/>
        <v>2.8367910734521011E-3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726</v>
      </c>
      <c r="V114" s="163">
        <v>1614</v>
      </c>
      <c r="W114" s="163">
        <v>3932</v>
      </c>
      <c r="X114" s="163">
        <v>3603</v>
      </c>
      <c r="Y114" s="163">
        <v>3668</v>
      </c>
      <c r="Z114" s="164">
        <f t="shared" si="100"/>
        <v>1.8040521787399344E-2</v>
      </c>
      <c r="AA114" s="165">
        <f t="shared" si="93"/>
        <v>4.0523415977961434</v>
      </c>
      <c r="AB114" s="164">
        <f t="shared" si="101"/>
        <v>1.283660209403196E-3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2209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2209</v>
      </c>
      <c r="V115" s="163">
        <v>1987</v>
      </c>
      <c r="W115" s="163">
        <v>3050</v>
      </c>
      <c r="X115" s="163">
        <v>3317</v>
      </c>
      <c r="Y115" s="163">
        <v>2958</v>
      </c>
      <c r="Z115" s="164">
        <f t="shared" si="100"/>
        <v>-0.10823032861018989</v>
      </c>
      <c r="AA115" s="165">
        <f t="shared" si="93"/>
        <v>0.33906745133544591</v>
      </c>
      <c r="AB115" s="164">
        <f t="shared" si="101"/>
        <v>1.0351872681065033E-3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241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241</v>
      </c>
      <c r="V116" s="163">
        <v>42</v>
      </c>
      <c r="W116" s="163">
        <v>474</v>
      </c>
      <c r="X116" s="163">
        <v>754</v>
      </c>
      <c r="Y116" s="163">
        <v>826</v>
      </c>
      <c r="Z116" s="164">
        <f t="shared" si="100"/>
        <v>9.5490716180371304E-2</v>
      </c>
      <c r="AA116" s="165">
        <f t="shared" si="93"/>
        <v>2.4273858921161824</v>
      </c>
      <c r="AB116" s="164">
        <f t="shared" si="101"/>
        <v>2.8906852043812431E-4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681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681</v>
      </c>
      <c r="V117" s="163">
        <v>22</v>
      </c>
      <c r="W117" s="163">
        <v>638</v>
      </c>
      <c r="X117" s="163">
        <v>396</v>
      </c>
      <c r="Y117" s="163">
        <v>1042</v>
      </c>
      <c r="Z117" s="164">
        <f t="shared" si="100"/>
        <v>1.6313131313131315</v>
      </c>
      <c r="AA117" s="165">
        <f t="shared" si="93"/>
        <v>0.53010279001468419</v>
      </c>
      <c r="AB117" s="164">
        <f t="shared" si="101"/>
        <v>3.6466028849458293E-4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5935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5935</v>
      </c>
      <c r="V118" s="169">
        <f>V110-SUM(V111:V117)</f>
        <v>5474</v>
      </c>
      <c r="W118" s="169">
        <f>W110-SUM(W111:W117)</f>
        <v>16654</v>
      </c>
      <c r="X118" s="169">
        <f>X110-SUM(X111:X117)</f>
        <v>17111</v>
      </c>
      <c r="Y118" s="169">
        <f>Y110-SUM(Y111:Y117)</f>
        <v>19562</v>
      </c>
      <c r="Z118" s="170">
        <f t="shared" si="100"/>
        <v>0.14324118987785628</v>
      </c>
      <c r="AA118" s="171">
        <f t="shared" si="93"/>
        <v>2.2960404380791912</v>
      </c>
      <c r="AB118" s="170">
        <f t="shared" si="101"/>
        <v>6.845954475557612E-3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70338</v>
      </c>
      <c r="D120" s="176">
        <f t="shared" si="104"/>
        <v>29796</v>
      </c>
      <c r="E120" s="176">
        <f t="shared" si="104"/>
        <v>32963</v>
      </c>
      <c r="F120" s="176">
        <f t="shared" si="104"/>
        <v>54289</v>
      </c>
      <c r="G120" s="176">
        <f t="shared" si="104"/>
        <v>63334</v>
      </c>
      <c r="H120" s="176">
        <f t="shared" si="104"/>
        <v>67902</v>
      </c>
      <c r="I120" s="177">
        <f>IFERROR(H120/G120-1,"-")</f>
        <v>7.2125556573088723E-2</v>
      </c>
      <c r="J120" s="177">
        <f>IFERROR(H120/C120-1,"-")</f>
        <v>-3.4632773180926391E-2</v>
      </c>
      <c r="K120" s="177">
        <f>H120/H$8</f>
        <v>0.13472592316285087</v>
      </c>
      <c r="L120" s="176">
        <f t="shared" ref="L120:Q120" si="105">L121+L124</f>
        <v>72800</v>
      </c>
      <c r="M120" s="176">
        <f t="shared" si="105"/>
        <v>29833</v>
      </c>
      <c r="N120" s="176">
        <f t="shared" si="105"/>
        <v>54163</v>
      </c>
      <c r="O120" s="176">
        <f t="shared" si="105"/>
        <v>83735</v>
      </c>
      <c r="P120" s="176">
        <f t="shared" si="105"/>
        <v>95045</v>
      </c>
      <c r="Q120" s="176">
        <f t="shared" si="105"/>
        <v>94341</v>
      </c>
      <c r="R120" s="177">
        <f>IFERROR(Q120/P120-1,"-")</f>
        <v>-7.4070177284444316E-3</v>
      </c>
      <c r="S120" s="177">
        <f>IFERROR(Q120/L120-1,"-")</f>
        <v>0.29589285714285718</v>
      </c>
      <c r="T120" s="177">
        <f>Q120/Q$8</f>
        <v>4.0086205248203381E-2</v>
      </c>
      <c r="U120" s="176">
        <f>U121+U124</f>
        <v>143138</v>
      </c>
      <c r="V120" s="176">
        <f>V121+V124</f>
        <v>87126</v>
      </c>
      <c r="W120" s="176">
        <f>W121+W124</f>
        <v>138024</v>
      </c>
      <c r="X120" s="176">
        <f>X121+X124</f>
        <v>158379</v>
      </c>
      <c r="Y120" s="176">
        <f>Y121+Y124</f>
        <v>162243</v>
      </c>
      <c r="Z120" s="177">
        <f>IFERROR(Y120/X120-1,"-")</f>
        <v>2.4397173867747535E-2</v>
      </c>
      <c r="AA120" s="177">
        <f t="shared" ref="AA120:AA132" si="106">IFERROR(Y120/U120-1,"-")</f>
        <v>0.13347259288239322</v>
      </c>
      <c r="AB120" s="177">
        <f>Y120/Y$8</f>
        <v>5.6778866781407505E-2</v>
      </c>
    </row>
    <row r="121" spans="1:28" x14ac:dyDescent="0.25">
      <c r="A121" s="56"/>
      <c r="B121" s="157" t="s">
        <v>97</v>
      </c>
      <c r="C121" s="158">
        <v>31951</v>
      </c>
      <c r="D121" s="158">
        <v>13566</v>
      </c>
      <c r="E121" s="158">
        <v>17654</v>
      </c>
      <c r="F121" s="158">
        <v>31827</v>
      </c>
      <c r="G121" s="158">
        <v>40573</v>
      </c>
      <c r="H121" s="158">
        <v>46647</v>
      </c>
      <c r="I121" s="159">
        <f>IFERROR(H121/G121-1,"-")</f>
        <v>0.14970546915436378</v>
      </c>
      <c r="J121" s="160">
        <f>IFERROR(H121/C121-1,"-")</f>
        <v>0.45995430502957646</v>
      </c>
      <c r="K121" s="159">
        <f>H121/H$8</f>
        <v>9.2553387790897237E-2</v>
      </c>
      <c r="L121" s="158">
        <v>46284</v>
      </c>
      <c r="M121" s="158">
        <v>17566</v>
      </c>
      <c r="N121" s="158">
        <v>40113</v>
      </c>
      <c r="O121" s="158">
        <v>52556</v>
      </c>
      <c r="P121" s="158">
        <v>56441</v>
      </c>
      <c r="Q121" s="158">
        <v>54890</v>
      </c>
      <c r="R121" s="159">
        <f>IFERROR(Q121/P121-1,"-")</f>
        <v>-2.7480023387253971E-2</v>
      </c>
      <c r="S121" s="160">
        <f>IFERROR(Q121/L121-1,"-")</f>
        <v>0.18593898539452081</v>
      </c>
      <c r="T121" s="159">
        <f>Q121/Q$8</f>
        <v>2.332317662600443E-2</v>
      </c>
      <c r="U121" s="158">
        <v>78235</v>
      </c>
      <c r="V121" s="158">
        <v>57767</v>
      </c>
      <c r="W121" s="158">
        <v>84383</v>
      </c>
      <c r="X121" s="158">
        <v>97014</v>
      </c>
      <c r="Y121" s="158">
        <v>101537</v>
      </c>
      <c r="Z121" s="159">
        <f>IFERROR(Y121/X121-1,"-")</f>
        <v>4.6622137011153031E-2</v>
      </c>
      <c r="AA121" s="160">
        <f t="shared" si="106"/>
        <v>0.29784623250463338</v>
      </c>
      <c r="AB121" s="159">
        <f>Y121/Y$8</f>
        <v>3.5534080338651124E-2</v>
      </c>
    </row>
    <row r="122" spans="1:28" x14ac:dyDescent="0.25">
      <c r="A122" s="56"/>
      <c r="B122" s="162" t="s">
        <v>103</v>
      </c>
      <c r="C122" s="163">
        <v>15885</v>
      </c>
      <c r="D122" s="163">
        <v>6872</v>
      </c>
      <c r="E122" s="163">
        <v>8494</v>
      </c>
      <c r="F122" s="163">
        <v>18371</v>
      </c>
      <c r="G122" s="163">
        <v>18163</v>
      </c>
      <c r="H122" s="163">
        <v>27473</v>
      </c>
      <c r="I122" s="164">
        <f>IFERROR(H122/G122-1,"-")</f>
        <v>0.51258052083906835</v>
      </c>
      <c r="J122" s="165">
        <f>IFERROR(H122/C122-1,"-")</f>
        <v>0.72949323260937993</v>
      </c>
      <c r="K122" s="164">
        <f>H122/H$8</f>
        <v>5.4509812480530793E-2</v>
      </c>
      <c r="L122" s="163">
        <v>23745</v>
      </c>
      <c r="M122" s="163">
        <v>8049</v>
      </c>
      <c r="N122" s="163">
        <v>21124</v>
      </c>
      <c r="O122" s="163">
        <v>25652</v>
      </c>
      <c r="P122" s="163">
        <v>25819</v>
      </c>
      <c r="Q122" s="163">
        <v>21853</v>
      </c>
      <c r="R122" s="164">
        <f>IFERROR(Q122/P122-1,"-")</f>
        <v>-0.15360780820326114</v>
      </c>
      <c r="S122" s="165">
        <f>IFERROR(Q122/L122-1,"-")</f>
        <v>-7.9679932617393145E-2</v>
      </c>
      <c r="T122" s="164">
        <f>Q122/Q$8</f>
        <v>9.28550517048779E-3</v>
      </c>
      <c r="U122" s="163">
        <v>39630</v>
      </c>
      <c r="V122" s="163">
        <v>29618</v>
      </c>
      <c r="W122" s="163">
        <v>44023</v>
      </c>
      <c r="X122" s="163">
        <v>43982</v>
      </c>
      <c r="Y122" s="163">
        <v>49326</v>
      </c>
      <c r="Z122" s="164">
        <f>IFERROR(Y122/X122-1,"-")</f>
        <v>0.12150425173934787</v>
      </c>
      <c r="AA122" s="165">
        <f t="shared" si="106"/>
        <v>0.24466313398940187</v>
      </c>
      <c r="AB122" s="164">
        <f>Y122/Y$8</f>
        <v>1.7262220144226292E-2</v>
      </c>
    </row>
    <row r="123" spans="1:28" x14ac:dyDescent="0.25">
      <c r="A123" s="56"/>
      <c r="B123" s="162" t="s">
        <v>100</v>
      </c>
      <c r="C123" s="163">
        <v>16066</v>
      </c>
      <c r="D123" s="163">
        <v>6694</v>
      </c>
      <c r="E123" s="163">
        <v>9160</v>
      </c>
      <c r="F123" s="163">
        <v>13456</v>
      </c>
      <c r="G123" s="163">
        <v>22410</v>
      </c>
      <c r="H123" s="163">
        <v>19174</v>
      </c>
      <c r="I123" s="164">
        <f>IFERROR(H123/G123-1,"-")</f>
        <v>-0.14439982150825525</v>
      </c>
      <c r="J123" s="165">
        <f>IFERROR(H123/C123-1,"-")</f>
        <v>0.19345201045686533</v>
      </c>
      <c r="K123" s="164">
        <f>H123/H$8</f>
        <v>3.8043575310366451E-2</v>
      </c>
      <c r="L123" s="163">
        <v>22539</v>
      </c>
      <c r="M123" s="163">
        <v>9517</v>
      </c>
      <c r="N123" s="163">
        <v>18989</v>
      </c>
      <c r="O123" s="163">
        <v>26904</v>
      </c>
      <c r="P123" s="163">
        <v>30622</v>
      </c>
      <c r="Q123" s="163">
        <v>33037</v>
      </c>
      <c r="R123" s="164">
        <f>IFERROR(Q123/P123-1,"-")</f>
        <v>7.8864868395271293E-2</v>
      </c>
      <c r="S123" s="165">
        <f>IFERROR(Q123/L123-1,"-")</f>
        <v>0.46577044234438092</v>
      </c>
      <c r="T123" s="164">
        <f>Q123/Q$8</f>
        <v>1.4037671455516638E-2</v>
      </c>
      <c r="U123" s="163">
        <v>38605</v>
      </c>
      <c r="V123" s="163">
        <v>28149</v>
      </c>
      <c r="W123" s="163">
        <v>40360</v>
      </c>
      <c r="X123" s="163">
        <v>53032</v>
      </c>
      <c r="Y123" s="163">
        <v>52211</v>
      </c>
      <c r="Z123" s="164">
        <f>IFERROR(Y123/X123-1,"-")</f>
        <v>-1.5481218886709947E-2</v>
      </c>
      <c r="AA123" s="165">
        <f t="shared" si="106"/>
        <v>0.35244139360186511</v>
      </c>
      <c r="AB123" s="164">
        <f>Y123/Y$8</f>
        <v>1.8271860194424828E-2</v>
      </c>
    </row>
    <row r="124" spans="1:28" x14ac:dyDescent="0.25">
      <c r="A124" s="56"/>
      <c r="B124" s="157" t="s">
        <v>107</v>
      </c>
      <c r="C124" s="158">
        <v>38387</v>
      </c>
      <c r="D124" s="158">
        <v>16230</v>
      </c>
      <c r="E124" s="158">
        <v>15309</v>
      </c>
      <c r="F124" s="158">
        <v>22462</v>
      </c>
      <c r="G124" s="158">
        <v>22761</v>
      </c>
      <c r="H124" s="158">
        <v>21255</v>
      </c>
      <c r="I124" s="159">
        <f>IFERROR(H124/G124-1,"-")</f>
        <v>-6.6165809938051878E-2</v>
      </c>
      <c r="J124" s="160">
        <f>IFERROR(H124/C124-1,"-")</f>
        <v>-0.44629692343762206</v>
      </c>
      <c r="K124" s="159">
        <f>H124/H$8</f>
        <v>4.2172535371953625E-2</v>
      </c>
      <c r="L124" s="158">
        <v>26516</v>
      </c>
      <c r="M124" s="158">
        <v>12267</v>
      </c>
      <c r="N124" s="158">
        <v>14050</v>
      </c>
      <c r="O124" s="158">
        <v>31179</v>
      </c>
      <c r="P124" s="158">
        <v>38604</v>
      </c>
      <c r="Q124" s="158">
        <v>39451</v>
      </c>
      <c r="R124" s="159">
        <f>IFERROR(Q124/P124-1,"-")</f>
        <v>2.1940731530411428E-2</v>
      </c>
      <c r="S124" s="160">
        <f>IFERROR(Q124/L124-1,"-")</f>
        <v>0.48781867551666913</v>
      </c>
      <c r="T124" s="159">
        <f>Q124/Q$8</f>
        <v>1.6763028622198955E-2</v>
      </c>
      <c r="U124" s="158">
        <v>64903</v>
      </c>
      <c r="V124" s="158">
        <v>29359</v>
      </c>
      <c r="W124" s="158">
        <v>53641</v>
      </c>
      <c r="X124" s="158">
        <v>61365</v>
      </c>
      <c r="Y124" s="158">
        <v>60706</v>
      </c>
      <c r="Z124" s="159">
        <f>IFERROR(Y124/X124-1,"-")</f>
        <v>-1.073902061435672E-2</v>
      </c>
      <c r="AA124" s="160">
        <f t="shared" si="106"/>
        <v>-6.466573193843117E-2</v>
      </c>
      <c r="AB124" s="159">
        <f>Y124/Y$8</f>
        <v>2.1244786442756385E-2</v>
      </c>
    </row>
    <row r="125" spans="1:28" s="56" customFormat="1" x14ac:dyDescent="0.25">
      <c r="B125" s="162" t="s">
        <v>110</v>
      </c>
      <c r="C125" s="163">
        <v>1989</v>
      </c>
      <c r="D125" s="163">
        <v>1047</v>
      </c>
      <c r="E125" s="163">
        <v>201</v>
      </c>
      <c r="F125" s="163">
        <v>1387</v>
      </c>
      <c r="G125" s="163">
        <v>2385</v>
      </c>
      <c r="H125" s="163">
        <v>1638</v>
      </c>
      <c r="I125" s="164">
        <f t="shared" ref="I125:I132" si="107">IFERROR(H125/G125-1,"-")</f>
        <v>-0.31320754716981136</v>
      </c>
      <c r="J125" s="165">
        <f t="shared" ref="J125:J132" si="108">IFERROR(H125/C125-1,"-")</f>
        <v>-0.17647058823529416</v>
      </c>
      <c r="K125" s="164">
        <f t="shared" ref="K125:K132" si="109">H125/H$8</f>
        <v>3.249993551600096E-3</v>
      </c>
      <c r="L125" s="163">
        <v>4737</v>
      </c>
      <c r="M125" s="163">
        <v>1867</v>
      </c>
      <c r="N125" s="163">
        <v>838</v>
      </c>
      <c r="O125" s="163">
        <v>4234</v>
      </c>
      <c r="P125" s="163">
        <v>5788</v>
      </c>
      <c r="Q125" s="163">
        <v>5537</v>
      </c>
      <c r="R125" s="164">
        <f t="shared" ref="R125:R132" si="110">IFERROR(Q125/P125-1,"-")</f>
        <v>-4.3365583966827881E-2</v>
      </c>
      <c r="S125" s="165">
        <f t="shared" ref="S125:S132" si="111">IFERROR(Q125/L125-1,"-")</f>
        <v>0.16888325944690741</v>
      </c>
      <c r="T125" s="164">
        <f t="shared" ref="T125:T132" si="112">Q125/Q$8</f>
        <v>2.3527132260555022E-3</v>
      </c>
      <c r="U125" s="163">
        <v>6726</v>
      </c>
      <c r="V125" s="163">
        <v>1039</v>
      </c>
      <c r="W125" s="163">
        <v>5621</v>
      </c>
      <c r="X125" s="163">
        <v>8173</v>
      </c>
      <c r="Y125" s="163">
        <v>7175</v>
      </c>
      <c r="Z125" s="164">
        <f t="shared" ref="Z125:Z132" si="113">IFERROR(Y125/X125-1,"-")</f>
        <v>-0.12210938455891351</v>
      </c>
      <c r="AA125" s="165">
        <f t="shared" si="106"/>
        <v>6.6755872732679133E-2</v>
      </c>
      <c r="AB125" s="164">
        <f t="shared" ref="AB125:AB132" si="114">Y125/Y$8</f>
        <v>2.5109765546531982E-3</v>
      </c>
    </row>
    <row r="126" spans="1:28" s="56" customFormat="1" x14ac:dyDescent="0.25">
      <c r="B126" s="162" t="s">
        <v>113</v>
      </c>
      <c r="C126" s="163">
        <v>2713</v>
      </c>
      <c r="D126" s="163">
        <v>1259</v>
      </c>
      <c r="E126" s="163">
        <v>1197</v>
      </c>
      <c r="F126" s="163">
        <v>1791</v>
      </c>
      <c r="G126" s="163">
        <v>3059</v>
      </c>
      <c r="H126" s="163">
        <v>3073</v>
      </c>
      <c r="I126" s="164">
        <f t="shared" si="107"/>
        <v>4.5766590389015871E-3</v>
      </c>
      <c r="J126" s="165">
        <f t="shared" si="108"/>
        <v>0.13269443420567639</v>
      </c>
      <c r="K126" s="164">
        <f t="shared" si="109"/>
        <v>6.0972101245830865E-3</v>
      </c>
      <c r="L126" s="163">
        <v>3407</v>
      </c>
      <c r="M126" s="163">
        <v>1804</v>
      </c>
      <c r="N126" s="163">
        <v>1785</v>
      </c>
      <c r="O126" s="163">
        <v>3870</v>
      </c>
      <c r="P126" s="163">
        <v>5611</v>
      </c>
      <c r="Q126" s="163">
        <v>5222</v>
      </c>
      <c r="R126" s="164">
        <f t="shared" si="110"/>
        <v>-6.9328105507039717E-2</v>
      </c>
      <c r="S126" s="165">
        <f t="shared" si="111"/>
        <v>0.53272673906662749</v>
      </c>
      <c r="T126" s="164">
        <f t="shared" si="112"/>
        <v>2.2188673408816747E-3</v>
      </c>
      <c r="U126" s="163">
        <v>6120</v>
      </c>
      <c r="V126" s="163">
        <v>2982</v>
      </c>
      <c r="W126" s="163">
        <v>5661</v>
      </c>
      <c r="X126" s="163">
        <v>8670</v>
      </c>
      <c r="Y126" s="163">
        <v>8295</v>
      </c>
      <c r="Z126" s="164">
        <f t="shared" si="113"/>
        <v>-4.3252595155709339E-2</v>
      </c>
      <c r="AA126" s="165">
        <f t="shared" si="106"/>
        <v>0.35539215686274517</v>
      </c>
      <c r="AB126" s="164">
        <f t="shared" si="114"/>
        <v>2.9029338705015024E-3</v>
      </c>
    </row>
    <row r="127" spans="1:28" x14ac:dyDescent="0.25">
      <c r="A127" s="56"/>
      <c r="B127" s="162" t="s">
        <v>116</v>
      </c>
      <c r="C127" s="163">
        <v>1971</v>
      </c>
      <c r="D127" s="163">
        <v>959</v>
      </c>
      <c r="E127" s="163">
        <v>1246</v>
      </c>
      <c r="F127" s="163">
        <v>1586</v>
      </c>
      <c r="G127" s="163">
        <v>1930</v>
      </c>
      <c r="H127" s="163">
        <v>1774</v>
      </c>
      <c r="I127" s="164">
        <f t="shared" si="107"/>
        <v>-8.0829015544041427E-2</v>
      </c>
      <c r="J127" s="165">
        <f t="shared" si="108"/>
        <v>-9.9949264332826027E-2</v>
      </c>
      <c r="K127" s="164">
        <f t="shared" si="109"/>
        <v>3.5198342860430832E-3</v>
      </c>
      <c r="L127" s="163">
        <v>2479</v>
      </c>
      <c r="M127" s="163">
        <v>1162</v>
      </c>
      <c r="N127" s="163">
        <v>3084</v>
      </c>
      <c r="O127" s="163">
        <v>3734</v>
      </c>
      <c r="P127" s="163">
        <v>3843</v>
      </c>
      <c r="Q127" s="163">
        <v>3870</v>
      </c>
      <c r="R127" s="164">
        <f t="shared" si="110"/>
        <v>7.0257611241217877E-3</v>
      </c>
      <c r="S127" s="165">
        <f t="shared" si="111"/>
        <v>0.56111335215812819</v>
      </c>
      <c r="T127" s="164">
        <f t="shared" si="112"/>
        <v>1.6443923035641672E-3</v>
      </c>
      <c r="U127" s="163">
        <v>4450</v>
      </c>
      <c r="V127" s="163">
        <v>4330</v>
      </c>
      <c r="W127" s="163">
        <v>5320</v>
      </c>
      <c r="X127" s="163">
        <v>5773</v>
      </c>
      <c r="Y127" s="163">
        <v>5644</v>
      </c>
      <c r="Z127" s="164">
        <f t="shared" si="113"/>
        <v>-2.2345401004676968E-2</v>
      </c>
      <c r="AA127" s="165">
        <f t="shared" si="106"/>
        <v>0.26831460674157293</v>
      </c>
      <c r="AB127" s="164">
        <f t="shared" si="114"/>
        <v>1.9751849023641327E-3</v>
      </c>
    </row>
    <row r="128" spans="1:28" x14ac:dyDescent="0.25">
      <c r="A128" s="56"/>
      <c r="B128" s="162" t="s">
        <v>123</v>
      </c>
      <c r="C128" s="163">
        <v>509</v>
      </c>
      <c r="D128" s="163">
        <v>289</v>
      </c>
      <c r="E128" s="163">
        <v>161</v>
      </c>
      <c r="F128" s="163">
        <v>547</v>
      </c>
      <c r="G128" s="163">
        <v>476</v>
      </c>
      <c r="H128" s="163">
        <v>402</v>
      </c>
      <c r="I128" s="164">
        <f t="shared" si="107"/>
        <v>-0.15546218487394958</v>
      </c>
      <c r="J128" s="165">
        <f t="shared" si="108"/>
        <v>-0.21021611001964635</v>
      </c>
      <c r="K128" s="164">
        <f t="shared" si="109"/>
        <v>7.9761746504471219E-4</v>
      </c>
      <c r="L128" s="163">
        <v>592</v>
      </c>
      <c r="M128" s="163">
        <v>286</v>
      </c>
      <c r="N128" s="163">
        <v>383</v>
      </c>
      <c r="O128" s="163">
        <v>1097</v>
      </c>
      <c r="P128" s="163">
        <v>1274</v>
      </c>
      <c r="Q128" s="163">
        <v>1186</v>
      </c>
      <c r="R128" s="164">
        <f t="shared" si="110"/>
        <v>-6.9073783359497654E-2</v>
      </c>
      <c r="S128" s="165">
        <f t="shared" si="111"/>
        <v>1.0033783783783785</v>
      </c>
      <c r="T128" s="164">
        <f t="shared" si="112"/>
        <v>5.0394038036876028E-4</v>
      </c>
      <c r="U128" s="163">
        <v>1101</v>
      </c>
      <c r="V128" s="163">
        <v>544</v>
      </c>
      <c r="W128" s="163">
        <v>1644</v>
      </c>
      <c r="X128" s="163">
        <v>1750</v>
      </c>
      <c r="Y128" s="163">
        <v>1588</v>
      </c>
      <c r="Z128" s="164">
        <f t="shared" si="113"/>
        <v>-9.2571428571428527E-2</v>
      </c>
      <c r="AA128" s="165">
        <f t="shared" si="106"/>
        <v>0.44232515894641233</v>
      </c>
      <c r="AB128" s="164">
        <f t="shared" si="114"/>
        <v>5.5573947997063125E-4</v>
      </c>
    </row>
    <row r="129" spans="1:28" x14ac:dyDescent="0.25">
      <c r="A129" s="56"/>
      <c r="B129" s="162" t="s">
        <v>119</v>
      </c>
      <c r="C129" s="163">
        <v>429</v>
      </c>
      <c r="D129" s="163">
        <v>202</v>
      </c>
      <c r="E129" s="163">
        <v>118</v>
      </c>
      <c r="F129" s="163">
        <v>402</v>
      </c>
      <c r="G129" s="163">
        <v>358</v>
      </c>
      <c r="H129" s="163">
        <v>366</v>
      </c>
      <c r="I129" s="164">
        <f t="shared" si="107"/>
        <v>2.2346368715083775E-2</v>
      </c>
      <c r="J129" s="165">
        <f t="shared" si="108"/>
        <v>-0.14685314685314688</v>
      </c>
      <c r="K129" s="164">
        <f t="shared" si="109"/>
        <v>7.2618903533921563E-4</v>
      </c>
      <c r="L129" s="163">
        <v>499</v>
      </c>
      <c r="M129" s="163">
        <v>302</v>
      </c>
      <c r="N129" s="163">
        <v>373</v>
      </c>
      <c r="O129" s="163">
        <v>764</v>
      </c>
      <c r="P129" s="163">
        <v>836</v>
      </c>
      <c r="Q129" s="163">
        <v>882</v>
      </c>
      <c r="R129" s="164">
        <f t="shared" si="110"/>
        <v>5.5023923444976086E-2</v>
      </c>
      <c r="S129" s="165">
        <f t="shared" si="111"/>
        <v>0.76753507014028055</v>
      </c>
      <c r="T129" s="164">
        <f t="shared" si="112"/>
        <v>3.7476847848671719E-4</v>
      </c>
      <c r="U129" s="163">
        <v>928</v>
      </c>
      <c r="V129" s="163">
        <v>491</v>
      </c>
      <c r="W129" s="163">
        <v>1166</v>
      </c>
      <c r="X129" s="163">
        <v>1194</v>
      </c>
      <c r="Y129" s="163">
        <v>1248</v>
      </c>
      <c r="Z129" s="164">
        <f t="shared" si="113"/>
        <v>4.5226130653266416E-2</v>
      </c>
      <c r="AA129" s="165">
        <f t="shared" si="106"/>
        <v>0.34482758620689657</v>
      </c>
      <c r="AB129" s="164">
        <f t="shared" si="114"/>
        <v>4.3675243765953887E-4</v>
      </c>
    </row>
    <row r="130" spans="1:28" x14ac:dyDescent="0.25">
      <c r="A130" s="56"/>
      <c r="B130" s="162" t="s">
        <v>128</v>
      </c>
      <c r="C130" s="163">
        <v>312</v>
      </c>
      <c r="D130" s="163">
        <v>174</v>
      </c>
      <c r="E130" s="163">
        <v>24</v>
      </c>
      <c r="F130" s="163">
        <v>163</v>
      </c>
      <c r="G130" s="163">
        <v>160</v>
      </c>
      <c r="H130" s="163">
        <v>169</v>
      </c>
      <c r="I130" s="164">
        <f t="shared" si="107"/>
        <v>5.6249999999999911E-2</v>
      </c>
      <c r="J130" s="165">
        <f t="shared" si="108"/>
        <v>-0.45833333333333337</v>
      </c>
      <c r="K130" s="164">
        <f t="shared" si="109"/>
        <v>3.3531679500635914E-4</v>
      </c>
      <c r="L130" s="163">
        <v>774</v>
      </c>
      <c r="M130" s="163">
        <v>463</v>
      </c>
      <c r="N130" s="163">
        <v>57</v>
      </c>
      <c r="O130" s="163">
        <v>460</v>
      </c>
      <c r="P130" s="163">
        <v>673</v>
      </c>
      <c r="Q130" s="163">
        <v>753</v>
      </c>
      <c r="R130" s="164">
        <f t="shared" si="110"/>
        <v>0.11887072808320953</v>
      </c>
      <c r="S130" s="165">
        <f t="shared" si="111"/>
        <v>-2.7131782945736482E-2</v>
      </c>
      <c r="T130" s="164">
        <f t="shared" si="112"/>
        <v>3.1995540170124494E-4</v>
      </c>
      <c r="U130" s="163">
        <v>1086</v>
      </c>
      <c r="V130" s="163">
        <v>81</v>
      </c>
      <c r="W130" s="163">
        <v>623</v>
      </c>
      <c r="X130" s="163">
        <v>833</v>
      </c>
      <c r="Y130" s="163">
        <v>922</v>
      </c>
      <c r="Z130" s="164">
        <f t="shared" si="113"/>
        <v>0.10684273709483794</v>
      </c>
      <c r="AA130" s="165">
        <f t="shared" si="106"/>
        <v>-0.151012891344383</v>
      </c>
      <c r="AB130" s="164">
        <f t="shared" si="114"/>
        <v>3.2266486179655037E-4</v>
      </c>
    </row>
    <row r="131" spans="1:28" x14ac:dyDescent="0.25">
      <c r="A131" s="56"/>
      <c r="B131" s="162" t="s">
        <v>131</v>
      </c>
      <c r="C131" s="163">
        <v>322</v>
      </c>
      <c r="D131" s="163">
        <v>153</v>
      </c>
      <c r="E131" s="163">
        <v>74</v>
      </c>
      <c r="F131" s="163">
        <v>144</v>
      </c>
      <c r="G131" s="163">
        <v>266</v>
      </c>
      <c r="H131" s="163">
        <v>187</v>
      </c>
      <c r="I131" s="164">
        <f t="shared" si="107"/>
        <v>-0.29699248120300747</v>
      </c>
      <c r="J131" s="165">
        <f t="shared" si="108"/>
        <v>-0.41925465838509313</v>
      </c>
      <c r="K131" s="164">
        <f t="shared" si="109"/>
        <v>3.7103100985910742E-4</v>
      </c>
      <c r="L131" s="163">
        <v>1328</v>
      </c>
      <c r="M131" s="163">
        <v>832</v>
      </c>
      <c r="N131" s="163">
        <v>120</v>
      </c>
      <c r="O131" s="163">
        <v>927</v>
      </c>
      <c r="P131" s="163">
        <v>1261</v>
      </c>
      <c r="Q131" s="163">
        <v>1216</v>
      </c>
      <c r="R131" s="164">
        <f t="shared" si="110"/>
        <v>-3.5685963521015052E-2</v>
      </c>
      <c r="S131" s="165">
        <f t="shared" si="111"/>
        <v>-8.4337349397590411E-2</v>
      </c>
      <c r="T131" s="164">
        <f t="shared" si="112"/>
        <v>5.1668760752817246E-4</v>
      </c>
      <c r="U131" s="163">
        <v>1650</v>
      </c>
      <c r="V131" s="163">
        <v>194</v>
      </c>
      <c r="W131" s="163">
        <v>1071</v>
      </c>
      <c r="X131" s="163">
        <v>1527</v>
      </c>
      <c r="Y131" s="163">
        <v>1403</v>
      </c>
      <c r="Z131" s="164">
        <f t="shared" si="113"/>
        <v>-8.1204977079240348E-2</v>
      </c>
      <c r="AA131" s="165">
        <f t="shared" si="106"/>
        <v>-0.14969696969696966</v>
      </c>
      <c r="AB131" s="164">
        <f t="shared" si="114"/>
        <v>4.9099653047783099E-4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30142</v>
      </c>
      <c r="D132" s="169">
        <f t="shared" si="115"/>
        <v>12147</v>
      </c>
      <c r="E132" s="169">
        <f t="shared" si="115"/>
        <v>12288</v>
      </c>
      <c r="F132" s="169">
        <f t="shared" si="115"/>
        <v>16442</v>
      </c>
      <c r="G132" s="169">
        <f t="shared" si="115"/>
        <v>14127</v>
      </c>
      <c r="H132" s="169">
        <f t="shared" si="115"/>
        <v>13646</v>
      </c>
      <c r="I132" s="170">
        <f t="shared" si="107"/>
        <v>-3.4048276350251316E-2</v>
      </c>
      <c r="J132" s="171">
        <f t="shared" si="108"/>
        <v>-0.54727622586424252</v>
      </c>
      <c r="K132" s="170">
        <f t="shared" si="109"/>
        <v>2.7075343104477966E-2</v>
      </c>
      <c r="L132" s="169">
        <f t="shared" ref="L132:Q132" si="116">L124-SUM(L125:L131)</f>
        <v>12700</v>
      </c>
      <c r="M132" s="169">
        <f t="shared" si="116"/>
        <v>5551</v>
      </c>
      <c r="N132" s="169">
        <f t="shared" si="116"/>
        <v>7410</v>
      </c>
      <c r="O132" s="169">
        <f t="shared" si="116"/>
        <v>16093</v>
      </c>
      <c r="P132" s="169">
        <f t="shared" si="116"/>
        <v>19318</v>
      </c>
      <c r="Q132" s="169">
        <f t="shared" si="116"/>
        <v>20785</v>
      </c>
      <c r="R132" s="170">
        <f t="shared" si="110"/>
        <v>7.5939538254477634E-2</v>
      </c>
      <c r="S132" s="171">
        <f t="shared" si="111"/>
        <v>0.63661417322834635</v>
      </c>
      <c r="T132" s="170">
        <f t="shared" si="112"/>
        <v>8.8317038836127175E-3</v>
      </c>
      <c r="U132" s="169">
        <f>U124-SUM(U125:U131)</f>
        <v>42842</v>
      </c>
      <c r="V132" s="169">
        <f>V124-SUM(V125:V131)</f>
        <v>19698</v>
      </c>
      <c r="W132" s="169">
        <f>W124-SUM(W125:W131)</f>
        <v>32535</v>
      </c>
      <c r="X132" s="169">
        <f>X124-SUM(X125:X131)</f>
        <v>33445</v>
      </c>
      <c r="Y132" s="169">
        <f>Y124-SUM(Y125:Y131)</f>
        <v>34431</v>
      </c>
      <c r="Z132" s="170">
        <f t="shared" si="113"/>
        <v>2.9481237853191899E-2</v>
      </c>
      <c r="AA132" s="171">
        <f t="shared" si="106"/>
        <v>-0.19632603519910363</v>
      </c>
      <c r="AB132" s="170">
        <f t="shared" si="114"/>
        <v>1.2049537805332999E-2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19566</v>
      </c>
      <c r="D134" s="176">
        <f t="shared" si="117"/>
        <v>9862</v>
      </c>
      <c r="E134" s="176">
        <f t="shared" si="117"/>
        <v>8652</v>
      </c>
      <c r="F134" s="176">
        <f t="shared" si="117"/>
        <v>33035</v>
      </c>
      <c r="G134" s="176">
        <f t="shared" si="117"/>
        <v>31977</v>
      </c>
      <c r="H134" s="176">
        <f t="shared" si="117"/>
        <v>35791</v>
      </c>
      <c r="I134" s="177">
        <f>IFERROR(H134/G134-1,"-")</f>
        <v>0.1192732276323607</v>
      </c>
      <c r="J134" s="177">
        <f>IFERROR(H134/C134-1,"-")</f>
        <v>0.82924460799345812</v>
      </c>
      <c r="K134" s="177">
        <f>H134/H$8</f>
        <v>7.1013747988595263E-2</v>
      </c>
      <c r="L134" s="176">
        <f t="shared" ref="L134:Q134" si="118">L135+L138</f>
        <v>96964</v>
      </c>
      <c r="M134" s="176">
        <f t="shared" si="118"/>
        <v>40956</v>
      </c>
      <c r="N134" s="176">
        <f t="shared" si="118"/>
        <v>15474</v>
      </c>
      <c r="O134" s="176">
        <f t="shared" si="118"/>
        <v>107322</v>
      </c>
      <c r="P134" s="176">
        <f t="shared" si="118"/>
        <v>118864</v>
      </c>
      <c r="Q134" s="176">
        <f t="shared" si="118"/>
        <v>123267</v>
      </c>
      <c r="R134" s="177">
        <f>IFERROR(Q134/P134-1,"-")</f>
        <v>3.7042334096109908E-2</v>
      </c>
      <c r="S134" s="177">
        <f>IFERROR(Q134/L134-1,"-")</f>
        <v>0.27126562435543078</v>
      </c>
      <c r="T134" s="177">
        <f>Q134/Q$8</f>
        <v>5.2377081675308579E-2</v>
      </c>
      <c r="U134" s="176">
        <f>U135+U138</f>
        <v>116530</v>
      </c>
      <c r="V134" s="176">
        <f>V135+V138</f>
        <v>51722</v>
      </c>
      <c r="W134" s="176">
        <f>W135+W138</f>
        <v>140357</v>
      </c>
      <c r="X134" s="176">
        <f>X135+X138</f>
        <v>150841</v>
      </c>
      <c r="Y134" s="176">
        <f>Y135+Y138</f>
        <v>159058</v>
      </c>
      <c r="Z134" s="177">
        <f>IFERROR(Y134/X134-1,"-")</f>
        <v>5.4474579192659744E-2</v>
      </c>
      <c r="AA134" s="177">
        <f t="shared" ref="AA134:AA146" si="119">IFERROR(Y134/U134-1,"-")</f>
        <v>0.36495323092765819</v>
      </c>
      <c r="AB134" s="177">
        <f>Y134/Y$8</f>
        <v>5.5664238164463892E-2</v>
      </c>
    </row>
    <row r="135" spans="1:28" x14ac:dyDescent="0.25">
      <c r="A135" s="56"/>
      <c r="B135" s="157" t="s">
        <v>97</v>
      </c>
      <c r="C135" s="158">
        <v>6924</v>
      </c>
      <c r="D135" s="158">
        <v>2454</v>
      </c>
      <c r="E135" s="158">
        <v>3553</v>
      </c>
      <c r="F135" s="158">
        <v>3911</v>
      </c>
      <c r="G135" s="158">
        <v>5095</v>
      </c>
      <c r="H135" s="158">
        <v>5493</v>
      </c>
      <c r="I135" s="159">
        <f>IFERROR(H135/G135-1,"-")</f>
        <v>7.811579980372918E-2</v>
      </c>
      <c r="J135" s="160">
        <f>IFERROR(H135/C135-1,"-")</f>
        <v>-0.20667244367417681</v>
      </c>
      <c r="K135" s="159">
        <f>H135/H$8</f>
        <v>1.0898787899230359E-2</v>
      </c>
      <c r="L135" s="158">
        <v>16901</v>
      </c>
      <c r="M135" s="158">
        <v>6197</v>
      </c>
      <c r="N135" s="158">
        <v>7032</v>
      </c>
      <c r="O135" s="158">
        <v>11345</v>
      </c>
      <c r="P135" s="158">
        <v>11589</v>
      </c>
      <c r="Q135" s="158">
        <v>9045</v>
      </c>
      <c r="R135" s="159">
        <f>IFERROR(Q135/P135-1,"-")</f>
        <v>-0.21951850893088276</v>
      </c>
      <c r="S135" s="160">
        <f>IFERROR(Q135/L135-1,"-")</f>
        <v>-0.46482456659369265</v>
      </c>
      <c r="T135" s="159">
        <f>Q135/Q$8</f>
        <v>3.8432889885627627E-3</v>
      </c>
      <c r="U135" s="158">
        <v>23825</v>
      </c>
      <c r="V135" s="158">
        <v>27224</v>
      </c>
      <c r="W135" s="158">
        <v>15256</v>
      </c>
      <c r="X135" s="158">
        <v>16684</v>
      </c>
      <c r="Y135" s="158">
        <v>14538</v>
      </c>
      <c r="Z135" s="159">
        <f>IFERROR(Y135/X135-1,"-")</f>
        <v>-0.12862622872212903</v>
      </c>
      <c r="AA135" s="160">
        <f t="shared" si="119"/>
        <v>-0.389800629590766</v>
      </c>
      <c r="AB135" s="159">
        <f>Y135/Y$8</f>
        <v>5.0877459444666475E-3</v>
      </c>
    </row>
    <row r="136" spans="1:28" x14ac:dyDescent="0.25">
      <c r="A136" s="56"/>
      <c r="B136" s="162" t="s">
        <v>103</v>
      </c>
      <c r="C136" s="163">
        <v>6924</v>
      </c>
      <c r="D136" s="163">
        <v>2454</v>
      </c>
      <c r="E136" s="163">
        <v>3553</v>
      </c>
      <c r="F136" s="163">
        <v>3840</v>
      </c>
      <c r="G136" s="163">
        <v>5095</v>
      </c>
      <c r="H136" s="163">
        <v>5493</v>
      </c>
      <c r="I136" s="164">
        <f>IFERROR(H136/G136-1,"-")</f>
        <v>7.811579980372918E-2</v>
      </c>
      <c r="J136" s="165">
        <f>IFERROR(H136/C136-1,"-")</f>
        <v>-0.20667244367417681</v>
      </c>
      <c r="K136" s="164">
        <f>H136/H$8</f>
        <v>1.0898787899230359E-2</v>
      </c>
      <c r="L136" s="163">
        <v>6346</v>
      </c>
      <c r="M136" s="163">
        <v>3528</v>
      </c>
      <c r="N136" s="163">
        <v>3473</v>
      </c>
      <c r="O136" s="163">
        <v>6767</v>
      </c>
      <c r="P136" s="163">
        <v>5591</v>
      </c>
      <c r="Q136" s="163">
        <v>3736</v>
      </c>
      <c r="R136" s="164">
        <f>IFERROR(Q136/P136-1,"-")</f>
        <v>-0.33178322303702379</v>
      </c>
      <c r="S136" s="165">
        <f>IFERROR(Q136/L136-1,"-")</f>
        <v>-0.41128269776237003</v>
      </c>
      <c r="T136" s="164">
        <f>Q136/Q$8</f>
        <v>1.587454688918793E-3</v>
      </c>
      <c r="U136" s="163">
        <v>13270</v>
      </c>
      <c r="V136" s="163">
        <v>21570</v>
      </c>
      <c r="W136" s="163">
        <v>10607</v>
      </c>
      <c r="X136" s="163">
        <v>10686</v>
      </c>
      <c r="Y136" s="163">
        <v>9229</v>
      </c>
      <c r="Z136" s="164">
        <f>IFERROR(Y136/X136-1,"-")</f>
        <v>-0.13634662174808165</v>
      </c>
      <c r="AA136" s="165">
        <f t="shared" si="119"/>
        <v>-0.30452147701582521</v>
      </c>
      <c r="AB136" s="164">
        <f>Y136/Y$8</f>
        <v>3.2297982749678561E-3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10555</v>
      </c>
      <c r="M137" s="163">
        <v>2669</v>
      </c>
      <c r="N137" s="163">
        <v>3559</v>
      </c>
      <c r="O137" s="163">
        <v>4578</v>
      </c>
      <c r="P137" s="163">
        <v>5998</v>
      </c>
      <c r="Q137" s="163">
        <v>5309</v>
      </c>
      <c r="R137" s="164">
        <f>IFERROR(Q137/P137-1,"-")</f>
        <v>-0.11487162387462491</v>
      </c>
      <c r="S137" s="165">
        <f>IFERROR(Q137/L137-1,"-")</f>
        <v>-0.49701563240170532</v>
      </c>
      <c r="T137" s="164">
        <f>Q137/Q$8</f>
        <v>2.2558342996439698E-3</v>
      </c>
      <c r="U137" s="163">
        <v>10555</v>
      </c>
      <c r="V137" s="163">
        <v>5654</v>
      </c>
      <c r="W137" s="163">
        <v>4649</v>
      </c>
      <c r="X137" s="163">
        <v>5998</v>
      </c>
      <c r="Y137" s="163">
        <v>5309</v>
      </c>
      <c r="Z137" s="164">
        <f>IFERROR(Y137/X137-1,"-")</f>
        <v>-0.11487162387462491</v>
      </c>
      <c r="AA137" s="165">
        <f t="shared" si="119"/>
        <v>-0.49701563240170532</v>
      </c>
      <c r="AB137" s="164">
        <f>Y137/Y$8</f>
        <v>1.8579476694987917E-3</v>
      </c>
    </row>
    <row r="138" spans="1:28" x14ac:dyDescent="0.25">
      <c r="A138" s="56"/>
      <c r="B138" s="157" t="s">
        <v>107</v>
      </c>
      <c r="C138" s="158">
        <v>12642</v>
      </c>
      <c r="D138" s="158">
        <v>7408</v>
      </c>
      <c r="E138" s="158">
        <v>5099</v>
      </c>
      <c r="F138" s="158">
        <v>29124</v>
      </c>
      <c r="G138" s="158">
        <v>26882</v>
      </c>
      <c r="H138" s="158">
        <v>30298</v>
      </c>
      <c r="I138" s="159">
        <f>IFERROR(H138/G138-1,"-")</f>
        <v>0.12707387843166429</v>
      </c>
      <c r="J138" s="160">
        <f>IFERROR(H138/C138-1,"-")</f>
        <v>1.3966144597373833</v>
      </c>
      <c r="K138" s="159">
        <f>H138/H$8</f>
        <v>6.0114960089364899E-2</v>
      </c>
      <c r="L138" s="158">
        <v>80063</v>
      </c>
      <c r="M138" s="158">
        <v>34759</v>
      </c>
      <c r="N138" s="158">
        <v>8442</v>
      </c>
      <c r="O138" s="158">
        <v>95977</v>
      </c>
      <c r="P138" s="158">
        <v>107275</v>
      </c>
      <c r="Q138" s="158">
        <v>114222</v>
      </c>
      <c r="R138" s="159">
        <f>IFERROR(Q138/P138-1,"-")</f>
        <v>6.4758797483104091E-2</v>
      </c>
      <c r="S138" s="160">
        <f>IFERROR(Q138/L138-1,"-")</f>
        <v>0.42665151193435169</v>
      </c>
      <c r="T138" s="159">
        <f>Q138/Q$8</f>
        <v>4.8533792686745812E-2</v>
      </c>
      <c r="U138" s="158">
        <v>92705</v>
      </c>
      <c r="V138" s="158">
        <v>24498</v>
      </c>
      <c r="W138" s="158">
        <v>125101</v>
      </c>
      <c r="X138" s="158">
        <v>134157</v>
      </c>
      <c r="Y138" s="158">
        <v>144520</v>
      </c>
      <c r="Z138" s="159">
        <f>IFERROR(Y138/X138-1,"-")</f>
        <v>7.7245317053899587E-2</v>
      </c>
      <c r="AA138" s="160">
        <f t="shared" si="119"/>
        <v>0.55892346691116979</v>
      </c>
      <c r="AB138" s="159">
        <f>Y138/Y$8</f>
        <v>5.0576492219997243E-2</v>
      </c>
    </row>
    <row r="139" spans="1:28" s="56" customFormat="1" x14ac:dyDescent="0.25">
      <c r="B139" s="162" t="s">
        <v>110</v>
      </c>
      <c r="C139" s="163">
        <v>7377</v>
      </c>
      <c r="D139" s="163">
        <v>3361</v>
      </c>
      <c r="E139" s="163">
        <v>2156</v>
      </c>
      <c r="F139" s="163">
        <v>14464</v>
      </c>
      <c r="G139" s="163">
        <v>13806</v>
      </c>
      <c r="H139" s="163">
        <v>17363</v>
      </c>
      <c r="I139" s="164">
        <f t="shared" ref="I139:I146" si="120">IFERROR(H139/G139-1,"-")</f>
        <v>0.25764160509923228</v>
      </c>
      <c r="J139" s="165">
        <f t="shared" ref="J139:J146" si="121">IFERROR(H139/C139-1,"-")</f>
        <v>1.3536668022231257</v>
      </c>
      <c r="K139" s="164">
        <f t="shared" ref="K139:K146" si="122">H139/H$8</f>
        <v>3.4450328471570493E-2</v>
      </c>
      <c r="L139" s="163">
        <v>36493</v>
      </c>
      <c r="M139" s="163">
        <v>12472</v>
      </c>
      <c r="N139" s="163">
        <v>841</v>
      </c>
      <c r="O139" s="163">
        <v>39714</v>
      </c>
      <c r="P139" s="163">
        <v>43960</v>
      </c>
      <c r="Q139" s="163">
        <v>47643</v>
      </c>
      <c r="R139" s="164">
        <f t="shared" ref="R139:R146" si="123">IFERROR(Q139/P139-1,"-")</f>
        <v>8.3780709736123837E-2</v>
      </c>
      <c r="S139" s="165">
        <f t="shared" ref="S139:S146" si="124">IFERROR(Q139/L139-1,"-")</f>
        <v>0.30553804839284249</v>
      </c>
      <c r="T139" s="164">
        <f t="shared" ref="T139:T146" si="125">Q139/Q$8</f>
        <v>2.0243871451862433E-2</v>
      </c>
      <c r="U139" s="163">
        <v>43870</v>
      </c>
      <c r="V139" s="163">
        <v>3329</v>
      </c>
      <c r="W139" s="163">
        <v>54178</v>
      </c>
      <c r="X139" s="163">
        <v>57766</v>
      </c>
      <c r="Y139" s="163">
        <v>65006</v>
      </c>
      <c r="Z139" s="164">
        <f t="shared" ref="Z139:Z146" si="126">IFERROR(Y139/X139-1,"-")</f>
        <v>0.12533324100682064</v>
      </c>
      <c r="AA139" s="165">
        <f t="shared" si="119"/>
        <v>0.48178709824481425</v>
      </c>
      <c r="AB139" s="164">
        <f t="shared" ref="AB139:AB146" si="127">Y139/Y$8</f>
        <v>2.2749622566102551E-2</v>
      </c>
    </row>
    <row r="140" spans="1:28" s="56" customFormat="1" x14ac:dyDescent="0.25">
      <c r="B140" s="162" t="s">
        <v>113</v>
      </c>
      <c r="C140" s="163">
        <v>1020</v>
      </c>
      <c r="D140" s="163">
        <v>1257</v>
      </c>
      <c r="E140" s="163">
        <v>508</v>
      </c>
      <c r="F140" s="163">
        <v>861</v>
      </c>
      <c r="G140" s="163">
        <v>1273</v>
      </c>
      <c r="H140" s="163">
        <v>1115</v>
      </c>
      <c r="I140" s="164">
        <f t="shared" si="120"/>
        <v>-0.12411626080125693</v>
      </c>
      <c r="J140" s="165">
        <f t="shared" si="121"/>
        <v>9.3137254901960675E-2</v>
      </c>
      <c r="K140" s="164">
        <f t="shared" si="122"/>
        <v>2.2122971978230203E-3</v>
      </c>
      <c r="L140" s="163">
        <v>6680</v>
      </c>
      <c r="M140" s="163">
        <v>2280</v>
      </c>
      <c r="N140" s="163">
        <v>911</v>
      </c>
      <c r="O140" s="163">
        <v>6938</v>
      </c>
      <c r="P140" s="163">
        <v>10323</v>
      </c>
      <c r="Q140" s="163">
        <v>11255</v>
      </c>
      <c r="R140" s="164">
        <f t="shared" si="123"/>
        <v>9.0283832219316018E-2</v>
      </c>
      <c r="S140" s="165">
        <f t="shared" si="124"/>
        <v>0.68488023952095811</v>
      </c>
      <c r="T140" s="164">
        <f t="shared" si="125"/>
        <v>4.7823347226394579E-3</v>
      </c>
      <c r="U140" s="163">
        <v>7700</v>
      </c>
      <c r="V140" s="163">
        <v>2650</v>
      </c>
      <c r="W140" s="163">
        <v>7799</v>
      </c>
      <c r="X140" s="163">
        <v>11596</v>
      </c>
      <c r="Y140" s="163">
        <v>12370</v>
      </c>
      <c r="Z140" s="164">
        <f t="shared" si="126"/>
        <v>6.6747154191100444E-2</v>
      </c>
      <c r="AA140" s="165">
        <f t="shared" si="119"/>
        <v>0.60649350649350642</v>
      </c>
      <c r="AB140" s="164">
        <f t="shared" si="127"/>
        <v>4.3290285687888593E-3</v>
      </c>
    </row>
    <row r="141" spans="1:28" x14ac:dyDescent="0.25">
      <c r="A141" s="56"/>
      <c r="B141" s="162" t="s">
        <v>116</v>
      </c>
      <c r="C141" s="163">
        <v>552</v>
      </c>
      <c r="D141" s="163">
        <v>147</v>
      </c>
      <c r="E141" s="163">
        <v>300</v>
      </c>
      <c r="F141" s="163">
        <v>4432</v>
      </c>
      <c r="G141" s="163">
        <v>3314</v>
      </c>
      <c r="H141" s="163">
        <v>3497</v>
      </c>
      <c r="I141" s="164">
        <f t="shared" si="120"/>
        <v>5.5220277610138702E-2</v>
      </c>
      <c r="J141" s="165">
        <f t="shared" si="121"/>
        <v>5.3351449275362315</v>
      </c>
      <c r="K141" s="164">
        <f t="shared" si="122"/>
        <v>6.9384782966700467E-3</v>
      </c>
      <c r="L141" s="163">
        <v>10740</v>
      </c>
      <c r="M141" s="163">
        <v>3786</v>
      </c>
      <c r="N141" s="163">
        <v>2153</v>
      </c>
      <c r="O141" s="163">
        <v>11843</v>
      </c>
      <c r="P141" s="163">
        <v>10906</v>
      </c>
      <c r="Q141" s="163">
        <v>11213</v>
      </c>
      <c r="R141" s="164">
        <f t="shared" si="123"/>
        <v>2.8149642398679564E-2</v>
      </c>
      <c r="S141" s="165">
        <f t="shared" si="124"/>
        <v>4.4040968342644371E-2</v>
      </c>
      <c r="T141" s="164">
        <f t="shared" si="125"/>
        <v>4.7644886046162805E-3</v>
      </c>
      <c r="U141" s="163">
        <v>11292</v>
      </c>
      <c r="V141" s="163">
        <v>6122</v>
      </c>
      <c r="W141" s="163">
        <v>16275</v>
      </c>
      <c r="X141" s="163">
        <v>14220</v>
      </c>
      <c r="Y141" s="163">
        <v>14710</v>
      </c>
      <c r="Z141" s="164">
        <f t="shared" si="126"/>
        <v>3.4458509142053506E-2</v>
      </c>
      <c r="AA141" s="165">
        <f t="shared" si="119"/>
        <v>0.30269217144881333</v>
      </c>
      <c r="AB141" s="164">
        <f t="shared" si="127"/>
        <v>5.1479393894004943E-3</v>
      </c>
    </row>
    <row r="142" spans="1:28" x14ac:dyDescent="0.25">
      <c r="A142" s="56"/>
      <c r="B142" s="162" t="s">
        <v>123</v>
      </c>
      <c r="C142" s="163">
        <v>402</v>
      </c>
      <c r="D142" s="163">
        <v>113</v>
      </c>
      <c r="E142" s="163">
        <v>109</v>
      </c>
      <c r="F142" s="163">
        <v>3207</v>
      </c>
      <c r="G142" s="163">
        <v>2199</v>
      </c>
      <c r="H142" s="163">
        <v>1280</v>
      </c>
      <c r="I142" s="164">
        <f t="shared" si="120"/>
        <v>-0.41791723510686674</v>
      </c>
      <c r="J142" s="165">
        <f t="shared" si="121"/>
        <v>2.1840796019900499</v>
      </c>
      <c r="K142" s="164">
        <f t="shared" si="122"/>
        <v>2.5396775006398795E-3</v>
      </c>
      <c r="L142" s="163">
        <v>1356</v>
      </c>
      <c r="M142" s="163">
        <v>447</v>
      </c>
      <c r="N142" s="163">
        <v>152</v>
      </c>
      <c r="O142" s="163">
        <v>2708</v>
      </c>
      <c r="P142" s="163">
        <v>2721</v>
      </c>
      <c r="Q142" s="163">
        <v>2158</v>
      </c>
      <c r="R142" s="164">
        <f t="shared" si="123"/>
        <v>-0.20690922454979788</v>
      </c>
      <c r="S142" s="165">
        <f t="shared" si="124"/>
        <v>0.59144542772861364</v>
      </c>
      <c r="T142" s="164">
        <f t="shared" si="125"/>
        <v>9.169505403337139E-4</v>
      </c>
      <c r="U142" s="163">
        <v>1758</v>
      </c>
      <c r="V142" s="163">
        <v>376</v>
      </c>
      <c r="W142" s="163">
        <v>5915</v>
      </c>
      <c r="X142" s="163">
        <v>4920</v>
      </c>
      <c r="Y142" s="163">
        <v>3438</v>
      </c>
      <c r="Z142" s="164">
        <f t="shared" si="126"/>
        <v>-0.301219512195122</v>
      </c>
      <c r="AA142" s="165">
        <f t="shared" si="119"/>
        <v>0.95563139931740615</v>
      </c>
      <c r="AB142" s="164">
        <f t="shared" si="127"/>
        <v>1.2031689748986335E-3</v>
      </c>
    </row>
    <row r="143" spans="1:28" x14ac:dyDescent="0.25">
      <c r="A143" s="56"/>
      <c r="B143" s="162" t="s">
        <v>119</v>
      </c>
      <c r="C143" s="163">
        <v>125</v>
      </c>
      <c r="D143" s="163">
        <v>428</v>
      </c>
      <c r="E143" s="163">
        <v>538</v>
      </c>
      <c r="F143" s="163">
        <v>222</v>
      </c>
      <c r="G143" s="163">
        <v>668</v>
      </c>
      <c r="H143" s="163">
        <v>791</v>
      </c>
      <c r="I143" s="164">
        <f t="shared" si="120"/>
        <v>0.18413173652694614</v>
      </c>
      <c r="J143" s="165">
        <f t="shared" si="121"/>
        <v>5.3280000000000003</v>
      </c>
      <c r="K143" s="164">
        <f t="shared" si="122"/>
        <v>1.5694413304735506E-3</v>
      </c>
      <c r="L143" s="163">
        <v>2248</v>
      </c>
      <c r="M143" s="163">
        <v>773</v>
      </c>
      <c r="N143" s="163">
        <v>221</v>
      </c>
      <c r="O143" s="163">
        <v>2159</v>
      </c>
      <c r="P143" s="163">
        <v>2374</v>
      </c>
      <c r="Q143" s="163">
        <v>2764</v>
      </c>
      <c r="R143" s="164">
        <f t="shared" si="123"/>
        <v>0.16427969671440601</v>
      </c>
      <c r="S143" s="165">
        <f t="shared" si="124"/>
        <v>0.22953736654804269</v>
      </c>
      <c r="T143" s="164">
        <f t="shared" si="125"/>
        <v>1.1744445289538392E-3</v>
      </c>
      <c r="U143" s="163">
        <v>2373</v>
      </c>
      <c r="V143" s="163">
        <v>1163</v>
      </c>
      <c r="W143" s="163">
        <v>2381</v>
      </c>
      <c r="X143" s="163">
        <v>3042</v>
      </c>
      <c r="Y143" s="163">
        <v>3555</v>
      </c>
      <c r="Z143" s="164">
        <f t="shared" si="126"/>
        <v>0.16863905325443795</v>
      </c>
      <c r="AA143" s="165">
        <f t="shared" si="119"/>
        <v>0.49810366624525915</v>
      </c>
      <c r="AB143" s="164">
        <f t="shared" si="127"/>
        <v>1.2441145159292153E-3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1.1904738284249436E-5</v>
      </c>
      <c r="L144" s="163">
        <v>709</v>
      </c>
      <c r="M144" s="163">
        <v>1439</v>
      </c>
      <c r="N144" s="163">
        <v>15</v>
      </c>
      <c r="O144" s="163">
        <v>1564</v>
      </c>
      <c r="P144" s="163">
        <v>1815</v>
      </c>
      <c r="Q144" s="163">
        <v>1826</v>
      </c>
      <c r="R144" s="164">
        <f t="shared" si="123"/>
        <v>6.0606060606060996E-3</v>
      </c>
      <c r="S144" s="165">
        <f t="shared" si="124"/>
        <v>1.5754583921015515</v>
      </c>
      <c r="T144" s="164">
        <f t="shared" si="125"/>
        <v>7.7588122643621946E-4</v>
      </c>
      <c r="U144" s="163">
        <v>954</v>
      </c>
      <c r="V144" s="163">
        <v>34</v>
      </c>
      <c r="W144" s="163">
        <v>1643</v>
      </c>
      <c r="X144" s="163">
        <v>1954</v>
      </c>
      <c r="Y144" s="163">
        <v>1832</v>
      </c>
      <c r="Z144" s="164">
        <f t="shared" si="126"/>
        <v>-6.2436028659160647E-2</v>
      </c>
      <c r="AA144" s="165">
        <f t="shared" si="119"/>
        <v>0.92033542976939198</v>
      </c>
      <c r="AB144" s="164">
        <f t="shared" si="127"/>
        <v>6.4113018092329746E-4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1.0714264455824492E-4</v>
      </c>
      <c r="L145" s="163">
        <v>3111</v>
      </c>
      <c r="M145" s="163">
        <v>2465</v>
      </c>
      <c r="N145" s="163">
        <v>4</v>
      </c>
      <c r="O145" s="163">
        <v>693</v>
      </c>
      <c r="P145" s="163">
        <v>1256</v>
      </c>
      <c r="Q145" s="163">
        <v>1108</v>
      </c>
      <c r="R145" s="164">
        <f t="shared" si="123"/>
        <v>-0.11783439490445857</v>
      </c>
      <c r="S145" s="165">
        <f t="shared" si="124"/>
        <v>-0.64384442301510769</v>
      </c>
      <c r="T145" s="164">
        <f t="shared" si="125"/>
        <v>4.7079758975428871E-4</v>
      </c>
      <c r="U145" s="163">
        <v>3182</v>
      </c>
      <c r="V145" s="163">
        <v>43</v>
      </c>
      <c r="W145" s="163">
        <v>742</v>
      </c>
      <c r="X145" s="163">
        <v>1318</v>
      </c>
      <c r="Y145" s="163">
        <v>1162</v>
      </c>
      <c r="Z145" s="164">
        <f t="shared" si="126"/>
        <v>-0.11836115326251895</v>
      </c>
      <c r="AA145" s="165">
        <f t="shared" si="119"/>
        <v>-0.63482086737900689</v>
      </c>
      <c r="AB145" s="164">
        <f t="shared" si="127"/>
        <v>4.0665571519261554E-4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2850</v>
      </c>
      <c r="D146" s="169">
        <f t="shared" si="128"/>
        <v>1145</v>
      </c>
      <c r="E146" s="169">
        <f t="shared" si="128"/>
        <v>1486</v>
      </c>
      <c r="F146" s="169">
        <f t="shared" si="128"/>
        <v>5810</v>
      </c>
      <c r="G146" s="169">
        <f t="shared" si="128"/>
        <v>5421</v>
      </c>
      <c r="H146" s="169">
        <f t="shared" si="128"/>
        <v>6192</v>
      </c>
      <c r="I146" s="170">
        <f t="shared" si="120"/>
        <v>0.14222468179302705</v>
      </c>
      <c r="J146" s="171">
        <f t="shared" si="121"/>
        <v>1.1726315789473682</v>
      </c>
      <c r="K146" s="170">
        <f t="shared" si="122"/>
        <v>1.2285689909345417E-2</v>
      </c>
      <c r="L146" s="169">
        <f t="shared" ref="L146:Q146" si="129">L138-SUM(L139:L145)</f>
        <v>18726</v>
      </c>
      <c r="M146" s="169">
        <f t="shared" si="129"/>
        <v>11097</v>
      </c>
      <c r="N146" s="169">
        <f t="shared" si="129"/>
        <v>4145</v>
      </c>
      <c r="O146" s="169">
        <f t="shared" si="129"/>
        <v>30358</v>
      </c>
      <c r="P146" s="169">
        <f t="shared" si="129"/>
        <v>33920</v>
      </c>
      <c r="Q146" s="169">
        <f t="shared" si="129"/>
        <v>36255</v>
      </c>
      <c r="R146" s="170">
        <f t="shared" si="123"/>
        <v>6.8838443396226356E-2</v>
      </c>
      <c r="S146" s="171">
        <f t="shared" si="124"/>
        <v>0.93607818007049026</v>
      </c>
      <c r="T146" s="170">
        <f t="shared" si="125"/>
        <v>1.5405024022149582E-2</v>
      </c>
      <c r="U146" s="169">
        <f>U138-SUM(U139:U145)</f>
        <v>21576</v>
      </c>
      <c r="V146" s="169">
        <f>V138-SUM(V139:V145)</f>
        <v>10781</v>
      </c>
      <c r="W146" s="169">
        <f>W138-SUM(W139:W145)</f>
        <v>36168</v>
      </c>
      <c r="X146" s="169">
        <f>X138-SUM(X139:X145)</f>
        <v>39341</v>
      </c>
      <c r="Y146" s="169">
        <f>Y138-SUM(Y139:Y145)</f>
        <v>42447</v>
      </c>
      <c r="Z146" s="170">
        <f t="shared" si="126"/>
        <v>7.8950712996619377E-2</v>
      </c>
      <c r="AA146" s="171">
        <f t="shared" si="119"/>
        <v>0.96732480533926579</v>
      </c>
      <c r="AB146" s="170">
        <f t="shared" si="127"/>
        <v>1.4854832308761575E-2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18364</v>
      </c>
      <c r="D148" s="176">
        <f t="shared" si="130"/>
        <v>7012</v>
      </c>
      <c r="E148" s="176">
        <f t="shared" si="130"/>
        <v>6583</v>
      </c>
      <c r="F148" s="176">
        <f t="shared" si="130"/>
        <v>19262</v>
      </c>
      <c r="G148" s="176">
        <f t="shared" si="130"/>
        <v>18910</v>
      </c>
      <c r="H148" s="176">
        <f t="shared" si="130"/>
        <v>23005</v>
      </c>
      <c r="I148" s="177">
        <f>IFERROR(H148/G148-1,"-")</f>
        <v>0.2165520888418826</v>
      </c>
      <c r="J148" s="177">
        <f>IFERROR(H148/C148-1,"-")</f>
        <v>0.25272271836201265</v>
      </c>
      <c r="K148" s="177">
        <f>H148/H$8</f>
        <v>4.564475070485971E-2</v>
      </c>
      <c r="L148" s="176">
        <f t="shared" ref="L148:Q148" si="131">L149+L152</f>
        <v>66046</v>
      </c>
      <c r="M148" s="176">
        <f t="shared" si="131"/>
        <v>19650</v>
      </c>
      <c r="N148" s="176">
        <f t="shared" si="131"/>
        <v>28236</v>
      </c>
      <c r="O148" s="176">
        <f t="shared" si="131"/>
        <v>50933</v>
      </c>
      <c r="P148" s="176">
        <f t="shared" si="131"/>
        <v>54644</v>
      </c>
      <c r="Q148" s="176">
        <f t="shared" si="131"/>
        <v>53069</v>
      </c>
      <c r="R148" s="177">
        <f>IFERROR(Q148/P148-1,"-")</f>
        <v>-2.8822926579313402E-2</v>
      </c>
      <c r="S148" s="177">
        <f>IFERROR(Q148/L148-1,"-")</f>
        <v>-0.19648426854010836</v>
      </c>
      <c r="T148" s="177">
        <f>Q148/Q$8</f>
        <v>2.2549419937428112E-2</v>
      </c>
      <c r="U148" s="176">
        <f>U149+U152</f>
        <v>84410</v>
      </c>
      <c r="V148" s="176">
        <f>V149+V152</f>
        <v>34819</v>
      </c>
      <c r="W148" s="176">
        <f>W149+W152</f>
        <v>70195</v>
      </c>
      <c r="X148" s="176">
        <f>X149+X152</f>
        <v>73554</v>
      </c>
      <c r="Y148" s="176">
        <f>Y149+Y152</f>
        <v>76074</v>
      </c>
      <c r="Z148" s="177">
        <f>IFERROR(Y148/X148-1,"-")</f>
        <v>3.4260543274329036E-2</v>
      </c>
      <c r="AA148" s="177">
        <f t="shared" ref="AA148:AA160" si="132">IFERROR(Y148/U148-1,"-")</f>
        <v>-9.8756071555502922E-2</v>
      </c>
      <c r="AB148" s="177">
        <f>Y148/Y$8</f>
        <v>2.6623000755217757E-2</v>
      </c>
    </row>
    <row r="149" spans="1:28" x14ac:dyDescent="0.25">
      <c r="A149" s="56"/>
      <c r="B149" s="157" t="s">
        <v>97</v>
      </c>
      <c r="C149" s="158">
        <v>11948</v>
      </c>
      <c r="D149" s="158">
        <v>4593</v>
      </c>
      <c r="E149" s="158">
        <v>3752</v>
      </c>
      <c r="F149" s="158">
        <v>12035</v>
      </c>
      <c r="G149" s="158">
        <v>12175</v>
      </c>
      <c r="H149" s="158">
        <v>12744</v>
      </c>
      <c r="I149" s="159">
        <f>IFERROR(H149/G149-1,"-")</f>
        <v>4.6735112936344914E-2</v>
      </c>
      <c r="J149" s="160">
        <f>IFERROR(H149/C149-1,"-")</f>
        <v>6.6622028791429422E-2</v>
      </c>
      <c r="K149" s="159">
        <f>H149/H$8</f>
        <v>2.5285664115745801E-2</v>
      </c>
      <c r="L149" s="158">
        <v>26917</v>
      </c>
      <c r="M149" s="158">
        <v>6052</v>
      </c>
      <c r="N149" s="158">
        <v>19303</v>
      </c>
      <c r="O149" s="158">
        <v>26065</v>
      </c>
      <c r="P149" s="158">
        <v>27012</v>
      </c>
      <c r="Q149" s="158">
        <v>22531</v>
      </c>
      <c r="R149" s="159">
        <f>IFERROR(Q149/P149-1,"-")</f>
        <v>-0.16588923441433434</v>
      </c>
      <c r="S149" s="160">
        <f>IFERROR(Q149/L149-1,"-")</f>
        <v>-0.16294535052197501</v>
      </c>
      <c r="T149" s="159">
        <f>Q149/Q$8</f>
        <v>9.573592504290504E-3</v>
      </c>
      <c r="U149" s="158">
        <v>38865</v>
      </c>
      <c r="V149" s="158">
        <v>23055</v>
      </c>
      <c r="W149" s="158">
        <v>38100</v>
      </c>
      <c r="X149" s="158">
        <v>39187</v>
      </c>
      <c r="Y149" s="158">
        <v>35275</v>
      </c>
      <c r="Z149" s="159">
        <f>IFERROR(Y149/X149-1,"-")</f>
        <v>-9.982902493173762E-2</v>
      </c>
      <c r="AA149" s="160">
        <f t="shared" si="132"/>
        <v>-9.2371027917149129E-2</v>
      </c>
      <c r="AB149" s="159">
        <f>Y149/Y$8</f>
        <v>1.2344905639775828E-2</v>
      </c>
    </row>
    <row r="150" spans="1:28" x14ac:dyDescent="0.25">
      <c r="A150" s="56"/>
      <c r="B150" s="162" t="s">
        <v>103</v>
      </c>
      <c r="C150" s="163">
        <v>3843</v>
      </c>
      <c r="D150" s="163">
        <v>1112</v>
      </c>
      <c r="E150" s="163">
        <v>1601</v>
      </c>
      <c r="F150" s="163">
        <v>4558</v>
      </c>
      <c r="G150" s="163">
        <v>3388</v>
      </c>
      <c r="H150" s="163">
        <v>3652</v>
      </c>
      <c r="I150" s="164">
        <f>IFERROR(H150/G150-1,"-")</f>
        <v>7.7922077922077948E-2</v>
      </c>
      <c r="J150" s="165">
        <f>IFERROR(H150/C150-1,"-")</f>
        <v>-4.9700754618787424E-2</v>
      </c>
      <c r="K150" s="164">
        <f>H150/H$8</f>
        <v>7.2460173690131564E-3</v>
      </c>
      <c r="L150" s="163">
        <v>20310</v>
      </c>
      <c r="M150" s="163">
        <v>4344</v>
      </c>
      <c r="N150" s="163">
        <v>16886</v>
      </c>
      <c r="O150" s="163">
        <v>22789</v>
      </c>
      <c r="P150" s="163">
        <v>25249</v>
      </c>
      <c r="Q150" s="163">
        <v>20673</v>
      </c>
      <c r="R150" s="164">
        <f>IFERROR(Q150/P150-1,"-")</f>
        <v>-0.18123490039209478</v>
      </c>
      <c r="S150" s="165">
        <f>IFERROR(Q150/L150-1,"-")</f>
        <v>1.787296898079771E-2</v>
      </c>
      <c r="T150" s="164">
        <f>Q150/Q$8</f>
        <v>8.7841142355509112E-3</v>
      </c>
      <c r="U150" s="163">
        <v>24153</v>
      </c>
      <c r="V150" s="163">
        <v>18487</v>
      </c>
      <c r="W150" s="163">
        <v>27347</v>
      </c>
      <c r="X150" s="163">
        <v>28637</v>
      </c>
      <c r="Y150" s="163">
        <v>24325</v>
      </c>
      <c r="Z150" s="164">
        <f>IFERROR(Y150/X150-1,"-")</f>
        <v>-0.15057443167929596</v>
      </c>
      <c r="AA150" s="165">
        <f t="shared" si="132"/>
        <v>7.121268579472595E-3</v>
      </c>
      <c r="AB150" s="164">
        <f>Y150/Y$8</f>
        <v>8.5128229535803551E-3</v>
      </c>
    </row>
    <row r="151" spans="1:28" x14ac:dyDescent="0.25">
      <c r="A151" s="56"/>
      <c r="B151" s="162" t="s">
        <v>100</v>
      </c>
      <c r="C151" s="163">
        <v>8105</v>
      </c>
      <c r="D151" s="163">
        <v>3481</v>
      </c>
      <c r="E151" s="163">
        <v>2151</v>
      </c>
      <c r="F151" s="163">
        <v>7477</v>
      </c>
      <c r="G151" s="163">
        <v>8787</v>
      </c>
      <c r="H151" s="163">
        <v>9092</v>
      </c>
      <c r="I151" s="164">
        <f>IFERROR(H151/G151-1,"-")</f>
        <v>3.4710367588483004E-2</v>
      </c>
      <c r="J151" s="165">
        <f>IFERROR(H151/C151-1,"-")</f>
        <v>0.12177668106107342</v>
      </c>
      <c r="K151" s="164">
        <f>H151/H$8</f>
        <v>1.8039646746732644E-2</v>
      </c>
      <c r="L151" s="163">
        <v>6607</v>
      </c>
      <c r="M151" s="163">
        <v>1708</v>
      </c>
      <c r="N151" s="163">
        <v>2417</v>
      </c>
      <c r="O151" s="163">
        <v>3276</v>
      </c>
      <c r="P151" s="163">
        <v>1763</v>
      </c>
      <c r="Q151" s="163">
        <v>1858</v>
      </c>
      <c r="R151" s="164">
        <f>IFERROR(Q151/P151-1,"-")</f>
        <v>5.3885422575155939E-2</v>
      </c>
      <c r="S151" s="165">
        <f>IFERROR(Q151/L151-1,"-")</f>
        <v>-0.71878310882397456</v>
      </c>
      <c r="T151" s="164">
        <f>Q151/Q$8</f>
        <v>7.8947826873959246E-4</v>
      </c>
      <c r="U151" s="163">
        <v>14712</v>
      </c>
      <c r="V151" s="163">
        <v>4568</v>
      </c>
      <c r="W151" s="163">
        <v>10753</v>
      </c>
      <c r="X151" s="163">
        <v>10550</v>
      </c>
      <c r="Y151" s="163">
        <v>10950</v>
      </c>
      <c r="Z151" s="164">
        <f>IFERROR(Y151/X151-1,"-")</f>
        <v>3.7914691943127909E-2</v>
      </c>
      <c r="AA151" s="165">
        <f t="shared" si="132"/>
        <v>-0.25570962479608483</v>
      </c>
      <c r="AB151" s="164">
        <f>Y151/Y$8</f>
        <v>3.8320826861954734E-3</v>
      </c>
    </row>
    <row r="152" spans="1:28" x14ac:dyDescent="0.25">
      <c r="A152" s="56"/>
      <c r="B152" s="157" t="s">
        <v>107</v>
      </c>
      <c r="C152" s="158">
        <v>6416</v>
      </c>
      <c r="D152" s="158">
        <v>2419</v>
      </c>
      <c r="E152" s="158">
        <v>2831</v>
      </c>
      <c r="F152" s="158">
        <v>7227</v>
      </c>
      <c r="G152" s="158">
        <v>6735</v>
      </c>
      <c r="H152" s="158">
        <v>10261</v>
      </c>
      <c r="I152" s="159">
        <f>IFERROR(H152/G152-1,"-")</f>
        <v>0.52353377876763174</v>
      </c>
      <c r="J152" s="160">
        <f>IFERROR(H152/C152-1,"-")</f>
        <v>0.59928304239401498</v>
      </c>
      <c r="K152" s="159">
        <f>H152/H$8</f>
        <v>2.0359086589113909E-2</v>
      </c>
      <c r="L152" s="158">
        <v>39129</v>
      </c>
      <c r="M152" s="158">
        <v>13598</v>
      </c>
      <c r="N152" s="158">
        <v>8933</v>
      </c>
      <c r="O152" s="158">
        <v>24868</v>
      </c>
      <c r="P152" s="158">
        <v>27632</v>
      </c>
      <c r="Q152" s="158">
        <v>30538</v>
      </c>
      <c r="R152" s="159">
        <f>IFERROR(Q152/P152-1,"-")</f>
        <v>0.10516792125072372</v>
      </c>
      <c r="S152" s="160">
        <f>IFERROR(Q152/L152-1,"-")</f>
        <v>-0.21955582815814356</v>
      </c>
      <c r="T152" s="159">
        <f>Q152/Q$8</f>
        <v>1.2975827433137606E-2</v>
      </c>
      <c r="U152" s="158">
        <v>45545</v>
      </c>
      <c r="V152" s="158">
        <v>11764</v>
      </c>
      <c r="W152" s="158">
        <v>32095</v>
      </c>
      <c r="X152" s="158">
        <v>34367</v>
      </c>
      <c r="Y152" s="158">
        <v>40799</v>
      </c>
      <c r="Z152" s="159">
        <f>IFERROR(Y152/X152-1,"-")</f>
        <v>0.18715628364419357</v>
      </c>
      <c r="AA152" s="160">
        <f t="shared" si="132"/>
        <v>-0.1042046327807663</v>
      </c>
      <c r="AB152" s="159">
        <f>Y152/Y$8</f>
        <v>1.4278095115441928E-2</v>
      </c>
    </row>
    <row r="153" spans="1:28" s="56" customFormat="1" x14ac:dyDescent="0.25">
      <c r="B153" s="162" t="s">
        <v>110</v>
      </c>
      <c r="C153" s="163">
        <v>678</v>
      </c>
      <c r="D153" s="163">
        <v>297</v>
      </c>
      <c r="E153" s="163">
        <v>135</v>
      </c>
      <c r="F153" s="163">
        <v>623</v>
      </c>
      <c r="G153" s="163">
        <v>559</v>
      </c>
      <c r="H153" s="163">
        <v>863</v>
      </c>
      <c r="I153" s="164">
        <f t="shared" ref="I153:I160" si="133">IFERROR(H153/G153-1,"-")</f>
        <v>0.54382826475849733</v>
      </c>
      <c r="J153" s="165">
        <f t="shared" ref="J153:J160" si="134">IFERROR(H153/C153-1,"-")</f>
        <v>0.27286135693215341</v>
      </c>
      <c r="K153" s="164">
        <f t="shared" ref="K153:K160" si="135">H153/H$8</f>
        <v>1.712298189884544E-3</v>
      </c>
      <c r="L153" s="163">
        <v>13810</v>
      </c>
      <c r="M153" s="163">
        <v>4649</v>
      </c>
      <c r="N153" s="163">
        <v>628</v>
      </c>
      <c r="O153" s="163">
        <v>11552</v>
      </c>
      <c r="P153" s="163">
        <v>11407</v>
      </c>
      <c r="Q153" s="163">
        <v>12499</v>
      </c>
      <c r="R153" s="164">
        <f t="shared" ref="R153:R160" si="136">IFERROR(Q153/P153-1,"-")</f>
        <v>9.5730691680546931E-2</v>
      </c>
      <c r="S153" s="165">
        <f t="shared" ref="S153:S160" si="137">IFERROR(Q153/L153-1,"-")</f>
        <v>-9.4931209268645955E-2</v>
      </c>
      <c r="T153" s="164">
        <f t="shared" ref="T153:T160" si="138">Q153/Q$8</f>
        <v>5.3109197421830814E-3</v>
      </c>
      <c r="U153" s="163">
        <v>14488</v>
      </c>
      <c r="V153" s="163">
        <v>763</v>
      </c>
      <c r="W153" s="163">
        <v>12175</v>
      </c>
      <c r="X153" s="163">
        <v>11966</v>
      </c>
      <c r="Y153" s="163">
        <v>13362</v>
      </c>
      <c r="Z153" s="164">
        <f t="shared" ref="Z153:Z160" si="139">IFERROR(Y153/X153-1,"-")</f>
        <v>0.11666388099615577</v>
      </c>
      <c r="AA153" s="165">
        <f t="shared" si="132"/>
        <v>-7.7719491993373802E-2</v>
      </c>
      <c r="AB153" s="164">
        <f t="shared" ref="AB153:AB160" si="140">Y153/Y$8</f>
        <v>4.6761907628259285E-3</v>
      </c>
    </row>
    <row r="154" spans="1:28" s="56" customFormat="1" x14ac:dyDescent="0.25">
      <c r="B154" s="162" t="s">
        <v>113</v>
      </c>
      <c r="C154" s="163">
        <v>1216</v>
      </c>
      <c r="D154" s="163">
        <v>434</v>
      </c>
      <c r="E154" s="163">
        <v>416</v>
      </c>
      <c r="F154" s="163">
        <v>1308</v>
      </c>
      <c r="G154" s="163">
        <v>1380</v>
      </c>
      <c r="H154" s="163">
        <v>1809</v>
      </c>
      <c r="I154" s="164">
        <f t="shared" si="133"/>
        <v>0.3108695652173914</v>
      </c>
      <c r="J154" s="165">
        <f t="shared" si="134"/>
        <v>0.48766447368421062</v>
      </c>
      <c r="K154" s="164">
        <f t="shared" si="135"/>
        <v>3.589278592701205E-3</v>
      </c>
      <c r="L154" s="163">
        <v>9826</v>
      </c>
      <c r="M154" s="163">
        <v>3566</v>
      </c>
      <c r="N154" s="163">
        <v>1739</v>
      </c>
      <c r="O154" s="163">
        <v>4702</v>
      </c>
      <c r="P154" s="163">
        <v>4696</v>
      </c>
      <c r="Q154" s="163">
        <v>4283</v>
      </c>
      <c r="R154" s="164">
        <f t="shared" si="136"/>
        <v>-8.7947189097103973E-2</v>
      </c>
      <c r="S154" s="165">
        <f t="shared" si="137"/>
        <v>-0.56411561164258095</v>
      </c>
      <c r="T154" s="164">
        <f t="shared" si="138"/>
        <v>1.8198791307920744E-3</v>
      </c>
      <c r="U154" s="163">
        <v>11042</v>
      </c>
      <c r="V154" s="163">
        <v>2155</v>
      </c>
      <c r="W154" s="163">
        <v>6010</v>
      </c>
      <c r="X154" s="163">
        <v>6076</v>
      </c>
      <c r="Y154" s="163">
        <v>6092</v>
      </c>
      <c r="Z154" s="164">
        <f t="shared" si="139"/>
        <v>2.6333113890717463E-3</v>
      </c>
      <c r="AA154" s="165">
        <f t="shared" si="132"/>
        <v>-0.44828835355913788</v>
      </c>
      <c r="AB154" s="164">
        <f t="shared" si="140"/>
        <v>2.1319678287034542E-3</v>
      </c>
    </row>
    <row r="155" spans="1:28" x14ac:dyDescent="0.25">
      <c r="A155" s="56"/>
      <c r="B155" s="162" t="s">
        <v>116</v>
      </c>
      <c r="C155" s="163">
        <v>858</v>
      </c>
      <c r="D155" s="163">
        <v>345</v>
      </c>
      <c r="E155" s="163">
        <v>686</v>
      </c>
      <c r="F155" s="163">
        <v>1380</v>
      </c>
      <c r="G155" s="163">
        <v>1244</v>
      </c>
      <c r="H155" s="163">
        <v>1791</v>
      </c>
      <c r="I155" s="164">
        <f t="shared" si="133"/>
        <v>0.43971061093247599</v>
      </c>
      <c r="J155" s="165">
        <f t="shared" si="134"/>
        <v>1.0874125874125875</v>
      </c>
      <c r="K155" s="164">
        <f t="shared" si="135"/>
        <v>3.5535643778484565E-3</v>
      </c>
      <c r="L155" s="163">
        <v>6024</v>
      </c>
      <c r="M155" s="163">
        <v>1555</v>
      </c>
      <c r="N155" s="163">
        <v>2352</v>
      </c>
      <c r="O155" s="163">
        <v>2594</v>
      </c>
      <c r="P155" s="163">
        <v>4287</v>
      </c>
      <c r="Q155" s="163">
        <v>5235</v>
      </c>
      <c r="R155" s="164">
        <f t="shared" si="136"/>
        <v>0.22113365990202949</v>
      </c>
      <c r="S155" s="165">
        <f t="shared" si="137"/>
        <v>-0.13097609561752988</v>
      </c>
      <c r="T155" s="164">
        <f t="shared" si="138"/>
        <v>2.2243911393174201E-3</v>
      </c>
      <c r="U155" s="163">
        <v>6882</v>
      </c>
      <c r="V155" s="163">
        <v>3038</v>
      </c>
      <c r="W155" s="163">
        <v>3974</v>
      </c>
      <c r="X155" s="163">
        <v>5531</v>
      </c>
      <c r="Y155" s="163">
        <v>7026</v>
      </c>
      <c r="Z155" s="164">
        <f t="shared" si="139"/>
        <v>0.27029470258542765</v>
      </c>
      <c r="AA155" s="165">
        <f t="shared" si="132"/>
        <v>2.0924149956408122E-2</v>
      </c>
      <c r="AB155" s="164">
        <f t="shared" si="140"/>
        <v>2.4588322331698079E-3</v>
      </c>
    </row>
    <row r="156" spans="1:28" x14ac:dyDescent="0.25">
      <c r="A156" s="56"/>
      <c r="B156" s="162" t="s">
        <v>123</v>
      </c>
      <c r="C156" s="163">
        <v>310</v>
      </c>
      <c r="D156" s="163">
        <v>215</v>
      </c>
      <c r="E156" s="163">
        <v>114</v>
      </c>
      <c r="F156" s="163">
        <v>457</v>
      </c>
      <c r="G156" s="163">
        <v>379</v>
      </c>
      <c r="H156" s="163">
        <v>549</v>
      </c>
      <c r="I156" s="164">
        <f t="shared" si="133"/>
        <v>0.44854881266490776</v>
      </c>
      <c r="J156" s="165">
        <f t="shared" si="134"/>
        <v>0.7709677419354839</v>
      </c>
      <c r="K156" s="164">
        <f t="shared" si="135"/>
        <v>1.0892835530088233E-3</v>
      </c>
      <c r="L156" s="163">
        <v>616</v>
      </c>
      <c r="M156" s="163">
        <v>313</v>
      </c>
      <c r="N156" s="163">
        <v>261</v>
      </c>
      <c r="O156" s="163">
        <v>526</v>
      </c>
      <c r="P156" s="163">
        <v>511</v>
      </c>
      <c r="Q156" s="163">
        <v>666</v>
      </c>
      <c r="R156" s="164">
        <f t="shared" si="136"/>
        <v>0.30332681017612528</v>
      </c>
      <c r="S156" s="165">
        <f t="shared" si="137"/>
        <v>8.1168831168831224E-2</v>
      </c>
      <c r="T156" s="164">
        <f t="shared" si="138"/>
        <v>2.829884429389497E-4</v>
      </c>
      <c r="U156" s="163">
        <v>926</v>
      </c>
      <c r="V156" s="163">
        <v>375</v>
      </c>
      <c r="W156" s="163">
        <v>983</v>
      </c>
      <c r="X156" s="163">
        <v>890</v>
      </c>
      <c r="Y156" s="163">
        <v>1215</v>
      </c>
      <c r="Z156" s="164">
        <f t="shared" si="139"/>
        <v>0.36516853932584259</v>
      </c>
      <c r="AA156" s="165">
        <f t="shared" si="132"/>
        <v>0.3120950323974081</v>
      </c>
      <c r="AB156" s="164">
        <f t="shared" si="140"/>
        <v>4.2520369531757991E-4</v>
      </c>
    </row>
    <row r="157" spans="1:28" x14ac:dyDescent="0.25">
      <c r="A157" s="56"/>
      <c r="B157" s="162" t="s">
        <v>119</v>
      </c>
      <c r="C157" s="163">
        <v>256</v>
      </c>
      <c r="D157" s="163">
        <v>125</v>
      </c>
      <c r="E157" s="163">
        <v>152</v>
      </c>
      <c r="F157" s="163">
        <v>320</v>
      </c>
      <c r="G157" s="163">
        <v>310</v>
      </c>
      <c r="H157" s="163">
        <v>450</v>
      </c>
      <c r="I157" s="164">
        <f t="shared" si="133"/>
        <v>0.45161290322580649</v>
      </c>
      <c r="J157" s="165">
        <f t="shared" si="134"/>
        <v>0.7578125</v>
      </c>
      <c r="K157" s="164">
        <f t="shared" si="135"/>
        <v>8.9285537131870768E-4</v>
      </c>
      <c r="L157" s="163">
        <v>1772</v>
      </c>
      <c r="M157" s="163">
        <v>686</v>
      </c>
      <c r="N157" s="163">
        <v>800</v>
      </c>
      <c r="O157" s="163">
        <v>1749</v>
      </c>
      <c r="P157" s="163">
        <v>1493</v>
      </c>
      <c r="Q157" s="163">
        <v>1780</v>
      </c>
      <c r="R157" s="164">
        <f t="shared" si="136"/>
        <v>0.19223040857334217</v>
      </c>
      <c r="S157" s="165">
        <f t="shared" si="137"/>
        <v>4.5146726862301811E-3</v>
      </c>
      <c r="T157" s="164">
        <f t="shared" si="138"/>
        <v>7.5633547812512078E-4</v>
      </c>
      <c r="U157" s="163">
        <v>2028</v>
      </c>
      <c r="V157" s="163">
        <v>952</v>
      </c>
      <c r="W157" s="163">
        <v>2069</v>
      </c>
      <c r="X157" s="163">
        <v>1803</v>
      </c>
      <c r="Y157" s="163">
        <v>2230</v>
      </c>
      <c r="Z157" s="164">
        <f t="shared" si="139"/>
        <v>0.23682750970604549</v>
      </c>
      <c r="AA157" s="165">
        <f t="shared" si="132"/>
        <v>9.9605522682445713E-2</v>
      </c>
      <c r="AB157" s="164">
        <f t="shared" si="140"/>
        <v>7.8041501280510552E-4</v>
      </c>
    </row>
    <row r="158" spans="1:28" x14ac:dyDescent="0.25">
      <c r="A158" s="56"/>
      <c r="B158" s="162" t="s">
        <v>128</v>
      </c>
      <c r="C158" s="163">
        <v>119</v>
      </c>
      <c r="D158" s="163">
        <v>44</v>
      </c>
      <c r="E158" s="163">
        <v>21</v>
      </c>
      <c r="F158" s="163">
        <v>78</v>
      </c>
      <c r="G158" s="163">
        <v>72</v>
      </c>
      <c r="H158" s="163">
        <v>71</v>
      </c>
      <c r="I158" s="164">
        <f t="shared" si="133"/>
        <v>-1.388888888888884E-2</v>
      </c>
      <c r="J158" s="165">
        <f t="shared" si="134"/>
        <v>-0.40336134453781514</v>
      </c>
      <c r="K158" s="164">
        <f t="shared" si="135"/>
        <v>1.4087273636361833E-4</v>
      </c>
      <c r="L158" s="163">
        <v>189</v>
      </c>
      <c r="M158" s="163">
        <v>170</v>
      </c>
      <c r="N158" s="163">
        <v>16</v>
      </c>
      <c r="O158" s="163">
        <v>189</v>
      </c>
      <c r="P158" s="163">
        <v>183</v>
      </c>
      <c r="Q158" s="163">
        <v>201</v>
      </c>
      <c r="R158" s="164">
        <f t="shared" si="136"/>
        <v>9.8360655737705027E-2</v>
      </c>
      <c r="S158" s="165">
        <f t="shared" si="137"/>
        <v>6.3492063492063489E-2</v>
      </c>
      <c r="T158" s="164">
        <f t="shared" si="138"/>
        <v>8.5406421968061392E-5</v>
      </c>
      <c r="U158" s="163">
        <v>308</v>
      </c>
      <c r="V158" s="163">
        <v>37</v>
      </c>
      <c r="W158" s="163">
        <v>267</v>
      </c>
      <c r="X158" s="163">
        <v>255</v>
      </c>
      <c r="Y158" s="163">
        <v>272</v>
      </c>
      <c r="Z158" s="164">
        <f t="shared" si="139"/>
        <v>6.6666666666666652E-2</v>
      </c>
      <c r="AA158" s="165">
        <f t="shared" si="132"/>
        <v>-0.11688311688311692</v>
      </c>
      <c r="AB158" s="164">
        <f t="shared" si="140"/>
        <v>9.5189633848873859E-5</v>
      </c>
    </row>
    <row r="159" spans="1:28" x14ac:dyDescent="0.25">
      <c r="A159" s="56"/>
      <c r="B159" s="162" t="s">
        <v>131</v>
      </c>
      <c r="C159" s="163">
        <v>111</v>
      </c>
      <c r="D159" s="163">
        <v>56</v>
      </c>
      <c r="E159" s="163">
        <v>28</v>
      </c>
      <c r="F159" s="163">
        <v>60</v>
      </c>
      <c r="G159" s="163">
        <v>49</v>
      </c>
      <c r="H159" s="163">
        <v>50</v>
      </c>
      <c r="I159" s="164">
        <f t="shared" si="133"/>
        <v>2.0408163265306145E-2</v>
      </c>
      <c r="J159" s="165">
        <f t="shared" si="134"/>
        <v>-0.54954954954954949</v>
      </c>
      <c r="K159" s="164">
        <f t="shared" si="135"/>
        <v>9.9206152368745305E-5</v>
      </c>
      <c r="L159" s="163">
        <v>455</v>
      </c>
      <c r="M159" s="163">
        <v>221</v>
      </c>
      <c r="N159" s="163">
        <v>41</v>
      </c>
      <c r="O159" s="163">
        <v>338</v>
      </c>
      <c r="P159" s="163">
        <v>468</v>
      </c>
      <c r="Q159" s="163">
        <v>339</v>
      </c>
      <c r="R159" s="164">
        <f t="shared" si="136"/>
        <v>-0.27564102564102566</v>
      </c>
      <c r="S159" s="165">
        <f t="shared" si="137"/>
        <v>-0.25494505494505493</v>
      </c>
      <c r="T159" s="164">
        <f t="shared" si="138"/>
        <v>1.4404366690135727E-4</v>
      </c>
      <c r="U159" s="163">
        <v>566</v>
      </c>
      <c r="V159" s="163">
        <v>69</v>
      </c>
      <c r="W159" s="163">
        <v>398</v>
      </c>
      <c r="X159" s="163">
        <v>517</v>
      </c>
      <c r="Y159" s="163">
        <v>389</v>
      </c>
      <c r="Z159" s="164">
        <f t="shared" si="139"/>
        <v>-0.24758220502901351</v>
      </c>
      <c r="AA159" s="165">
        <f t="shared" si="132"/>
        <v>-0.3127208480565371</v>
      </c>
      <c r="AB159" s="164">
        <f t="shared" si="140"/>
        <v>1.3613517487945563E-4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2868</v>
      </c>
      <c r="D160" s="169">
        <f t="shared" si="141"/>
        <v>903</v>
      </c>
      <c r="E160" s="169">
        <f t="shared" si="141"/>
        <v>1279</v>
      </c>
      <c r="F160" s="169">
        <f t="shared" si="141"/>
        <v>3001</v>
      </c>
      <c r="G160" s="169">
        <f t="shared" si="141"/>
        <v>2742</v>
      </c>
      <c r="H160" s="169">
        <f t="shared" si="141"/>
        <v>4678</v>
      </c>
      <c r="I160" s="170">
        <f t="shared" si="133"/>
        <v>0.70605397520058344</v>
      </c>
      <c r="J160" s="171">
        <f t="shared" si="134"/>
        <v>0.63110181311018132</v>
      </c>
      <c r="K160" s="170">
        <f t="shared" si="135"/>
        <v>9.2817276156198104E-3</v>
      </c>
      <c r="L160" s="169">
        <f t="shared" ref="L160:Q160" si="142">L152-SUM(L153:L159)</f>
        <v>6437</v>
      </c>
      <c r="M160" s="169">
        <f t="shared" si="142"/>
        <v>2438</v>
      </c>
      <c r="N160" s="169">
        <f t="shared" si="142"/>
        <v>3096</v>
      </c>
      <c r="O160" s="169">
        <f t="shared" si="142"/>
        <v>3218</v>
      </c>
      <c r="P160" s="169">
        <f t="shared" si="142"/>
        <v>4587</v>
      </c>
      <c r="Q160" s="169">
        <f t="shared" si="142"/>
        <v>5535</v>
      </c>
      <c r="R160" s="170">
        <f t="shared" si="136"/>
        <v>0.20667102681491167</v>
      </c>
      <c r="S160" s="171">
        <f t="shared" si="137"/>
        <v>-0.14012738853503182</v>
      </c>
      <c r="T160" s="170">
        <f t="shared" si="138"/>
        <v>2.3518634109115414E-3</v>
      </c>
      <c r="U160" s="169">
        <f>U152-SUM(U153:U159)</f>
        <v>9305</v>
      </c>
      <c r="V160" s="169">
        <f>V152-SUM(V153:V159)</f>
        <v>4375</v>
      </c>
      <c r="W160" s="169">
        <f>W152-SUM(W153:W159)</f>
        <v>6219</v>
      </c>
      <c r="X160" s="169">
        <f>X152-SUM(X153:X159)</f>
        <v>7329</v>
      </c>
      <c r="Y160" s="169">
        <f>Y152-SUM(Y153:Y159)</f>
        <v>10213</v>
      </c>
      <c r="Z160" s="170">
        <f t="shared" si="139"/>
        <v>0.393505253104107</v>
      </c>
      <c r="AA160" s="171">
        <f t="shared" si="132"/>
        <v>9.758194519075758E-2</v>
      </c>
      <c r="AB160" s="170">
        <f t="shared" si="140"/>
        <v>3.5741607738917231E-3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FC9AC-62E8-40E6-9443-B44E3F5F2802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C62C3-1443-47B5-8450-C159B1B5384C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9" t="s">
        <v>221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4" x14ac:dyDescent="0.25">
      <c r="B7" s="270" t="s">
        <v>49</v>
      </c>
      <c r="C7" s="273" t="s">
        <v>8</v>
      </c>
      <c r="D7" s="15" t="s">
        <v>30</v>
      </c>
      <c r="E7" s="16">
        <v>4223</v>
      </c>
      <c r="F7" s="16">
        <v>2929</v>
      </c>
      <c r="G7" s="16">
        <v>3932</v>
      </c>
      <c r="H7" s="16">
        <v>4645</v>
      </c>
      <c r="I7" s="16">
        <v>2899</v>
      </c>
      <c r="J7" s="17">
        <f>I7/H7-1</f>
        <v>-0.37588805166846073</v>
      </c>
      <c r="K7" s="16">
        <f>I7-H7</f>
        <v>-1746</v>
      </c>
      <c r="L7" s="17">
        <f>I7/E7-1</f>
        <v>-0.3135211934643618</v>
      </c>
      <c r="M7" s="16">
        <f>I7-E7</f>
        <v>-1324</v>
      </c>
      <c r="N7" s="18">
        <f>I7/$I$7</f>
        <v>1</v>
      </c>
    </row>
    <row r="8" spans="2:14" x14ac:dyDescent="0.25">
      <c r="B8" s="271"/>
      <c r="C8" s="274"/>
      <c r="D8" s="19" t="s">
        <v>31</v>
      </c>
      <c r="E8" s="20">
        <v>4223</v>
      </c>
      <c r="F8" s="20">
        <v>2929</v>
      </c>
      <c r="G8" s="20">
        <v>3932</v>
      </c>
      <c r="H8" s="20">
        <v>4645</v>
      </c>
      <c r="I8" s="20">
        <v>2899</v>
      </c>
      <c r="J8" s="21">
        <f t="shared" ref="J8:J20" si="0">I8/H8-1</f>
        <v>-0.37588805166846073</v>
      </c>
      <c r="K8" s="20">
        <f t="shared" ref="K8:K17" si="1">I8-H8</f>
        <v>-1746</v>
      </c>
      <c r="L8" s="21">
        <f t="shared" ref="L8:L20" si="2">I8/E8-1</f>
        <v>-0.3135211934643618</v>
      </c>
      <c r="M8" s="20">
        <f t="shared" ref="M8:M17" si="3">I8-E8</f>
        <v>-1324</v>
      </c>
      <c r="N8" s="22">
        <f>I8/$I$7</f>
        <v>1</v>
      </c>
    </row>
    <row r="9" spans="2:14" x14ac:dyDescent="0.25">
      <c r="B9" s="271"/>
      <c r="C9" s="275"/>
      <c r="D9" s="23" t="s">
        <v>32</v>
      </c>
      <c r="E9" s="24" t="s">
        <v>227</v>
      </c>
      <c r="F9" s="24" t="s">
        <v>227</v>
      </c>
      <c r="G9" s="24" t="s">
        <v>227</v>
      </c>
      <c r="H9" s="24" t="s">
        <v>227</v>
      </c>
      <c r="I9" s="24" t="s">
        <v>227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1"/>
      <c r="C10" s="276" t="s">
        <v>33</v>
      </c>
      <c r="D10" s="26" t="s">
        <v>30</v>
      </c>
      <c r="E10" s="27">
        <v>4334</v>
      </c>
      <c r="F10" s="27">
        <v>3078</v>
      </c>
      <c r="G10" s="27">
        <v>4073</v>
      </c>
      <c r="H10" s="27">
        <v>4816</v>
      </c>
      <c r="I10" s="27">
        <v>3075</v>
      </c>
      <c r="J10" s="28">
        <f t="shared" si="0"/>
        <v>-0.36150332225913617</v>
      </c>
      <c r="K10" s="27">
        <f t="shared" si="1"/>
        <v>-1741</v>
      </c>
      <c r="L10" s="28">
        <f t="shared" si="2"/>
        <v>-0.29049377018920164</v>
      </c>
      <c r="M10" s="27">
        <f t="shared" si="3"/>
        <v>-1259</v>
      </c>
      <c r="N10" s="18">
        <f>I10/$I$10</f>
        <v>1</v>
      </c>
    </row>
    <row r="11" spans="2:14" x14ac:dyDescent="0.25">
      <c r="B11" s="271"/>
      <c r="C11" s="277"/>
      <c r="D11" s="4" t="s">
        <v>31</v>
      </c>
      <c r="E11" s="29">
        <v>4334</v>
      </c>
      <c r="F11" s="29">
        <v>3078</v>
      </c>
      <c r="G11" s="29">
        <v>4073</v>
      </c>
      <c r="H11" s="29">
        <v>4816</v>
      </c>
      <c r="I11" s="29">
        <v>3075</v>
      </c>
      <c r="J11" s="30">
        <f t="shared" si="0"/>
        <v>-0.36150332225913617</v>
      </c>
      <c r="K11" s="29">
        <f t="shared" si="1"/>
        <v>-1741</v>
      </c>
      <c r="L11" s="30">
        <f t="shared" si="2"/>
        <v>-0.29049377018920164</v>
      </c>
      <c r="M11" s="29">
        <f t="shared" si="3"/>
        <v>-1259</v>
      </c>
      <c r="N11" s="31">
        <f>I11/$I$10</f>
        <v>1</v>
      </c>
    </row>
    <row r="12" spans="2:14" x14ac:dyDescent="0.25">
      <c r="B12" s="271"/>
      <c r="C12" s="278"/>
      <c r="D12" s="32" t="s">
        <v>32</v>
      </c>
      <c r="E12" s="33" t="s">
        <v>227</v>
      </c>
      <c r="F12" s="33" t="s">
        <v>227</v>
      </c>
      <c r="G12" s="33" t="s">
        <v>227</v>
      </c>
      <c r="H12" s="33" t="s">
        <v>227</v>
      </c>
      <c r="I12" s="33" t="s">
        <v>227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1"/>
      <c r="C13" s="273" t="s">
        <v>21</v>
      </c>
      <c r="D13" s="15" t="s">
        <v>30</v>
      </c>
      <c r="E13" s="16">
        <v>9176</v>
      </c>
      <c r="F13" s="16">
        <v>8587</v>
      </c>
      <c r="G13" s="16">
        <v>10270</v>
      </c>
      <c r="H13" s="16">
        <v>11871</v>
      </c>
      <c r="I13" s="16">
        <v>9259</v>
      </c>
      <c r="J13" s="17">
        <f t="shared" si="0"/>
        <v>-0.22003201078257939</v>
      </c>
      <c r="K13" s="16">
        <f t="shared" si="1"/>
        <v>-2612</v>
      </c>
      <c r="L13" s="17">
        <f t="shared" si="2"/>
        <v>9.045335658238951E-3</v>
      </c>
      <c r="M13" s="16">
        <f t="shared" si="3"/>
        <v>83</v>
      </c>
      <c r="N13" s="18">
        <f>I13/$I$13</f>
        <v>1</v>
      </c>
    </row>
    <row r="14" spans="2:14" x14ac:dyDescent="0.25">
      <c r="B14" s="271"/>
      <c r="C14" s="274"/>
      <c r="D14" s="19" t="s">
        <v>31</v>
      </c>
      <c r="E14" s="20">
        <v>9176</v>
      </c>
      <c r="F14" s="20">
        <v>8587</v>
      </c>
      <c r="G14" s="20">
        <v>10270</v>
      </c>
      <c r="H14" s="20">
        <v>11871</v>
      </c>
      <c r="I14" s="20">
        <v>9259</v>
      </c>
      <c r="J14" s="21">
        <f t="shared" si="0"/>
        <v>-0.22003201078257939</v>
      </c>
      <c r="K14" s="20">
        <f t="shared" si="1"/>
        <v>-2612</v>
      </c>
      <c r="L14" s="21">
        <f t="shared" si="2"/>
        <v>9.045335658238951E-3</v>
      </c>
      <c r="M14" s="20">
        <f t="shared" si="3"/>
        <v>83</v>
      </c>
      <c r="N14" s="22">
        <f>I14/$I$13</f>
        <v>1</v>
      </c>
    </row>
    <row r="15" spans="2:14" x14ac:dyDescent="0.25">
      <c r="B15" s="271"/>
      <c r="C15" s="275"/>
      <c r="D15" s="23" t="s">
        <v>32</v>
      </c>
      <c r="E15" s="24" t="s">
        <v>227</v>
      </c>
      <c r="F15" s="24" t="s">
        <v>227</v>
      </c>
      <c r="G15" s="24" t="s">
        <v>227</v>
      </c>
      <c r="H15" s="24" t="s">
        <v>227</v>
      </c>
      <c r="I15" s="24" t="s">
        <v>227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1"/>
      <c r="C16" s="276" t="s">
        <v>22</v>
      </c>
      <c r="D16" s="26" t="s">
        <v>30</v>
      </c>
      <c r="E16" s="35">
        <v>2.1728628936774803</v>
      </c>
      <c r="F16" s="35">
        <v>2.9317173096620008</v>
      </c>
      <c r="G16" s="35">
        <v>2.6119023397761953</v>
      </c>
      <c r="H16" s="35">
        <v>2.5556512378902045</v>
      </c>
      <c r="I16" s="35">
        <v>3.1938599517074855</v>
      </c>
      <c r="J16" s="36">
        <f t="shared" si="0"/>
        <v>0.24972449462398028</v>
      </c>
      <c r="K16" s="37">
        <f t="shared" si="1"/>
        <v>0.63820871381728095</v>
      </c>
      <c r="L16" s="36">
        <f t="shared" si="2"/>
        <v>0.46988563383399207</v>
      </c>
      <c r="M16" s="37">
        <f t="shared" si="3"/>
        <v>1.0209970580300052</v>
      </c>
      <c r="N16" s="38"/>
    </row>
    <row r="17" spans="2:14" x14ac:dyDescent="0.25">
      <c r="B17" s="271"/>
      <c r="C17" s="277"/>
      <c r="D17" s="4" t="s">
        <v>31</v>
      </c>
      <c r="E17" s="39">
        <f>E14/E8</f>
        <v>2.1728628936774803</v>
      </c>
      <c r="F17" s="39">
        <f t="shared" ref="F17:I17" si="4">F14/F8</f>
        <v>2.9317173096620008</v>
      </c>
      <c r="G17" s="39">
        <f t="shared" si="4"/>
        <v>2.6119023397761953</v>
      </c>
      <c r="H17" s="39">
        <f t="shared" si="4"/>
        <v>2.5556512378902045</v>
      </c>
      <c r="I17" s="39">
        <f t="shared" si="4"/>
        <v>3.1938599517074855</v>
      </c>
      <c r="J17" s="40">
        <f t="shared" si="0"/>
        <v>0.24972449462398028</v>
      </c>
      <c r="K17" s="41">
        <f t="shared" si="1"/>
        <v>0.63820871381728095</v>
      </c>
      <c r="L17" s="40">
        <f t="shared" si="2"/>
        <v>0.46988563383399207</v>
      </c>
      <c r="M17" s="41">
        <f t="shared" si="3"/>
        <v>1.0209970580300052</v>
      </c>
      <c r="N17" s="42"/>
    </row>
    <row r="18" spans="2:14" x14ac:dyDescent="0.25">
      <c r="B18" s="271"/>
      <c r="C18" s="278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1"/>
      <c r="C19" s="279" t="s">
        <v>34</v>
      </c>
      <c r="D19" s="15" t="s">
        <v>30</v>
      </c>
      <c r="E19" s="18">
        <v>0.50680000000000003</v>
      </c>
      <c r="F19" s="18">
        <v>0.44319999999999998</v>
      </c>
      <c r="G19" s="18">
        <v>0.49969999999999998</v>
      </c>
      <c r="H19" s="18">
        <v>0.60020000000000007</v>
      </c>
      <c r="I19" s="18">
        <v>0.44380000000000003</v>
      </c>
      <c r="J19" s="17">
        <f t="shared" si="0"/>
        <v>-0.26057980673108971</v>
      </c>
      <c r="K19" s="44">
        <f>(I19-H19)*100</f>
        <v>-15.640000000000004</v>
      </c>
      <c r="L19" s="17">
        <f t="shared" si="2"/>
        <v>-0.12430939226519333</v>
      </c>
      <c r="M19" s="44">
        <f>(I19-E19)*100</f>
        <v>-6.3</v>
      </c>
      <c r="N19" s="18"/>
    </row>
    <row r="20" spans="2:14" x14ac:dyDescent="0.25">
      <c r="B20" s="271"/>
      <c r="C20" s="280"/>
      <c r="D20" s="19" t="s">
        <v>31</v>
      </c>
      <c r="E20" s="22">
        <v>0.50680000000000003</v>
      </c>
      <c r="F20" s="22">
        <v>0.44319999999999998</v>
      </c>
      <c r="G20" s="22">
        <v>0.49969999999999998</v>
      </c>
      <c r="H20" s="22">
        <v>0.60020000000000007</v>
      </c>
      <c r="I20" s="22">
        <v>0.44380000000000003</v>
      </c>
      <c r="J20" s="21">
        <f t="shared" si="0"/>
        <v>-0.26057980673108971</v>
      </c>
      <c r="K20" s="45">
        <f>(I20-H20)*100</f>
        <v>-15.640000000000004</v>
      </c>
      <c r="L20" s="21">
        <f t="shared" si="2"/>
        <v>-0.12430939226519333</v>
      </c>
      <c r="M20" s="45">
        <f>(I20-E20)*100</f>
        <v>-6.3</v>
      </c>
      <c r="N20" s="22"/>
    </row>
    <row r="21" spans="2:14" x14ac:dyDescent="0.25">
      <c r="B21" s="271"/>
      <c r="C21" s="281"/>
      <c r="D21" s="23" t="s">
        <v>32</v>
      </c>
      <c r="E21" s="25" t="s">
        <v>227</v>
      </c>
      <c r="F21" s="25" t="s">
        <v>227</v>
      </c>
      <c r="G21" s="25" t="s">
        <v>227</v>
      </c>
      <c r="H21" s="25" t="s">
        <v>227</v>
      </c>
      <c r="I21" s="25" t="s">
        <v>227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1"/>
      <c r="C22" s="282" t="s">
        <v>35</v>
      </c>
      <c r="D22" s="26" t="s">
        <v>30</v>
      </c>
      <c r="E22" s="27">
        <v>584</v>
      </c>
      <c r="F22" s="27">
        <v>625</v>
      </c>
      <c r="G22" s="27">
        <v>663</v>
      </c>
      <c r="H22" s="27">
        <v>638</v>
      </c>
      <c r="I22" s="27">
        <v>673</v>
      </c>
      <c r="J22" s="36">
        <f>I22/H22-1</f>
        <v>5.4858934169278895E-2</v>
      </c>
      <c r="K22" s="27">
        <f>I22-H22</f>
        <v>35</v>
      </c>
      <c r="L22" s="36">
        <f>I22/E22-1</f>
        <v>0.15239726027397271</v>
      </c>
      <c r="M22" s="27">
        <f>I22-E22</f>
        <v>89</v>
      </c>
      <c r="N22" s="38">
        <f>I22/$I$22</f>
        <v>1</v>
      </c>
    </row>
    <row r="23" spans="2:14" x14ac:dyDescent="0.25">
      <c r="B23" s="271"/>
      <c r="C23" s="283"/>
      <c r="D23" s="4" t="s">
        <v>31</v>
      </c>
      <c r="E23" s="29">
        <v>584</v>
      </c>
      <c r="F23" s="29">
        <v>625</v>
      </c>
      <c r="G23" s="29">
        <v>663</v>
      </c>
      <c r="H23" s="29">
        <v>638</v>
      </c>
      <c r="I23" s="29">
        <v>673</v>
      </c>
      <c r="J23" s="40">
        <f>I23/H23-1</f>
        <v>5.4858934169278895E-2</v>
      </c>
      <c r="K23" s="29">
        <f>I23-H23</f>
        <v>35</v>
      </c>
      <c r="L23" s="40">
        <f>I23/E23-1</f>
        <v>0.15239726027397271</v>
      </c>
      <c r="M23" s="29">
        <f>I23-E23</f>
        <v>89</v>
      </c>
      <c r="N23" s="42">
        <f>I23/$I$22</f>
        <v>1</v>
      </c>
    </row>
    <row r="24" spans="2:14" x14ac:dyDescent="0.25">
      <c r="B24" s="272"/>
      <c r="C24" s="284"/>
      <c r="D24" s="32" t="s">
        <v>32</v>
      </c>
      <c r="E24" s="33" t="s">
        <v>227</v>
      </c>
      <c r="F24" s="33" t="s">
        <v>227</v>
      </c>
      <c r="G24" s="33" t="s">
        <v>227</v>
      </c>
      <c r="H24" s="33" t="s">
        <v>227</v>
      </c>
      <c r="I24" s="33" t="s">
        <v>227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47"/>
    </row>
    <row r="26" spans="2:14" ht="24.75" customHeight="1" x14ac:dyDescent="0.25">
      <c r="B26" s="267" t="s">
        <v>36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</row>
    <row r="29" spans="2:14" ht="21.75" customHeight="1" thickBot="1" x14ac:dyDescent="0.3">
      <c r="B29" s="269" t="s">
        <v>221</v>
      </c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agosto 2024</v>
      </c>
    </row>
    <row r="32" spans="2:14" ht="15" customHeight="1" x14ac:dyDescent="0.25">
      <c r="B32" s="270" t="s">
        <v>49</v>
      </c>
      <c r="C32" s="273" t="s">
        <v>8</v>
      </c>
      <c r="D32" s="15" t="s">
        <v>30</v>
      </c>
      <c r="E32" s="49">
        <v>35588</v>
      </c>
      <c r="F32" s="49">
        <v>17159</v>
      </c>
      <c r="G32" s="49">
        <v>32878</v>
      </c>
      <c r="H32" s="49">
        <v>39668</v>
      </c>
      <c r="I32" s="49">
        <v>36690</v>
      </c>
      <c r="J32" s="17">
        <f>I32/H32-1</f>
        <v>-7.5073106786326504E-2</v>
      </c>
      <c r="K32" s="16">
        <f>I32-H32</f>
        <v>-2978</v>
      </c>
      <c r="L32" s="17">
        <f>I32/E32-1</f>
        <v>3.0965493986737203E-2</v>
      </c>
      <c r="M32" s="16">
        <f>I32-E32</f>
        <v>1102</v>
      </c>
      <c r="N32" s="18">
        <f>I32/$I$32</f>
        <v>1</v>
      </c>
    </row>
    <row r="33" spans="1:14" x14ac:dyDescent="0.25">
      <c r="B33" s="271"/>
      <c r="C33" s="274"/>
      <c r="D33" s="19" t="s">
        <v>31</v>
      </c>
      <c r="E33" s="50">
        <v>35588</v>
      </c>
      <c r="F33" s="50">
        <v>17159</v>
      </c>
      <c r="G33" s="50">
        <v>32878</v>
      </c>
      <c r="H33" s="50">
        <v>39668</v>
      </c>
      <c r="I33" s="50">
        <v>36690</v>
      </c>
      <c r="J33" s="21">
        <f t="shared" ref="J33:J45" si="6">I33/H33-1</f>
        <v>-7.5073106786326504E-2</v>
      </c>
      <c r="K33" s="20">
        <f t="shared" ref="K33:K42" si="7">I33-H33</f>
        <v>-2978</v>
      </c>
      <c r="L33" s="21">
        <f t="shared" ref="L33:L45" si="8">I33/E33-1</f>
        <v>3.0965493986737203E-2</v>
      </c>
      <c r="M33" s="20">
        <f t="shared" ref="M33:M42" si="9">I33-E33</f>
        <v>1102</v>
      </c>
      <c r="N33" s="22">
        <f>I33/$I$32</f>
        <v>1</v>
      </c>
    </row>
    <row r="34" spans="1:14" x14ac:dyDescent="0.25">
      <c r="B34" s="271"/>
      <c r="C34" s="275"/>
      <c r="D34" s="23" t="s">
        <v>32</v>
      </c>
      <c r="E34" s="24" t="s">
        <v>227</v>
      </c>
      <c r="F34" s="24" t="s">
        <v>227</v>
      </c>
      <c r="G34" s="24" t="s">
        <v>227</v>
      </c>
      <c r="H34" s="24" t="s">
        <v>227</v>
      </c>
      <c r="I34" s="24" t="s">
        <v>227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1"/>
      <c r="C35" s="276" t="s">
        <v>33</v>
      </c>
      <c r="D35" s="26" t="s">
        <v>30</v>
      </c>
      <c r="E35" s="51">
        <v>37387</v>
      </c>
      <c r="F35" s="51">
        <v>17855</v>
      </c>
      <c r="G35" s="51">
        <v>34377</v>
      </c>
      <c r="H35" s="51">
        <v>41604</v>
      </c>
      <c r="I35" s="51">
        <v>38605</v>
      </c>
      <c r="J35" s="28">
        <f t="shared" si="6"/>
        <v>-7.2084414960099985E-2</v>
      </c>
      <c r="K35" s="27">
        <f t="shared" si="7"/>
        <v>-2999</v>
      </c>
      <c r="L35" s="28">
        <f t="shared" si="8"/>
        <v>3.2578168882231751E-2</v>
      </c>
      <c r="M35" s="27">
        <f t="shared" si="9"/>
        <v>1218</v>
      </c>
      <c r="N35" s="18">
        <f>I35/$I$35</f>
        <v>1</v>
      </c>
    </row>
    <row r="36" spans="1:14" x14ac:dyDescent="0.25">
      <c r="B36" s="271"/>
      <c r="C36" s="277"/>
      <c r="D36" s="4" t="s">
        <v>31</v>
      </c>
      <c r="E36" s="52">
        <v>37387</v>
      </c>
      <c r="F36" s="52">
        <v>17855</v>
      </c>
      <c r="G36" s="52">
        <v>34377</v>
      </c>
      <c r="H36" s="52">
        <v>41604</v>
      </c>
      <c r="I36" s="52">
        <v>38605</v>
      </c>
      <c r="J36" s="30">
        <f t="shared" si="6"/>
        <v>-7.2084414960099985E-2</v>
      </c>
      <c r="K36" s="29">
        <f t="shared" si="7"/>
        <v>-2999</v>
      </c>
      <c r="L36" s="30">
        <f t="shared" si="8"/>
        <v>3.2578168882231751E-2</v>
      </c>
      <c r="M36" s="29">
        <f t="shared" si="9"/>
        <v>1218</v>
      </c>
      <c r="N36" s="31">
        <f>I36/$I$35</f>
        <v>1</v>
      </c>
    </row>
    <row r="37" spans="1:14" x14ac:dyDescent="0.25">
      <c r="B37" s="271"/>
      <c r="C37" s="278"/>
      <c r="D37" s="32" t="s">
        <v>32</v>
      </c>
      <c r="E37" s="33" t="s">
        <v>227</v>
      </c>
      <c r="F37" s="33" t="s">
        <v>227</v>
      </c>
      <c r="G37" s="33" t="s">
        <v>227</v>
      </c>
      <c r="H37" s="33" t="s">
        <v>227</v>
      </c>
      <c r="I37" s="33" t="s">
        <v>227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1"/>
      <c r="C38" s="273" t="s">
        <v>21</v>
      </c>
      <c r="D38" s="15" t="s">
        <v>30</v>
      </c>
      <c r="E38" s="49">
        <v>90305</v>
      </c>
      <c r="F38" s="49">
        <v>40297</v>
      </c>
      <c r="G38" s="49">
        <v>90028</v>
      </c>
      <c r="H38" s="49">
        <v>101541</v>
      </c>
      <c r="I38" s="49">
        <v>100477</v>
      </c>
      <c r="J38" s="17">
        <f t="shared" si="6"/>
        <v>-1.0478525915640025E-2</v>
      </c>
      <c r="K38" s="16">
        <f t="shared" si="7"/>
        <v>-1064</v>
      </c>
      <c r="L38" s="17">
        <f t="shared" si="8"/>
        <v>0.11264049609656168</v>
      </c>
      <c r="M38" s="16">
        <f t="shared" si="9"/>
        <v>10172</v>
      </c>
      <c r="N38" s="18">
        <f>I38/$I$38</f>
        <v>1</v>
      </c>
    </row>
    <row r="39" spans="1:14" x14ac:dyDescent="0.25">
      <c r="B39" s="271"/>
      <c r="C39" s="274"/>
      <c r="D39" s="19" t="s">
        <v>31</v>
      </c>
      <c r="E39" s="50">
        <v>90305</v>
      </c>
      <c r="F39" s="50">
        <v>40297</v>
      </c>
      <c r="G39" s="50">
        <v>90028</v>
      </c>
      <c r="H39" s="50">
        <v>101541</v>
      </c>
      <c r="I39" s="50">
        <v>100477</v>
      </c>
      <c r="J39" s="21">
        <f t="shared" si="6"/>
        <v>-1.0478525915640025E-2</v>
      </c>
      <c r="K39" s="20">
        <f t="shared" si="7"/>
        <v>-1064</v>
      </c>
      <c r="L39" s="21">
        <f t="shared" si="8"/>
        <v>0.11264049609656168</v>
      </c>
      <c r="M39" s="20">
        <f t="shared" si="9"/>
        <v>10172</v>
      </c>
      <c r="N39" s="22">
        <f>I39/$I$38</f>
        <v>1</v>
      </c>
    </row>
    <row r="40" spans="1:14" x14ac:dyDescent="0.25">
      <c r="B40" s="271"/>
      <c r="C40" s="275"/>
      <c r="D40" s="23" t="s">
        <v>32</v>
      </c>
      <c r="E40" s="24" t="s">
        <v>227</v>
      </c>
      <c r="F40" s="24" t="s">
        <v>227</v>
      </c>
      <c r="G40" s="24" t="s">
        <v>227</v>
      </c>
      <c r="H40" s="24" t="s">
        <v>227</v>
      </c>
      <c r="I40" s="24" t="s">
        <v>227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1"/>
      <c r="C41" s="276" t="s">
        <v>22</v>
      </c>
      <c r="D41" s="26" t="s">
        <v>30</v>
      </c>
      <c r="E41" s="53">
        <v>2.5375126447117005</v>
      </c>
      <c r="F41" s="53">
        <v>2.348446879188764</v>
      </c>
      <c r="G41" s="53">
        <v>2.738244418760265</v>
      </c>
      <c r="H41" s="53">
        <v>2.5597711001310879</v>
      </c>
      <c r="I41" s="53">
        <v>2.7385391114745161</v>
      </c>
      <c r="J41" s="36">
        <f t="shared" si="6"/>
        <v>6.9837498881940352E-2</v>
      </c>
      <c r="K41" s="37">
        <f t="shared" si="7"/>
        <v>0.17876801134342823</v>
      </c>
      <c r="L41" s="36">
        <f t="shared" si="8"/>
        <v>7.9221858138033063E-2</v>
      </c>
      <c r="M41" s="37">
        <f t="shared" si="9"/>
        <v>0.20102646676281566</v>
      </c>
      <c r="N41" s="38"/>
    </row>
    <row r="42" spans="1:14" x14ac:dyDescent="0.25">
      <c r="B42" s="271"/>
      <c r="C42" s="277"/>
      <c r="D42" s="4" t="s">
        <v>31</v>
      </c>
      <c r="E42" s="54">
        <f t="shared" ref="E42:I42" si="10">E39/E33</f>
        <v>2.5375126447117005</v>
      </c>
      <c r="F42" s="54">
        <f t="shared" si="10"/>
        <v>2.348446879188764</v>
      </c>
      <c r="G42" s="54">
        <f t="shared" si="10"/>
        <v>2.738244418760265</v>
      </c>
      <c r="H42" s="54">
        <f t="shared" si="10"/>
        <v>2.5597711001310879</v>
      </c>
      <c r="I42" s="54">
        <f t="shared" si="10"/>
        <v>2.7385391114745161</v>
      </c>
      <c r="J42" s="40">
        <f t="shared" si="6"/>
        <v>6.9837498881940352E-2</v>
      </c>
      <c r="K42" s="41">
        <f t="shared" si="7"/>
        <v>0.17876801134342823</v>
      </c>
      <c r="L42" s="40">
        <f t="shared" si="8"/>
        <v>7.9221858138033063E-2</v>
      </c>
      <c r="M42" s="41">
        <f t="shared" si="9"/>
        <v>0.20102646676281566</v>
      </c>
      <c r="N42" s="42"/>
    </row>
    <row r="43" spans="1:14" x14ac:dyDescent="0.25">
      <c r="B43" s="271"/>
      <c r="C43" s="278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1"/>
      <c r="C44" s="279" t="s">
        <v>34</v>
      </c>
      <c r="D44" s="15" t="s">
        <v>30</v>
      </c>
      <c r="E44" s="57">
        <v>0.52746399074798778</v>
      </c>
      <c r="F44" s="57">
        <v>0.34163028273494128</v>
      </c>
      <c r="G44" s="57">
        <v>0.57092124371389252</v>
      </c>
      <c r="H44" s="57">
        <v>0.63330921700949272</v>
      </c>
      <c r="I44" s="57">
        <v>0.61187367549265581</v>
      </c>
      <c r="J44" s="57">
        <f t="shared" si="6"/>
        <v>-3.384688070395736E-2</v>
      </c>
      <c r="K44" s="44">
        <f>(I44-H44)*100</f>
        <v>-2.1435541516836909</v>
      </c>
      <c r="L44" s="17">
        <f t="shared" si="8"/>
        <v>0.16002928394214755</v>
      </c>
      <c r="M44" s="44">
        <f>(I44-E44)*100</f>
        <v>8.4409684744668034</v>
      </c>
      <c r="N44" s="18"/>
    </row>
    <row r="45" spans="1:14" x14ac:dyDescent="0.25">
      <c r="B45" s="271"/>
      <c r="C45" s="280"/>
      <c r="D45" s="19" t="s">
        <v>31</v>
      </c>
      <c r="E45" s="58">
        <v>0.52746399074798778</v>
      </c>
      <c r="F45" s="58">
        <v>0.34163028273494128</v>
      </c>
      <c r="G45" s="58">
        <v>0.57092124371389252</v>
      </c>
      <c r="H45" s="58">
        <v>0.63330921700949272</v>
      </c>
      <c r="I45" s="58">
        <v>0.61187367549265581</v>
      </c>
      <c r="J45" s="58">
        <f t="shared" si="6"/>
        <v>-3.384688070395736E-2</v>
      </c>
      <c r="K45" s="45">
        <f>(I45-H45)*100</f>
        <v>-2.1435541516836909</v>
      </c>
      <c r="L45" s="21">
        <f t="shared" si="8"/>
        <v>0.16002928394214755</v>
      </c>
      <c r="M45" s="45">
        <f>(I45-E45)*100</f>
        <v>8.4409684744668034</v>
      </c>
      <c r="N45" s="22"/>
    </row>
    <row r="46" spans="1:14" x14ac:dyDescent="0.25">
      <c r="B46" s="271"/>
      <c r="C46" s="281"/>
      <c r="D46" s="23" t="s">
        <v>32</v>
      </c>
      <c r="E46" s="59" t="s">
        <v>227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1"/>
      <c r="C47" s="282" t="s">
        <v>37</v>
      </c>
      <c r="D47" s="26" t="s">
        <v>30</v>
      </c>
      <c r="E47" s="51">
        <v>705.25</v>
      </c>
      <c r="F47" s="51">
        <v>485</v>
      </c>
      <c r="G47" s="51">
        <v>648.75</v>
      </c>
      <c r="H47" s="51">
        <v>659.875</v>
      </c>
      <c r="I47" s="51">
        <v>673</v>
      </c>
      <c r="J47" s="36">
        <f>I47/H47-1</f>
        <v>1.9890130706573306E-2</v>
      </c>
      <c r="K47" s="27">
        <f>I47-H47</f>
        <v>13.125</v>
      </c>
      <c r="L47" s="36">
        <f>I47/E47-1</f>
        <v>-4.5728465083303749E-2</v>
      </c>
      <c r="M47" s="27">
        <f>I47-E47</f>
        <v>-32.25</v>
      </c>
      <c r="N47" s="38">
        <f>I47/$I$22</f>
        <v>1</v>
      </c>
    </row>
    <row r="48" spans="1:14" x14ac:dyDescent="0.25">
      <c r="B48" s="271"/>
      <c r="C48" s="277"/>
      <c r="D48" s="4" t="s">
        <v>31</v>
      </c>
      <c r="E48" s="52">
        <v>705.25</v>
      </c>
      <c r="F48" s="52">
        <v>485</v>
      </c>
      <c r="G48" s="52">
        <v>648.75</v>
      </c>
      <c r="H48" s="52">
        <v>659.875</v>
      </c>
      <c r="I48" s="52">
        <v>673</v>
      </c>
      <c r="J48" s="40">
        <f>I48/H48-1</f>
        <v>1.9890130706573306E-2</v>
      </c>
      <c r="K48" s="29">
        <f>I48-H48</f>
        <v>13.125</v>
      </c>
      <c r="L48" s="40">
        <f>I48/E48-1</f>
        <v>-4.5728465083303749E-2</v>
      </c>
      <c r="M48" s="29">
        <f>I48-E48</f>
        <v>-32.25</v>
      </c>
      <c r="N48" s="42">
        <f>I48/$I$22</f>
        <v>1</v>
      </c>
    </row>
    <row r="49" spans="2:14" x14ac:dyDescent="0.25">
      <c r="B49" s="272"/>
      <c r="C49" s="278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47"/>
    </row>
    <row r="51" spans="2:14" ht="28.5" customHeight="1" x14ac:dyDescent="0.25">
      <c r="B51" s="267" t="s">
        <v>38</v>
      </c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</row>
    <row r="52" spans="2:14" x14ac:dyDescent="0.25">
      <c r="B52" s="60"/>
    </row>
    <row r="54" spans="2:14" ht="21.75" thickBot="1" x14ac:dyDescent="0.3">
      <c r="B54" s="269" t="s">
        <v>221</v>
      </c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0" t="s">
        <v>49</v>
      </c>
      <c r="C57" s="273" t="s">
        <v>8</v>
      </c>
      <c r="D57" s="15" t="s">
        <v>30</v>
      </c>
      <c r="E57" s="49">
        <v>55887</v>
      </c>
      <c r="F57" s="49">
        <v>24221</v>
      </c>
      <c r="G57" s="49">
        <v>33444</v>
      </c>
      <c r="H57" s="49">
        <v>51485</v>
      </c>
      <c r="I57" s="49">
        <v>58157</v>
      </c>
      <c r="J57" s="17">
        <f t="shared" ref="J57:J73" si="12">I57/H57-1</f>
        <v>0.12959114305137409</v>
      </c>
      <c r="K57" s="16">
        <f t="shared" ref="K57:K73" si="13">I57-H57</f>
        <v>6672</v>
      </c>
      <c r="L57" s="17">
        <f t="shared" ref="L57:L73" si="14">I57/E57-1</f>
        <v>4.0617674951240801E-2</v>
      </c>
      <c r="M57" s="16">
        <f t="shared" ref="M57:M73" si="15">I57-E57</f>
        <v>2270</v>
      </c>
      <c r="N57" s="17">
        <f>I57/$I$57</f>
        <v>1</v>
      </c>
    </row>
    <row r="58" spans="2:14" x14ac:dyDescent="0.25">
      <c r="B58" s="271"/>
      <c r="C58" s="274"/>
      <c r="D58" s="19" t="s">
        <v>31</v>
      </c>
      <c r="E58" s="50">
        <v>55887</v>
      </c>
      <c r="F58" s="50">
        <v>24221</v>
      </c>
      <c r="G58" s="50">
        <v>33444</v>
      </c>
      <c r="H58" s="50">
        <v>51485</v>
      </c>
      <c r="I58" s="50">
        <v>58157</v>
      </c>
      <c r="J58" s="21">
        <f t="shared" si="12"/>
        <v>0.12959114305137409</v>
      </c>
      <c r="K58" s="20">
        <f t="shared" si="13"/>
        <v>6672</v>
      </c>
      <c r="L58" s="21">
        <f t="shared" si="14"/>
        <v>4.0617674951240801E-2</v>
      </c>
      <c r="M58" s="20">
        <f t="shared" si="15"/>
        <v>2270</v>
      </c>
      <c r="N58" s="21">
        <f t="shared" ref="N58" si="16">I58/$I$57</f>
        <v>1</v>
      </c>
    </row>
    <row r="59" spans="2:14" x14ac:dyDescent="0.25">
      <c r="B59" s="271"/>
      <c r="C59" s="275"/>
      <c r="D59" s="23" t="s">
        <v>32</v>
      </c>
      <c r="E59" s="24" t="s">
        <v>227</v>
      </c>
      <c r="F59" s="24" t="s">
        <v>227</v>
      </c>
      <c r="G59" s="24" t="s">
        <v>227</v>
      </c>
      <c r="H59" s="24" t="s">
        <v>227</v>
      </c>
      <c r="I59" s="24" t="s">
        <v>227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1"/>
      <c r="C60" s="276" t="s">
        <v>33</v>
      </c>
      <c r="D60" s="26" t="s">
        <v>30</v>
      </c>
      <c r="E60" s="51">
        <v>55887</v>
      </c>
      <c r="F60" s="51">
        <v>24221</v>
      </c>
      <c r="G60" s="51">
        <v>33444</v>
      </c>
      <c r="H60" s="51">
        <v>51485</v>
      </c>
      <c r="I60" s="51">
        <v>58157</v>
      </c>
      <c r="J60" s="36">
        <f t="shared" si="12"/>
        <v>0.12959114305137409</v>
      </c>
      <c r="K60" s="51">
        <f t="shared" si="13"/>
        <v>6672</v>
      </c>
      <c r="L60" s="36">
        <f t="shared" si="14"/>
        <v>4.0617674951240801E-2</v>
      </c>
      <c r="M60" s="51">
        <f t="shared" si="15"/>
        <v>2270</v>
      </c>
      <c r="N60" s="36">
        <f>I60/$I$60</f>
        <v>1</v>
      </c>
    </row>
    <row r="61" spans="2:14" x14ac:dyDescent="0.25">
      <c r="B61" s="271"/>
      <c r="C61" s="277"/>
      <c r="D61" s="4" t="s">
        <v>31</v>
      </c>
      <c r="E61" s="52">
        <v>55887</v>
      </c>
      <c r="F61" s="52">
        <v>24221</v>
      </c>
      <c r="G61" s="52">
        <v>33444</v>
      </c>
      <c r="H61" s="52">
        <v>51485</v>
      </c>
      <c r="I61" s="52">
        <v>58157</v>
      </c>
      <c r="J61" s="40">
        <f t="shared" si="12"/>
        <v>0.12959114305137409</v>
      </c>
      <c r="K61" s="52">
        <f t="shared" si="13"/>
        <v>6672</v>
      </c>
      <c r="L61" s="40">
        <f t="shared" si="14"/>
        <v>4.0617674951240801E-2</v>
      </c>
      <c r="M61" s="52">
        <f t="shared" si="15"/>
        <v>2270</v>
      </c>
      <c r="N61" s="40">
        <f t="shared" ref="N61" si="17">I61/$I$60</f>
        <v>1</v>
      </c>
    </row>
    <row r="62" spans="2:14" x14ac:dyDescent="0.25">
      <c r="B62" s="271"/>
      <c r="C62" s="278"/>
      <c r="D62" s="32" t="s">
        <v>32</v>
      </c>
      <c r="E62" s="33" t="s">
        <v>227</v>
      </c>
      <c r="F62" s="33" t="s">
        <v>227</v>
      </c>
      <c r="G62" s="33" t="s">
        <v>227</v>
      </c>
      <c r="H62" s="33" t="s">
        <v>227</v>
      </c>
      <c r="I62" s="33" t="s">
        <v>227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1"/>
      <c r="C63" s="273" t="s">
        <v>21</v>
      </c>
      <c r="D63" s="15" t="s">
        <v>30</v>
      </c>
      <c r="E63" s="49">
        <v>136126</v>
      </c>
      <c r="F63" s="49">
        <v>59047</v>
      </c>
      <c r="G63" s="49">
        <v>83402</v>
      </c>
      <c r="H63" s="49">
        <v>137757</v>
      </c>
      <c r="I63" s="49">
        <v>148334</v>
      </c>
      <c r="J63" s="17">
        <f t="shared" si="12"/>
        <v>7.6780127325653202E-2</v>
      </c>
      <c r="K63" s="16">
        <f t="shared" si="13"/>
        <v>10577</v>
      </c>
      <c r="L63" s="17">
        <f t="shared" si="14"/>
        <v>8.9681618500506932E-2</v>
      </c>
      <c r="M63" s="16">
        <f t="shared" si="15"/>
        <v>12208</v>
      </c>
      <c r="N63" s="17">
        <f>I63/$I$63</f>
        <v>1</v>
      </c>
    </row>
    <row r="64" spans="2:14" x14ac:dyDescent="0.25">
      <c r="B64" s="271"/>
      <c r="C64" s="274"/>
      <c r="D64" s="19" t="s">
        <v>31</v>
      </c>
      <c r="E64" s="50">
        <v>136126</v>
      </c>
      <c r="F64" s="50">
        <v>59047</v>
      </c>
      <c r="G64" s="50">
        <v>83402</v>
      </c>
      <c r="H64" s="50">
        <v>137757</v>
      </c>
      <c r="I64" s="50">
        <v>148334</v>
      </c>
      <c r="J64" s="21">
        <f t="shared" si="12"/>
        <v>7.6780127325653202E-2</v>
      </c>
      <c r="K64" s="20">
        <f t="shared" si="13"/>
        <v>10577</v>
      </c>
      <c r="L64" s="21">
        <f t="shared" si="14"/>
        <v>8.9681618500506932E-2</v>
      </c>
      <c r="M64" s="20">
        <f t="shared" si="15"/>
        <v>12208</v>
      </c>
      <c r="N64" s="21">
        <f t="shared" ref="N64" si="18">I64/$I$63</f>
        <v>1</v>
      </c>
    </row>
    <row r="65" spans="2:14" x14ac:dyDescent="0.25">
      <c r="B65" s="271"/>
      <c r="C65" s="275"/>
      <c r="D65" s="23" t="s">
        <v>32</v>
      </c>
      <c r="E65" s="24" t="s">
        <v>227</v>
      </c>
      <c r="F65" s="24" t="s">
        <v>227</v>
      </c>
      <c r="G65" s="24" t="s">
        <v>227</v>
      </c>
      <c r="H65" s="24" t="s">
        <v>227</v>
      </c>
      <c r="I65" s="24" t="s">
        <v>227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1"/>
      <c r="C66" s="276" t="s">
        <v>22</v>
      </c>
      <c r="D66" s="26" t="s">
        <v>30</v>
      </c>
      <c r="E66" s="53">
        <v>2.4357363966575409</v>
      </c>
      <c r="F66" s="53">
        <v>2.437843193922629</v>
      </c>
      <c r="G66" s="53">
        <v>2.4937806482478173</v>
      </c>
      <c r="H66" s="53">
        <v>2.6756725259784404</v>
      </c>
      <c r="I66" s="53">
        <v>2.5505786061867015</v>
      </c>
      <c r="J66" s="36">
        <f t="shared" si="12"/>
        <v>-4.6752328088428774E-2</v>
      </c>
      <c r="K66" s="37">
        <f t="shared" si="13"/>
        <v>-0.12509391979173889</v>
      </c>
      <c r="L66" s="36">
        <f t="shared" si="14"/>
        <v>4.714886622655623E-2</v>
      </c>
      <c r="M66" s="37">
        <f t="shared" si="15"/>
        <v>0.11484220952916058</v>
      </c>
      <c r="N66" s="36"/>
    </row>
    <row r="67" spans="2:14" x14ac:dyDescent="0.25">
      <c r="B67" s="271"/>
      <c r="C67" s="277"/>
      <c r="D67" s="4" t="s">
        <v>31</v>
      </c>
      <c r="E67" s="54">
        <f t="shared" ref="E67:I67" si="19">E64/E58</f>
        <v>2.4357363966575409</v>
      </c>
      <c r="F67" s="54">
        <f t="shared" si="19"/>
        <v>2.437843193922629</v>
      </c>
      <c r="G67" s="54">
        <f t="shared" si="19"/>
        <v>2.4937806482478173</v>
      </c>
      <c r="H67" s="54">
        <f t="shared" si="19"/>
        <v>2.6756725259784404</v>
      </c>
      <c r="I67" s="54">
        <f t="shared" si="19"/>
        <v>2.5505786061867015</v>
      </c>
      <c r="J67" s="40">
        <f t="shared" si="12"/>
        <v>-4.6752328088428774E-2</v>
      </c>
      <c r="K67" s="41">
        <f t="shared" si="13"/>
        <v>-0.12509391979173889</v>
      </c>
      <c r="L67" s="40">
        <f t="shared" si="14"/>
        <v>4.714886622655623E-2</v>
      </c>
      <c r="M67" s="41">
        <f t="shared" si="15"/>
        <v>0.11484220952916058</v>
      </c>
      <c r="N67" s="40"/>
    </row>
    <row r="68" spans="2:14" x14ac:dyDescent="0.25">
      <c r="B68" s="271"/>
      <c r="C68" s="278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1"/>
      <c r="C69" s="279" t="s">
        <v>34</v>
      </c>
      <c r="D69" s="15" t="s">
        <v>30</v>
      </c>
      <c r="E69" s="57">
        <v>0.52295410715246138</v>
      </c>
      <c r="F69" s="57">
        <v>0.5147906295498732</v>
      </c>
      <c r="G69" s="57">
        <v>0.42945341263098274</v>
      </c>
      <c r="H69" s="57">
        <v>0.57741590694750078</v>
      </c>
      <c r="I69" s="57">
        <v>0.61259601883208059</v>
      </c>
      <c r="J69" s="57">
        <f t="shared" si="12"/>
        <v>6.0926814556528042E-2</v>
      </c>
      <c r="K69" s="44">
        <f t="shared" si="13"/>
        <v>3.5180111884579812E-2</v>
      </c>
      <c r="L69" s="17">
        <f t="shared" si="14"/>
        <v>0.17141449020780919</v>
      </c>
      <c r="M69" s="44">
        <f t="shared" si="15"/>
        <v>8.9641911679619213E-2</v>
      </c>
      <c r="N69" s="17"/>
    </row>
    <row r="70" spans="2:14" x14ac:dyDescent="0.25">
      <c r="B70" s="271"/>
      <c r="C70" s="280"/>
      <c r="D70" s="19" t="s">
        <v>31</v>
      </c>
      <c r="E70" s="58">
        <v>0.52295410715246138</v>
      </c>
      <c r="F70" s="58">
        <v>0.5147906295498732</v>
      </c>
      <c r="G70" s="58">
        <v>0.42945341263098274</v>
      </c>
      <c r="H70" s="58">
        <v>0.57741590694750078</v>
      </c>
      <c r="I70" s="58">
        <v>0.61259601883208059</v>
      </c>
      <c r="J70" s="58">
        <f t="shared" si="12"/>
        <v>6.0926814556528042E-2</v>
      </c>
      <c r="K70" s="45">
        <f t="shared" si="13"/>
        <v>3.5180111884579812E-2</v>
      </c>
      <c r="L70" s="21">
        <f t="shared" si="14"/>
        <v>0.17141449020780919</v>
      </c>
      <c r="M70" s="45">
        <f t="shared" si="15"/>
        <v>8.9641911679619213E-2</v>
      </c>
      <c r="N70" s="21"/>
    </row>
    <row r="71" spans="2:14" x14ac:dyDescent="0.25">
      <c r="B71" s="271"/>
      <c r="C71" s="281"/>
      <c r="D71" s="23" t="s">
        <v>32</v>
      </c>
      <c r="E71" s="59" t="s">
        <v>227</v>
      </c>
      <c r="F71" s="59" t="s">
        <v>227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1"/>
      <c r="C72" s="282" t="s">
        <v>39</v>
      </c>
      <c r="D72" s="26" t="s">
        <v>30</v>
      </c>
      <c r="E72" s="51">
        <v>713</v>
      </c>
      <c r="F72" s="51">
        <v>339</v>
      </c>
      <c r="G72" s="51">
        <v>532</v>
      </c>
      <c r="H72" s="51">
        <v>654</v>
      </c>
      <c r="I72" s="51">
        <v>663</v>
      </c>
      <c r="J72" s="36">
        <f t="shared" si="12"/>
        <v>1.3761467889908285E-2</v>
      </c>
      <c r="K72" s="27">
        <f t="shared" si="13"/>
        <v>9</v>
      </c>
      <c r="L72" s="36">
        <f t="shared" si="14"/>
        <v>-7.0126227208976211E-2</v>
      </c>
      <c r="M72" s="27">
        <f t="shared" si="15"/>
        <v>-50</v>
      </c>
      <c r="N72" s="36">
        <f>I72/$I$72</f>
        <v>1</v>
      </c>
    </row>
    <row r="73" spans="2:14" x14ac:dyDescent="0.25">
      <c r="B73" s="271"/>
      <c r="C73" s="277"/>
      <c r="D73" s="4" t="s">
        <v>31</v>
      </c>
      <c r="E73" s="52">
        <v>713</v>
      </c>
      <c r="F73" s="52">
        <v>339</v>
      </c>
      <c r="G73" s="52">
        <v>532</v>
      </c>
      <c r="H73" s="52">
        <v>654</v>
      </c>
      <c r="I73" s="52">
        <v>663</v>
      </c>
      <c r="J73" s="40">
        <f t="shared" si="12"/>
        <v>1.3761467889908285E-2</v>
      </c>
      <c r="K73" s="29">
        <f t="shared" si="13"/>
        <v>9</v>
      </c>
      <c r="L73" s="40">
        <f t="shared" si="14"/>
        <v>-7.0126227208976211E-2</v>
      </c>
      <c r="M73" s="29">
        <f t="shared" si="15"/>
        <v>-50</v>
      </c>
      <c r="N73" s="40">
        <f t="shared" ref="N73" si="21">I73/$I$72</f>
        <v>1</v>
      </c>
    </row>
    <row r="74" spans="2:14" x14ac:dyDescent="0.25">
      <c r="B74" s="272"/>
      <c r="C74" s="278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47"/>
    </row>
    <row r="76" spans="2:14" ht="27" customHeight="1" x14ac:dyDescent="0.25">
      <c r="B76" s="267" t="s">
        <v>36</v>
      </c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52A7B-07A0-4143-9C16-F0813A62E4B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B2C6-4DE9-4AFE-8DA7-0826C0229F36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9"/>
      <c r="D5" s="269"/>
      <c r="E5" s="269"/>
      <c r="F5" s="269"/>
      <c r="G5" s="269"/>
      <c r="H5" s="269"/>
      <c r="I5" s="269"/>
      <c r="J5" s="269"/>
      <c r="L5" s="269" t="s">
        <v>267</v>
      </c>
      <c r="M5" s="269"/>
      <c r="N5" s="269"/>
      <c r="O5" s="269"/>
      <c r="P5" s="269"/>
      <c r="Q5" s="269"/>
      <c r="R5" s="269"/>
      <c r="S5" s="269"/>
      <c r="T5" s="269"/>
    </row>
    <row r="6" spans="1:20" ht="6" customHeight="1" x14ac:dyDescent="0.25"/>
    <row r="7" spans="1:20" ht="15.75" x14ac:dyDescent="0.25">
      <c r="B7" s="143"/>
      <c r="C7" s="301" t="s">
        <v>43</v>
      </c>
      <c r="D7" s="302"/>
      <c r="E7" s="302"/>
      <c r="F7" s="302"/>
      <c r="G7" s="302"/>
      <c r="H7" s="302"/>
      <c r="I7" s="302"/>
      <c r="J7" s="302"/>
    </row>
    <row r="8" spans="1:20" s="144" customFormat="1" ht="72" customHeight="1" x14ac:dyDescent="0.25">
      <c r="A8"/>
      <c r="B8" s="183"/>
      <c r="C8" s="172" t="s">
        <v>222</v>
      </c>
      <c r="D8" s="172" t="s">
        <v>223</v>
      </c>
      <c r="E8" s="172" t="s">
        <v>224</v>
      </c>
      <c r="F8" s="172" t="s">
        <v>225</v>
      </c>
      <c r="G8" s="172" t="s">
        <v>226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222</v>
      </c>
      <c r="N8" s="172" t="s">
        <v>223</v>
      </c>
      <c r="O8" s="172" t="s">
        <v>224</v>
      </c>
      <c r="P8" s="172" t="s">
        <v>225</v>
      </c>
      <c r="Q8" s="172" t="s">
        <v>226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49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534846</v>
      </c>
      <c r="D10" s="176">
        <v>323520</v>
      </c>
      <c r="E10" s="176">
        <v>524175</v>
      </c>
      <c r="F10" s="176">
        <v>536478</v>
      </c>
      <c r="G10" s="176">
        <v>584505</v>
      </c>
      <c r="H10" s="177">
        <f t="shared" ref="H10:H22" si="0">IFERROR(G10/F10-1,"-")</f>
        <v>8.9522776330063891E-2</v>
      </c>
      <c r="I10" s="177">
        <f t="shared" ref="I10:I22" si="1">IFERROR(G10/C10-1,"-")</f>
        <v>9.2847286882579372E-2</v>
      </c>
      <c r="J10" s="177">
        <f t="shared" ref="J10:J22" si="2">G10/G$10</f>
        <v>1</v>
      </c>
      <c r="L10" s="154" t="s">
        <v>68</v>
      </c>
      <c r="M10" s="176">
        <v>4334</v>
      </c>
      <c r="N10" s="176">
        <v>3078</v>
      </c>
      <c r="O10" s="176">
        <v>4073</v>
      </c>
      <c r="P10" s="176">
        <v>4816</v>
      </c>
      <c r="Q10" s="176">
        <v>3075</v>
      </c>
      <c r="R10" s="177">
        <f t="shared" ref="R10:R22" si="3">IFERROR(Q10/P10-1,"-")</f>
        <v>-0.36150332225913617</v>
      </c>
      <c r="S10" s="177">
        <f t="shared" ref="S10:S22" si="4">IFERROR(Q10/M10-1,"-")</f>
        <v>-0.29049377018920164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151948</v>
      </c>
      <c r="D11" s="158">
        <v>133715</v>
      </c>
      <c r="E11" s="158">
        <v>133368</v>
      </c>
      <c r="F11" s="158">
        <v>129856</v>
      </c>
      <c r="G11" s="158">
        <v>141408</v>
      </c>
      <c r="H11" s="159">
        <f t="shared" si="0"/>
        <v>8.8960078856579639E-2</v>
      </c>
      <c r="I11" s="160">
        <f t="shared" si="1"/>
        <v>-6.9365835680627597E-2</v>
      </c>
      <c r="J11" s="159">
        <f t="shared" si="2"/>
        <v>0.24192778504888751</v>
      </c>
      <c r="K11" s="79"/>
      <c r="L11" s="157" t="s">
        <v>97</v>
      </c>
      <c r="M11" s="158">
        <v>3141</v>
      </c>
      <c r="N11" s="158">
        <v>1870</v>
      </c>
      <c r="O11" s="158">
        <v>2670</v>
      </c>
      <c r="P11" s="158">
        <v>3465</v>
      </c>
      <c r="Q11" s="158">
        <v>1793</v>
      </c>
      <c r="R11" s="159">
        <f t="shared" si="3"/>
        <v>-0.48253968253968249</v>
      </c>
      <c r="S11" s="160">
        <f t="shared" si="4"/>
        <v>-0.42916268704234317</v>
      </c>
      <c r="T11" s="159">
        <f t="shared" si="5"/>
        <v>0.58308943089430898</v>
      </c>
    </row>
    <row r="12" spans="1:20" x14ac:dyDescent="0.25">
      <c r="B12" s="162" t="s">
        <v>103</v>
      </c>
      <c r="C12" s="163">
        <v>65349</v>
      </c>
      <c r="D12" s="163">
        <v>54254</v>
      </c>
      <c r="E12" s="163">
        <v>53372</v>
      </c>
      <c r="F12" s="163">
        <v>50630</v>
      </c>
      <c r="G12" s="163">
        <v>56113</v>
      </c>
      <c r="H12" s="164">
        <f t="shared" si="0"/>
        <v>0.10829547698992692</v>
      </c>
      <c r="I12" s="165">
        <f t="shared" si="1"/>
        <v>-0.14133345575295719</v>
      </c>
      <c r="J12" s="164">
        <f t="shared" si="2"/>
        <v>9.6000889641662604E-2</v>
      </c>
      <c r="K12" s="79"/>
      <c r="L12" s="162" t="s">
        <v>103</v>
      </c>
      <c r="M12" s="163">
        <v>1679</v>
      </c>
      <c r="N12" s="163">
        <v>633</v>
      </c>
      <c r="O12" s="163">
        <v>1026</v>
      </c>
      <c r="P12" s="163">
        <v>1472</v>
      </c>
      <c r="Q12" s="163">
        <v>178</v>
      </c>
      <c r="R12" s="164">
        <f t="shared" si="3"/>
        <v>-0.87907608695652173</v>
      </c>
      <c r="S12" s="165">
        <f t="shared" si="4"/>
        <v>-0.89398451459201911</v>
      </c>
      <c r="T12" s="164">
        <f t="shared" si="5"/>
        <v>5.7886178861788616E-2</v>
      </c>
    </row>
    <row r="13" spans="1:20" x14ac:dyDescent="0.25">
      <c r="B13" s="162" t="s">
        <v>100</v>
      </c>
      <c r="C13" s="163">
        <v>86599</v>
      </c>
      <c r="D13" s="163">
        <v>79461</v>
      </c>
      <c r="E13" s="163">
        <v>79996</v>
      </c>
      <c r="F13" s="163">
        <v>79226</v>
      </c>
      <c r="G13" s="163">
        <v>85295</v>
      </c>
      <c r="H13" s="164">
        <f t="shared" si="0"/>
        <v>7.6603640219119917E-2</v>
      </c>
      <c r="I13" s="165">
        <f t="shared" si="1"/>
        <v>-1.5057910599429514E-2</v>
      </c>
      <c r="J13" s="164">
        <f t="shared" si="2"/>
        <v>0.14592689540722492</v>
      </c>
      <c r="K13" s="79"/>
      <c r="L13" s="162" t="s">
        <v>100</v>
      </c>
      <c r="M13" s="163">
        <v>1462</v>
      </c>
      <c r="N13" s="163">
        <v>1237</v>
      </c>
      <c r="O13" s="163">
        <v>1644</v>
      </c>
      <c r="P13" s="163">
        <v>1993</v>
      </c>
      <c r="Q13" s="163">
        <v>1615</v>
      </c>
      <c r="R13" s="164">
        <f t="shared" si="3"/>
        <v>-0.1896638233818364</v>
      </c>
      <c r="S13" s="165">
        <f t="shared" si="4"/>
        <v>0.10465116279069764</v>
      </c>
      <c r="T13" s="164">
        <f>Q13/Q$10</f>
        <v>0.52520325203252027</v>
      </c>
    </row>
    <row r="14" spans="1:20" x14ac:dyDescent="0.25">
      <c r="B14" s="157" t="s">
        <v>107</v>
      </c>
      <c r="C14" s="158">
        <v>382898</v>
      </c>
      <c r="D14" s="158">
        <v>189805</v>
      </c>
      <c r="E14" s="158">
        <v>390807</v>
      </c>
      <c r="F14" s="158">
        <v>406622</v>
      </c>
      <c r="G14" s="158">
        <v>443097</v>
      </c>
      <c r="H14" s="159">
        <f t="shared" si="0"/>
        <v>8.970247551780286E-2</v>
      </c>
      <c r="I14" s="160">
        <f t="shared" si="1"/>
        <v>0.15721941613693469</v>
      </c>
      <c r="J14" s="159">
        <f t="shared" si="2"/>
        <v>0.75807221495111243</v>
      </c>
      <c r="K14" s="79"/>
      <c r="L14" s="157" t="s">
        <v>107</v>
      </c>
      <c r="M14" s="158">
        <v>1193</v>
      </c>
      <c r="N14" s="158">
        <v>1208</v>
      </c>
      <c r="O14" s="158">
        <v>1403</v>
      </c>
      <c r="P14" s="158">
        <v>1351</v>
      </c>
      <c r="Q14" s="158">
        <v>1282</v>
      </c>
      <c r="R14" s="159">
        <f t="shared" si="3"/>
        <v>-5.1073279052553655E-2</v>
      </c>
      <c r="S14" s="160">
        <f t="shared" si="4"/>
        <v>7.4601844090528058E-2</v>
      </c>
      <c r="T14" s="159">
        <f t="shared" si="5"/>
        <v>0.41691056910569108</v>
      </c>
    </row>
    <row r="15" spans="1:20" x14ac:dyDescent="0.25">
      <c r="B15" s="162" t="s">
        <v>110</v>
      </c>
      <c r="C15" s="163">
        <v>188290</v>
      </c>
      <c r="D15" s="163">
        <v>55051</v>
      </c>
      <c r="E15" s="163">
        <v>203676</v>
      </c>
      <c r="F15" s="163">
        <v>207939</v>
      </c>
      <c r="G15" s="163">
        <v>229447</v>
      </c>
      <c r="H15" s="164">
        <f t="shared" si="0"/>
        <v>0.10343418021631345</v>
      </c>
      <c r="I15" s="165">
        <f t="shared" si="1"/>
        <v>0.21858303680492863</v>
      </c>
      <c r="J15" s="164">
        <f t="shared" si="2"/>
        <v>0.39254925107569655</v>
      </c>
      <c r="K15" s="79"/>
      <c r="L15" s="162" t="s">
        <v>110</v>
      </c>
      <c r="M15" s="163">
        <v>91</v>
      </c>
      <c r="N15" s="163">
        <v>83</v>
      </c>
      <c r="O15" s="163">
        <v>113</v>
      </c>
      <c r="P15" s="163">
        <v>164</v>
      </c>
      <c r="Q15" s="163">
        <v>130</v>
      </c>
      <c r="R15" s="164">
        <f t="shared" si="3"/>
        <v>-0.20731707317073167</v>
      </c>
      <c r="S15" s="165">
        <f t="shared" si="4"/>
        <v>0.4285714285714286</v>
      </c>
      <c r="T15" s="164">
        <f t="shared" si="5"/>
        <v>4.2276422764227641E-2</v>
      </c>
    </row>
    <row r="16" spans="1:20" x14ac:dyDescent="0.25">
      <c r="B16" s="162" t="s">
        <v>113</v>
      </c>
      <c r="C16" s="163">
        <v>45943</v>
      </c>
      <c r="D16" s="163">
        <v>24245</v>
      </c>
      <c r="E16" s="163">
        <v>33788</v>
      </c>
      <c r="F16" s="163">
        <v>35898</v>
      </c>
      <c r="G16" s="163">
        <v>35542</v>
      </c>
      <c r="H16" s="164">
        <f t="shared" si="0"/>
        <v>-9.9169870187754139E-3</v>
      </c>
      <c r="I16" s="165">
        <f t="shared" si="1"/>
        <v>-0.22638922142655027</v>
      </c>
      <c r="J16" s="164">
        <f t="shared" si="2"/>
        <v>6.0807007638942354E-2</v>
      </c>
      <c r="K16" s="79"/>
      <c r="L16" s="162" t="s">
        <v>113</v>
      </c>
      <c r="M16" s="163">
        <v>146</v>
      </c>
      <c r="N16" s="163">
        <v>248</v>
      </c>
      <c r="O16" s="163">
        <v>207</v>
      </c>
      <c r="P16" s="163">
        <v>249</v>
      </c>
      <c r="Q16" s="163">
        <v>212</v>
      </c>
      <c r="R16" s="164">
        <f t="shared" si="3"/>
        <v>-0.14859437751004012</v>
      </c>
      <c r="S16" s="165">
        <f t="shared" si="4"/>
        <v>0.45205479452054798</v>
      </c>
      <c r="T16" s="164">
        <f t="shared" si="5"/>
        <v>6.8943089430894305E-2</v>
      </c>
    </row>
    <row r="17" spans="2:24" x14ac:dyDescent="0.25">
      <c r="B17" s="162" t="s">
        <v>116</v>
      </c>
      <c r="C17" s="163">
        <v>20977</v>
      </c>
      <c r="D17" s="163">
        <v>18413</v>
      </c>
      <c r="E17" s="163">
        <v>22110</v>
      </c>
      <c r="F17" s="163">
        <v>23466</v>
      </c>
      <c r="G17" s="163">
        <v>27270</v>
      </c>
      <c r="H17" s="164">
        <f t="shared" si="0"/>
        <v>0.16210687803630774</v>
      </c>
      <c r="I17" s="165">
        <f t="shared" si="1"/>
        <v>0.29999523287410024</v>
      </c>
      <c r="J17" s="164">
        <f t="shared" si="2"/>
        <v>4.6654861806143658E-2</v>
      </c>
      <c r="K17" s="79"/>
      <c r="L17" s="162" t="s">
        <v>116</v>
      </c>
      <c r="M17" s="163">
        <v>390</v>
      </c>
      <c r="N17" s="163">
        <v>434</v>
      </c>
      <c r="O17" s="163">
        <v>426</v>
      </c>
      <c r="P17" s="163">
        <v>338</v>
      </c>
      <c r="Q17" s="163">
        <v>345</v>
      </c>
      <c r="R17" s="164">
        <f t="shared" si="3"/>
        <v>2.0710059171597628E-2</v>
      </c>
      <c r="S17" s="165">
        <f t="shared" si="4"/>
        <v>-0.11538461538461542</v>
      </c>
      <c r="T17" s="164">
        <f t="shared" si="5"/>
        <v>0.11219512195121951</v>
      </c>
    </row>
    <row r="18" spans="2:24" x14ac:dyDescent="0.25">
      <c r="B18" s="162" t="s">
        <v>123</v>
      </c>
      <c r="C18" s="163">
        <v>19556</v>
      </c>
      <c r="D18" s="163">
        <v>13701</v>
      </c>
      <c r="E18" s="163">
        <v>20820</v>
      </c>
      <c r="F18" s="163">
        <v>23092</v>
      </c>
      <c r="G18" s="163">
        <v>21139</v>
      </c>
      <c r="H18" s="164">
        <f t="shared" si="0"/>
        <v>-8.4574744500259813E-2</v>
      </c>
      <c r="I18" s="165">
        <f t="shared" si="1"/>
        <v>8.0947023931274398E-2</v>
      </c>
      <c r="J18" s="164">
        <f t="shared" si="2"/>
        <v>3.6165644434179349E-2</v>
      </c>
      <c r="K18" s="79"/>
      <c r="L18" s="162" t="s">
        <v>123</v>
      </c>
      <c r="M18" s="163">
        <v>42</v>
      </c>
      <c r="N18" s="163">
        <v>24</v>
      </c>
      <c r="O18" s="163">
        <v>111</v>
      </c>
      <c r="P18" s="163">
        <v>51</v>
      </c>
      <c r="Q18" s="163">
        <v>52</v>
      </c>
      <c r="R18" s="164">
        <f t="shared" si="3"/>
        <v>1.9607843137254832E-2</v>
      </c>
      <c r="S18" s="165">
        <f t="shared" si="4"/>
        <v>0.23809523809523814</v>
      </c>
      <c r="T18" s="164">
        <f t="shared" si="5"/>
        <v>1.6910569105691057E-2</v>
      </c>
    </row>
    <row r="19" spans="2:24" x14ac:dyDescent="0.25">
      <c r="B19" s="162" t="s">
        <v>119</v>
      </c>
      <c r="C19" s="163">
        <v>13224</v>
      </c>
      <c r="D19" s="163">
        <v>13373</v>
      </c>
      <c r="E19" s="163">
        <v>13089</v>
      </c>
      <c r="F19" s="163">
        <v>15495</v>
      </c>
      <c r="G19" s="163">
        <v>15935</v>
      </c>
      <c r="H19" s="164">
        <f t="shared" si="0"/>
        <v>2.8396256857050606E-2</v>
      </c>
      <c r="I19" s="165">
        <f t="shared" si="1"/>
        <v>0.2050060496067756</v>
      </c>
      <c r="J19" s="164">
        <f t="shared" si="2"/>
        <v>2.7262384410740713E-2</v>
      </c>
      <c r="K19" s="79"/>
      <c r="L19" s="162" t="s">
        <v>119</v>
      </c>
      <c r="M19" s="163">
        <v>22</v>
      </c>
      <c r="N19" s="163">
        <v>41</v>
      </c>
      <c r="O19" s="163">
        <v>61</v>
      </c>
      <c r="P19" s="163">
        <v>51</v>
      </c>
      <c r="Q19" s="163">
        <v>59</v>
      </c>
      <c r="R19" s="164">
        <f t="shared" si="3"/>
        <v>0.15686274509803932</v>
      </c>
      <c r="S19" s="165">
        <f t="shared" si="4"/>
        <v>1.6818181818181817</v>
      </c>
      <c r="T19" s="164">
        <f t="shared" si="5"/>
        <v>1.91869918699187E-2</v>
      </c>
    </row>
    <row r="20" spans="2:24" x14ac:dyDescent="0.25">
      <c r="B20" s="162" t="s">
        <v>128</v>
      </c>
      <c r="C20" s="163">
        <v>1989</v>
      </c>
      <c r="D20" s="163">
        <v>1157</v>
      </c>
      <c r="E20" s="163">
        <v>2087</v>
      </c>
      <c r="F20" s="163">
        <v>1444</v>
      </c>
      <c r="G20" s="163">
        <v>1435</v>
      </c>
      <c r="H20" s="164">
        <f t="shared" si="0"/>
        <v>-6.2326869806094143E-3</v>
      </c>
      <c r="I20" s="165">
        <f t="shared" si="1"/>
        <v>-0.27853192559074913</v>
      </c>
      <c r="J20" s="164">
        <f t="shared" si="2"/>
        <v>2.4550688189151505E-3</v>
      </c>
      <c r="K20" s="79"/>
      <c r="L20" s="162" t="s">
        <v>128</v>
      </c>
      <c r="M20" s="163">
        <v>1</v>
      </c>
      <c r="N20" s="163">
        <v>0</v>
      </c>
      <c r="O20" s="163">
        <v>27</v>
      </c>
      <c r="P20" s="163">
        <v>6</v>
      </c>
      <c r="Q20" s="163">
        <v>4</v>
      </c>
      <c r="R20" s="164">
        <f t="shared" si="3"/>
        <v>-0.33333333333333337</v>
      </c>
      <c r="S20" s="165">
        <f t="shared" si="4"/>
        <v>3</v>
      </c>
      <c r="T20" s="164">
        <f t="shared" si="5"/>
        <v>1.3008130081300813E-3</v>
      </c>
    </row>
    <row r="21" spans="2:24" x14ac:dyDescent="0.25">
      <c r="B21" s="162" t="s">
        <v>131</v>
      </c>
      <c r="C21" s="163">
        <v>1655</v>
      </c>
      <c r="D21" s="163">
        <v>241</v>
      </c>
      <c r="E21" s="163">
        <v>752</v>
      </c>
      <c r="F21" s="163">
        <v>1089</v>
      </c>
      <c r="G21" s="163">
        <v>486</v>
      </c>
      <c r="H21" s="164">
        <f t="shared" si="0"/>
        <v>-0.55371900826446274</v>
      </c>
      <c r="I21" s="165">
        <f t="shared" si="1"/>
        <v>-0.70634441087613298</v>
      </c>
      <c r="J21" s="164">
        <f t="shared" si="2"/>
        <v>8.3147278466394643E-4</v>
      </c>
      <c r="K21" s="79"/>
      <c r="L21" s="162" t="s">
        <v>131</v>
      </c>
      <c r="M21" s="163">
        <v>9</v>
      </c>
      <c r="N21" s="163">
        <v>9</v>
      </c>
      <c r="O21" s="163">
        <v>5</v>
      </c>
      <c r="P21" s="163">
        <v>14</v>
      </c>
      <c r="Q21" s="163">
        <v>5</v>
      </c>
      <c r="R21" s="164">
        <f t="shared" si="3"/>
        <v>-0.64285714285714279</v>
      </c>
      <c r="S21" s="165">
        <f t="shared" si="4"/>
        <v>-0.44444444444444442</v>
      </c>
      <c r="T21" s="164">
        <f t="shared" si="5"/>
        <v>1.6260162601626016E-3</v>
      </c>
    </row>
    <row r="22" spans="2:24" x14ac:dyDescent="0.25">
      <c r="B22" s="168" t="s">
        <v>145</v>
      </c>
      <c r="C22" s="169">
        <f>C14-SUM(C15:C21)</f>
        <v>91264</v>
      </c>
      <c r="D22" s="169">
        <f>D14-SUM(D15:D21)</f>
        <v>63624</v>
      </c>
      <c r="E22" s="169">
        <f>E14-SUM(E15:E21)</f>
        <v>94485</v>
      </c>
      <c r="F22" s="169">
        <f>F14-SUM(F15:F21)</f>
        <v>98199</v>
      </c>
      <c r="G22" s="169">
        <f>G14-SUM(G15:G21)</f>
        <v>111843</v>
      </c>
      <c r="H22" s="170">
        <f t="shared" si="0"/>
        <v>0.13894235175510961</v>
      </c>
      <c r="I22" s="171">
        <f t="shared" si="1"/>
        <v>0.22548869214586253</v>
      </c>
      <c r="J22" s="170">
        <f t="shared" si="2"/>
        <v>0.19134652398183077</v>
      </c>
      <c r="K22" s="79"/>
      <c r="L22" s="168" t="s">
        <v>145</v>
      </c>
      <c r="M22" s="169">
        <f>M14-SUM(M15:M21)</f>
        <v>492</v>
      </c>
      <c r="N22" s="169">
        <f>N14-SUM(N15:N21)</f>
        <v>369</v>
      </c>
      <c r="O22" s="169">
        <f>O14-SUM(O15:O21)</f>
        <v>453</v>
      </c>
      <c r="P22" s="169">
        <f>P14-SUM(P15:P21)</f>
        <v>478</v>
      </c>
      <c r="Q22" s="169">
        <f>Q14-SUM(Q15:Q21)</f>
        <v>475</v>
      </c>
      <c r="R22" s="170">
        <f t="shared" si="3"/>
        <v>-6.2761506276151069E-3</v>
      </c>
      <c r="S22" s="171">
        <f t="shared" si="4"/>
        <v>-3.4552845528455278E-2</v>
      </c>
      <c r="T22" s="170">
        <f t="shared" si="5"/>
        <v>0.15447154471544716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199935</v>
      </c>
      <c r="D24" s="176">
        <v>135673</v>
      </c>
      <c r="E24" s="176">
        <v>198300</v>
      </c>
      <c r="F24" s="176">
        <v>203132</v>
      </c>
      <c r="G24" s="176">
        <v>210914</v>
      </c>
      <c r="H24" s="177">
        <f t="shared" ref="H24:H36" si="6">IFERROR(G24/F24-1,"-")</f>
        <v>3.8310064391627208E-2</v>
      </c>
      <c r="I24" s="177">
        <f t="shared" ref="I24:I36" si="7">IFERROR(G24/C24-1,"-")</f>
        <v>5.491284667516938E-2</v>
      </c>
      <c r="J24" s="177">
        <f t="shared" ref="J24:J36" si="8">G24/G$10</f>
        <v>0.36084208005064117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44375</v>
      </c>
      <c r="D25" s="158">
        <v>47355</v>
      </c>
      <c r="E25" s="158">
        <v>36241</v>
      </c>
      <c r="F25" s="158">
        <v>29404</v>
      </c>
      <c r="G25" s="158">
        <v>29634</v>
      </c>
      <c r="H25" s="159">
        <f t="shared" si="6"/>
        <v>7.8220650251665802E-3</v>
      </c>
      <c r="I25" s="160">
        <f t="shared" si="7"/>
        <v>-0.33219154929577466</v>
      </c>
      <c r="J25" s="159">
        <f t="shared" si="8"/>
        <v>5.0699309672286808E-2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23839</v>
      </c>
      <c r="D26" s="163">
        <v>19391</v>
      </c>
      <c r="E26" s="163">
        <v>14337</v>
      </c>
      <c r="F26" s="163">
        <v>12540</v>
      </c>
      <c r="G26" s="163">
        <v>11203</v>
      </c>
      <c r="H26" s="164">
        <f t="shared" si="6"/>
        <v>-0.1066188197767145</v>
      </c>
      <c r="I26" s="165">
        <f t="shared" si="7"/>
        <v>-0.53005579093082766</v>
      </c>
      <c r="J26" s="164">
        <f t="shared" si="8"/>
        <v>1.9166645281049777E-2</v>
      </c>
    </row>
    <row r="27" spans="2:24" x14ac:dyDescent="0.25">
      <c r="B27" s="162" t="s">
        <v>100</v>
      </c>
      <c r="C27" s="163">
        <v>20536</v>
      </c>
      <c r="D27" s="163">
        <v>27964</v>
      </c>
      <c r="E27" s="163">
        <v>21904</v>
      </c>
      <c r="F27" s="163">
        <v>16864</v>
      </c>
      <c r="G27" s="163">
        <v>18431</v>
      </c>
      <c r="H27" s="164">
        <f t="shared" si="6"/>
        <v>9.2919829222011474E-2</v>
      </c>
      <c r="I27" s="165">
        <f t="shared" si="7"/>
        <v>-0.10250292169848074</v>
      </c>
      <c r="J27" s="164">
        <f t="shared" si="8"/>
        <v>3.1532664391237031E-2</v>
      </c>
    </row>
    <row r="28" spans="2:24" x14ac:dyDescent="0.25">
      <c r="B28" s="157" t="s">
        <v>107</v>
      </c>
      <c r="C28" s="158">
        <v>155560</v>
      </c>
      <c r="D28" s="158">
        <v>88318</v>
      </c>
      <c r="E28" s="158">
        <v>162059</v>
      </c>
      <c r="F28" s="158">
        <v>173728</v>
      </c>
      <c r="G28" s="158">
        <v>181280</v>
      </c>
      <c r="H28" s="159">
        <f t="shared" si="6"/>
        <v>4.3470252348498883E-2</v>
      </c>
      <c r="I28" s="160">
        <f t="shared" si="7"/>
        <v>0.1653381331961945</v>
      </c>
      <c r="J28" s="159">
        <f t="shared" si="8"/>
        <v>0.31014277037835436</v>
      </c>
    </row>
    <row r="29" spans="2:24" x14ac:dyDescent="0.25">
      <c r="B29" s="162" t="s">
        <v>110</v>
      </c>
      <c r="C29" s="163">
        <v>77288</v>
      </c>
      <c r="D29" s="163">
        <v>28800</v>
      </c>
      <c r="E29" s="163">
        <v>89009</v>
      </c>
      <c r="F29" s="163">
        <v>95219</v>
      </c>
      <c r="G29" s="163">
        <v>101712</v>
      </c>
      <c r="H29" s="164">
        <f t="shared" si="6"/>
        <v>6.819017212951195E-2</v>
      </c>
      <c r="I29" s="165">
        <f t="shared" si="7"/>
        <v>0.31601283511023714</v>
      </c>
      <c r="J29" s="164">
        <f t="shared" si="8"/>
        <v>0.17401390920522494</v>
      </c>
    </row>
    <row r="30" spans="2:24" x14ac:dyDescent="0.25">
      <c r="B30" s="162" t="s">
        <v>113</v>
      </c>
      <c r="C30" s="163">
        <v>21354</v>
      </c>
      <c r="D30" s="163">
        <v>14020</v>
      </c>
      <c r="E30" s="163">
        <v>17512</v>
      </c>
      <c r="F30" s="163">
        <v>17456</v>
      </c>
      <c r="G30" s="163">
        <v>17415</v>
      </c>
      <c r="H30" s="164">
        <f t="shared" si="6"/>
        <v>-2.3487626031164499E-3</v>
      </c>
      <c r="I30" s="165">
        <f t="shared" si="7"/>
        <v>-0.18446192750772694</v>
      </c>
      <c r="J30" s="164">
        <f t="shared" si="8"/>
        <v>2.9794441450458078E-2</v>
      </c>
    </row>
    <row r="31" spans="2:24" x14ac:dyDescent="0.25">
      <c r="B31" s="162" t="s">
        <v>116</v>
      </c>
      <c r="C31" s="163">
        <v>6677</v>
      </c>
      <c r="D31" s="163">
        <v>6475</v>
      </c>
      <c r="E31" s="163">
        <v>7432</v>
      </c>
      <c r="F31" s="163">
        <v>8076</v>
      </c>
      <c r="G31" s="163">
        <v>6722</v>
      </c>
      <c r="H31" s="164">
        <f t="shared" si="6"/>
        <v>-0.16765725606736004</v>
      </c>
      <c r="I31" s="165">
        <f t="shared" si="7"/>
        <v>6.7395536917778109E-3</v>
      </c>
      <c r="J31" s="164">
        <f t="shared" si="8"/>
        <v>1.1500329338500098E-2</v>
      </c>
    </row>
    <row r="32" spans="2:24" x14ac:dyDescent="0.25">
      <c r="B32" s="162" t="s">
        <v>123</v>
      </c>
      <c r="C32" s="163">
        <v>8027</v>
      </c>
      <c r="D32" s="163">
        <v>7050</v>
      </c>
      <c r="E32" s="163">
        <v>9314</v>
      </c>
      <c r="F32" s="163">
        <v>9861</v>
      </c>
      <c r="G32" s="163">
        <v>8555</v>
      </c>
      <c r="H32" s="164">
        <f t="shared" si="6"/>
        <v>-0.13244092891187509</v>
      </c>
      <c r="I32" s="165">
        <f t="shared" si="7"/>
        <v>6.5777999252522701E-2</v>
      </c>
      <c r="J32" s="164">
        <f t="shared" si="8"/>
        <v>1.4636316199177081E-2</v>
      </c>
    </row>
    <row r="33" spans="2:10" x14ac:dyDescent="0.25">
      <c r="B33" s="162" t="s">
        <v>119</v>
      </c>
      <c r="C33" s="163">
        <v>6664</v>
      </c>
      <c r="D33" s="163">
        <v>7356</v>
      </c>
      <c r="E33" s="163">
        <v>7162</v>
      </c>
      <c r="F33" s="163">
        <v>7924</v>
      </c>
      <c r="G33" s="163">
        <v>7845</v>
      </c>
      <c r="H33" s="164">
        <f t="shared" si="6"/>
        <v>-9.9697122665320936E-3</v>
      </c>
      <c r="I33" s="165">
        <f t="shared" si="7"/>
        <v>0.17722088835534211</v>
      </c>
      <c r="J33" s="164">
        <f t="shared" si="8"/>
        <v>1.3421613159853209E-2</v>
      </c>
    </row>
    <row r="34" spans="2:10" x14ac:dyDescent="0.25">
      <c r="B34" s="162" t="s">
        <v>128</v>
      </c>
      <c r="C34" s="163">
        <v>867</v>
      </c>
      <c r="D34" s="163">
        <v>192</v>
      </c>
      <c r="E34" s="163">
        <v>630</v>
      </c>
      <c r="F34" s="163">
        <v>729</v>
      </c>
      <c r="G34" s="163">
        <v>653</v>
      </c>
      <c r="H34" s="164">
        <f t="shared" si="6"/>
        <v>-0.10425240054869689</v>
      </c>
      <c r="I34" s="165">
        <f t="shared" si="7"/>
        <v>-0.24682814302191469</v>
      </c>
      <c r="J34" s="164">
        <f t="shared" si="8"/>
        <v>1.1171846263077305E-3</v>
      </c>
    </row>
    <row r="35" spans="2:10" x14ac:dyDescent="0.25">
      <c r="B35" s="162" t="s">
        <v>131</v>
      </c>
      <c r="C35" s="163">
        <v>828</v>
      </c>
      <c r="D35" s="163">
        <v>81</v>
      </c>
      <c r="E35" s="163">
        <v>337</v>
      </c>
      <c r="F35" s="163">
        <v>470</v>
      </c>
      <c r="G35" s="163">
        <v>265</v>
      </c>
      <c r="H35" s="164">
        <f t="shared" si="6"/>
        <v>-0.43617021276595747</v>
      </c>
      <c r="I35" s="165">
        <f t="shared" si="7"/>
        <v>-0.67995169082125606</v>
      </c>
      <c r="J35" s="164">
        <f t="shared" si="8"/>
        <v>4.5337507805750165E-4</v>
      </c>
    </row>
    <row r="36" spans="2:10" x14ac:dyDescent="0.25">
      <c r="B36" s="168" t="s">
        <v>145</v>
      </c>
      <c r="C36" s="169">
        <f>C28-SUM(C29:C35)</f>
        <v>33855</v>
      </c>
      <c r="D36" s="169">
        <f>D28-SUM(D29:D35)</f>
        <v>24344</v>
      </c>
      <c r="E36" s="169">
        <f>E28-SUM(E29:E35)</f>
        <v>30663</v>
      </c>
      <c r="F36" s="169">
        <f>F28-SUM(F29:F35)</f>
        <v>33993</v>
      </c>
      <c r="G36" s="169">
        <f>G28-SUM(G29:G35)</f>
        <v>38113</v>
      </c>
      <c r="H36" s="170">
        <f t="shared" si="6"/>
        <v>0.12120142382255161</v>
      </c>
      <c r="I36" s="171">
        <f t="shared" si="7"/>
        <v>0.12577167331265682</v>
      </c>
      <c r="J36" s="170">
        <f t="shared" si="8"/>
        <v>6.52056013207757E-2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146945</v>
      </c>
      <c r="D38" s="176">
        <v>60982</v>
      </c>
      <c r="E38" s="176">
        <v>142344</v>
      </c>
      <c r="F38" s="176">
        <v>143539</v>
      </c>
      <c r="G38" s="176">
        <v>152016</v>
      </c>
      <c r="H38" s="177">
        <f t="shared" ref="H38:H50" si="9">IFERROR(G38/F38-1,"-")</f>
        <v>5.9057120364500282E-2</v>
      </c>
      <c r="I38" s="177">
        <f t="shared" ref="I38:I50" si="10">IFERROR(G38/C38-1,"-")</f>
        <v>3.4509510361019347E-2</v>
      </c>
      <c r="J38" s="177">
        <f t="shared" ref="J38:J50" si="11">G38/G$10</f>
        <v>0.2600764749659969</v>
      </c>
    </row>
    <row r="39" spans="2:10" x14ac:dyDescent="0.25">
      <c r="B39" s="157" t="s">
        <v>97</v>
      </c>
      <c r="C39" s="158">
        <v>22835</v>
      </c>
      <c r="D39" s="158">
        <v>13776</v>
      </c>
      <c r="E39" s="158">
        <v>20969</v>
      </c>
      <c r="F39" s="158">
        <v>22947</v>
      </c>
      <c r="G39" s="158">
        <v>20840</v>
      </c>
      <c r="H39" s="159">
        <f t="shared" si="9"/>
        <v>-9.1820281518281255E-2</v>
      </c>
      <c r="I39" s="160">
        <f t="shared" si="10"/>
        <v>-8.7365885701773616E-2</v>
      </c>
      <c r="J39" s="159">
        <f t="shared" si="11"/>
        <v>3.5654100478182391E-2</v>
      </c>
    </row>
    <row r="40" spans="2:10" x14ac:dyDescent="0.25">
      <c r="B40" s="162" t="s">
        <v>103</v>
      </c>
      <c r="C40" s="163">
        <v>10036</v>
      </c>
      <c r="D40" s="163">
        <v>4547</v>
      </c>
      <c r="E40" s="163">
        <v>8693</v>
      </c>
      <c r="F40" s="163">
        <v>11322</v>
      </c>
      <c r="G40" s="163">
        <v>10333</v>
      </c>
      <c r="H40" s="164">
        <f t="shared" si="9"/>
        <v>-8.7352057940293215E-2</v>
      </c>
      <c r="I40" s="165">
        <f t="shared" si="10"/>
        <v>2.9593463531287334E-2</v>
      </c>
      <c r="J40" s="164">
        <f t="shared" si="11"/>
        <v>1.7678206345540244E-2</v>
      </c>
    </row>
    <row r="41" spans="2:10" x14ac:dyDescent="0.25">
      <c r="B41" s="162" t="s">
        <v>100</v>
      </c>
      <c r="C41" s="163">
        <v>12799</v>
      </c>
      <c r="D41" s="163">
        <v>9229</v>
      </c>
      <c r="E41" s="163">
        <v>12276</v>
      </c>
      <c r="F41" s="163">
        <v>11625</v>
      </c>
      <c r="G41" s="163">
        <v>10507</v>
      </c>
      <c r="H41" s="164">
        <f t="shared" si="9"/>
        <v>-9.6172043010752661E-2</v>
      </c>
      <c r="I41" s="165">
        <f t="shared" si="10"/>
        <v>-0.17907649035080864</v>
      </c>
      <c r="J41" s="164">
        <f t="shared" si="11"/>
        <v>1.797589413264215E-2</v>
      </c>
    </row>
    <row r="42" spans="2:10" x14ac:dyDescent="0.25">
      <c r="B42" s="157" t="s">
        <v>107</v>
      </c>
      <c r="C42" s="158">
        <v>124110</v>
      </c>
      <c r="D42" s="158">
        <v>47206</v>
      </c>
      <c r="E42" s="158">
        <v>121375</v>
      </c>
      <c r="F42" s="158">
        <v>120592</v>
      </c>
      <c r="G42" s="158">
        <v>131176</v>
      </c>
      <c r="H42" s="159">
        <f t="shared" si="9"/>
        <v>8.776701605413284E-2</v>
      </c>
      <c r="I42" s="160">
        <f t="shared" si="10"/>
        <v>5.6933365562807259E-2</v>
      </c>
      <c r="J42" s="159">
        <f t="shared" si="11"/>
        <v>0.22442237448781446</v>
      </c>
    </row>
    <row r="43" spans="2:10" x14ac:dyDescent="0.25">
      <c r="B43" s="162" t="s">
        <v>110</v>
      </c>
      <c r="C43" s="163">
        <v>76295</v>
      </c>
      <c r="D43" s="163">
        <v>16412</v>
      </c>
      <c r="E43" s="163">
        <v>67927</v>
      </c>
      <c r="F43" s="163">
        <v>68857</v>
      </c>
      <c r="G43" s="163">
        <v>76327</v>
      </c>
      <c r="H43" s="164">
        <f t="shared" si="9"/>
        <v>0.10848570225249432</v>
      </c>
      <c r="I43" s="165">
        <f t="shared" si="10"/>
        <v>4.1942460187427422E-4</v>
      </c>
      <c r="J43" s="164">
        <f t="shared" si="11"/>
        <v>0.13058399842601859</v>
      </c>
    </row>
    <row r="44" spans="2:10" x14ac:dyDescent="0.25">
      <c r="B44" s="162" t="s">
        <v>113</v>
      </c>
      <c r="C44" s="163">
        <v>4259</v>
      </c>
      <c r="D44" s="163">
        <v>1557</v>
      </c>
      <c r="E44" s="163">
        <v>3350</v>
      </c>
      <c r="F44" s="163">
        <v>3774</v>
      </c>
      <c r="G44" s="163">
        <v>3779</v>
      </c>
      <c r="H44" s="164">
        <f t="shared" si="9"/>
        <v>1.3248542660306839E-3</v>
      </c>
      <c r="I44" s="165">
        <f t="shared" si="10"/>
        <v>-0.11270251232683726</v>
      </c>
      <c r="J44" s="164">
        <f t="shared" si="11"/>
        <v>6.4652996980350897E-3</v>
      </c>
    </row>
    <row r="45" spans="2:10" x14ac:dyDescent="0.25">
      <c r="B45" s="162" t="s">
        <v>116</v>
      </c>
      <c r="C45" s="163">
        <v>2817</v>
      </c>
      <c r="D45" s="163">
        <v>2833</v>
      </c>
      <c r="E45" s="163">
        <v>3444</v>
      </c>
      <c r="F45" s="163">
        <v>3622</v>
      </c>
      <c r="G45" s="163">
        <v>3914</v>
      </c>
      <c r="H45" s="164">
        <f t="shared" si="9"/>
        <v>8.0618442849254457E-2</v>
      </c>
      <c r="I45" s="165">
        <f t="shared" si="10"/>
        <v>0.38942137025204127</v>
      </c>
      <c r="J45" s="164">
        <f t="shared" si="11"/>
        <v>6.6962643604417411E-3</v>
      </c>
    </row>
    <row r="46" spans="2:10" x14ac:dyDescent="0.25">
      <c r="B46" s="162" t="s">
        <v>123</v>
      </c>
      <c r="C46" s="163">
        <v>8269</v>
      </c>
      <c r="D46" s="163">
        <v>4526</v>
      </c>
      <c r="E46" s="163">
        <v>7311</v>
      </c>
      <c r="F46" s="163">
        <v>8276</v>
      </c>
      <c r="G46" s="163">
        <v>7598</v>
      </c>
      <c r="H46" s="164">
        <f t="shared" si="9"/>
        <v>-8.1923634606089868E-2</v>
      </c>
      <c r="I46" s="165">
        <f t="shared" si="10"/>
        <v>-8.1146450598621356E-2</v>
      </c>
      <c r="J46" s="164">
        <f t="shared" si="11"/>
        <v>1.2999033370116594E-2</v>
      </c>
    </row>
    <row r="47" spans="2:10" x14ac:dyDescent="0.25">
      <c r="B47" s="162" t="s">
        <v>119</v>
      </c>
      <c r="C47" s="163">
        <v>3885</v>
      </c>
      <c r="D47" s="163">
        <v>2898</v>
      </c>
      <c r="E47" s="163">
        <v>3422</v>
      </c>
      <c r="F47" s="163">
        <v>4872</v>
      </c>
      <c r="G47" s="163">
        <v>4672</v>
      </c>
      <c r="H47" s="164">
        <f t="shared" si="9"/>
        <v>-4.1050903119868587E-2</v>
      </c>
      <c r="I47" s="165">
        <f t="shared" si="10"/>
        <v>0.2025740025740026</v>
      </c>
      <c r="J47" s="164">
        <f t="shared" si="11"/>
        <v>7.993088168621312E-3</v>
      </c>
    </row>
    <row r="48" spans="2:10" x14ac:dyDescent="0.25">
      <c r="B48" s="162" t="s">
        <v>128</v>
      </c>
      <c r="C48" s="163">
        <v>611</v>
      </c>
      <c r="D48" s="163">
        <v>760</v>
      </c>
      <c r="E48" s="163">
        <v>971</v>
      </c>
      <c r="F48" s="163">
        <v>445</v>
      </c>
      <c r="G48" s="163">
        <v>513</v>
      </c>
      <c r="H48" s="164">
        <f t="shared" si="9"/>
        <v>0.15280898876404492</v>
      </c>
      <c r="I48" s="165">
        <f t="shared" si="10"/>
        <v>-0.16039279869067102</v>
      </c>
      <c r="J48" s="164">
        <f t="shared" si="11"/>
        <v>8.7766571714527678E-4</v>
      </c>
    </row>
    <row r="49" spans="2:10" x14ac:dyDescent="0.25">
      <c r="B49" s="162" t="s">
        <v>131</v>
      </c>
      <c r="C49" s="163">
        <v>391</v>
      </c>
      <c r="D49" s="163">
        <v>79</v>
      </c>
      <c r="E49" s="163">
        <v>153</v>
      </c>
      <c r="F49" s="163">
        <v>384</v>
      </c>
      <c r="G49" s="163">
        <v>63</v>
      </c>
      <c r="H49" s="164">
        <f t="shared" si="9"/>
        <v>-0.8359375</v>
      </c>
      <c r="I49" s="165">
        <f t="shared" si="10"/>
        <v>-0.83887468030690537</v>
      </c>
      <c r="J49" s="164">
        <f t="shared" si="11"/>
        <v>1.0778350912310417E-4</v>
      </c>
    </row>
    <row r="50" spans="2:10" x14ac:dyDescent="0.25">
      <c r="B50" s="168" t="s">
        <v>145</v>
      </c>
      <c r="C50" s="169">
        <f>C42-SUM(C43:C49)</f>
        <v>27583</v>
      </c>
      <c r="D50" s="169">
        <f>D42-SUM(D43:D49)</f>
        <v>18141</v>
      </c>
      <c r="E50" s="169">
        <f>E42-SUM(E43:E49)</f>
        <v>34797</v>
      </c>
      <c r="F50" s="169">
        <f>F42-SUM(F43:F49)</f>
        <v>30362</v>
      </c>
      <c r="G50" s="169">
        <f>G42-SUM(G43:G49)</f>
        <v>34310</v>
      </c>
      <c r="H50" s="170">
        <f t="shared" si="9"/>
        <v>0.13003095975232193</v>
      </c>
      <c r="I50" s="171">
        <f t="shared" si="10"/>
        <v>0.24388210129427557</v>
      </c>
      <c r="J50" s="170">
        <f t="shared" si="11"/>
        <v>5.8699241238312758E-2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3880</v>
      </c>
      <c r="D52" s="176">
        <v>2524</v>
      </c>
      <c r="E52" s="176">
        <v>3626</v>
      </c>
      <c r="F52" s="176">
        <v>3264</v>
      </c>
      <c r="G52" s="176">
        <v>3498</v>
      </c>
      <c r="H52" s="177">
        <f t="shared" ref="H52:H64" si="12">IFERROR(G52/F52-1,"-")</f>
        <v>7.1691176470588314E-2</v>
      </c>
      <c r="I52" s="177">
        <f t="shared" ref="I52:I64" si="13">IFERROR(G52/C52-1,"-")</f>
        <v>-9.8453608247422664E-2</v>
      </c>
      <c r="J52" s="177">
        <f t="shared" ref="J52:J64" si="14">G52/G$10</f>
        <v>5.984551030359022E-3</v>
      </c>
    </row>
    <row r="53" spans="2:10" x14ac:dyDescent="0.25">
      <c r="B53" s="157" t="s">
        <v>97</v>
      </c>
      <c r="C53" s="158">
        <v>1380</v>
      </c>
      <c r="D53" s="158">
        <v>1027</v>
      </c>
      <c r="E53" s="158">
        <v>1196</v>
      </c>
      <c r="F53" s="158">
        <v>1321</v>
      </c>
      <c r="G53" s="158">
        <v>697</v>
      </c>
      <c r="H53" s="159">
        <f t="shared" si="12"/>
        <v>-0.47236941710825131</v>
      </c>
      <c r="I53" s="160">
        <f t="shared" si="13"/>
        <v>-0.49492753623188401</v>
      </c>
      <c r="J53" s="159">
        <f t="shared" si="14"/>
        <v>1.1924619977587874E-3</v>
      </c>
    </row>
    <row r="54" spans="2:10" x14ac:dyDescent="0.25">
      <c r="B54" s="162" t="s">
        <v>103</v>
      </c>
      <c r="C54" s="163">
        <v>985</v>
      </c>
      <c r="D54" s="163">
        <v>524</v>
      </c>
      <c r="E54" s="163">
        <v>864</v>
      </c>
      <c r="F54" s="163">
        <v>903</v>
      </c>
      <c r="G54" s="163">
        <v>386</v>
      </c>
      <c r="H54" s="164">
        <f t="shared" si="12"/>
        <v>-0.57253599114064224</v>
      </c>
      <c r="I54" s="165">
        <f t="shared" si="13"/>
        <v>-0.60812182741116749</v>
      </c>
      <c r="J54" s="164">
        <f t="shared" si="14"/>
        <v>6.6038784954790806E-4</v>
      </c>
    </row>
    <row r="55" spans="2:10" x14ac:dyDescent="0.25">
      <c r="B55" s="162" t="s">
        <v>100</v>
      </c>
      <c r="C55" s="163">
        <v>395</v>
      </c>
      <c r="D55" s="163">
        <v>503</v>
      </c>
      <c r="E55" s="163">
        <v>332</v>
      </c>
      <c r="F55" s="163">
        <v>418</v>
      </c>
      <c r="G55" s="163">
        <v>311</v>
      </c>
      <c r="H55" s="164">
        <f t="shared" si="12"/>
        <v>-0.25598086124401909</v>
      </c>
      <c r="I55" s="165">
        <f t="shared" si="13"/>
        <v>-0.21265822784810129</v>
      </c>
      <c r="J55" s="164">
        <f t="shared" si="14"/>
        <v>5.3207414821087934E-4</v>
      </c>
    </row>
    <row r="56" spans="2:10" x14ac:dyDescent="0.25">
      <c r="B56" s="157" t="s">
        <v>107</v>
      </c>
      <c r="C56" s="158">
        <v>2500</v>
      </c>
      <c r="D56" s="158">
        <v>1497</v>
      </c>
      <c r="E56" s="158">
        <v>2430</v>
      </c>
      <c r="F56" s="158">
        <v>1943</v>
      </c>
      <c r="G56" s="158">
        <v>2801</v>
      </c>
      <c r="H56" s="159">
        <f t="shared" si="12"/>
        <v>0.44158517756047355</v>
      </c>
      <c r="I56" s="160">
        <f t="shared" si="13"/>
        <v>0.12040000000000006</v>
      </c>
      <c r="J56" s="159">
        <f t="shared" si="14"/>
        <v>4.7920890326002344E-3</v>
      </c>
    </row>
    <row r="57" spans="2:10" x14ac:dyDescent="0.25">
      <c r="B57" s="162" t="s">
        <v>110</v>
      </c>
      <c r="C57" s="163">
        <v>841</v>
      </c>
      <c r="D57" s="163">
        <v>288</v>
      </c>
      <c r="E57" s="163">
        <v>895</v>
      </c>
      <c r="F57" s="163">
        <v>683</v>
      </c>
      <c r="G57" s="163">
        <v>1094</v>
      </c>
      <c r="H57" s="164">
        <f t="shared" si="12"/>
        <v>0.60175695461200585</v>
      </c>
      <c r="I57" s="165">
        <f t="shared" si="13"/>
        <v>0.300832342449465</v>
      </c>
      <c r="J57" s="164">
        <f t="shared" si="14"/>
        <v>1.8716691901694597E-3</v>
      </c>
    </row>
    <row r="58" spans="2:10" x14ac:dyDescent="0.25">
      <c r="B58" s="162" t="s">
        <v>113</v>
      </c>
      <c r="C58" s="163">
        <v>512</v>
      </c>
      <c r="D58" s="163">
        <v>386</v>
      </c>
      <c r="E58" s="163">
        <v>447</v>
      </c>
      <c r="F58" s="163">
        <v>296</v>
      </c>
      <c r="G58" s="163">
        <v>461</v>
      </c>
      <c r="H58" s="164">
        <f t="shared" si="12"/>
        <v>0.55743243243243246</v>
      </c>
      <c r="I58" s="165">
        <f t="shared" si="13"/>
        <v>-9.9609375E-2</v>
      </c>
      <c r="J58" s="164">
        <f t="shared" si="14"/>
        <v>7.8870155088493678E-4</v>
      </c>
    </row>
    <row r="59" spans="2:10" x14ac:dyDescent="0.25">
      <c r="B59" s="162" t="s">
        <v>116</v>
      </c>
      <c r="C59" s="163">
        <v>215</v>
      </c>
      <c r="D59" s="163">
        <v>230</v>
      </c>
      <c r="E59" s="163">
        <v>253</v>
      </c>
      <c r="F59" s="163">
        <v>212</v>
      </c>
      <c r="G59" s="163">
        <v>235</v>
      </c>
      <c r="H59" s="164">
        <f t="shared" si="12"/>
        <v>0.10849056603773577</v>
      </c>
      <c r="I59" s="165">
        <f t="shared" si="13"/>
        <v>9.3023255813953432E-2</v>
      </c>
      <c r="J59" s="164">
        <f t="shared" si="14"/>
        <v>4.0204959752269015E-4</v>
      </c>
    </row>
    <row r="60" spans="2:10" x14ac:dyDescent="0.25">
      <c r="B60" s="162" t="s">
        <v>123</v>
      </c>
      <c r="C60" s="163">
        <v>69</v>
      </c>
      <c r="D60" s="163">
        <v>45</v>
      </c>
      <c r="E60" s="163">
        <v>76</v>
      </c>
      <c r="F60" s="163">
        <v>29</v>
      </c>
      <c r="G60" s="163">
        <v>106</v>
      </c>
      <c r="H60" s="164">
        <f t="shared" si="12"/>
        <v>2.6551724137931036</v>
      </c>
      <c r="I60" s="165">
        <f t="shared" si="13"/>
        <v>0.53623188405797095</v>
      </c>
      <c r="J60" s="164">
        <f t="shared" si="14"/>
        <v>1.8135003122300066E-4</v>
      </c>
    </row>
    <row r="61" spans="2:10" x14ac:dyDescent="0.25">
      <c r="B61" s="162" t="s">
        <v>119</v>
      </c>
      <c r="C61" s="163">
        <v>26</v>
      </c>
      <c r="D61" s="163">
        <v>40</v>
      </c>
      <c r="E61" s="163">
        <v>56</v>
      </c>
      <c r="F61" s="163">
        <v>60</v>
      </c>
      <c r="G61" s="163">
        <v>40</v>
      </c>
      <c r="H61" s="164">
        <f t="shared" si="12"/>
        <v>-0.33333333333333337</v>
      </c>
      <c r="I61" s="165">
        <f t="shared" si="13"/>
        <v>0.53846153846153855</v>
      </c>
      <c r="J61" s="164">
        <f t="shared" si="14"/>
        <v>6.8433974046415343E-5</v>
      </c>
    </row>
    <row r="62" spans="2:10" x14ac:dyDescent="0.25">
      <c r="B62" s="162" t="s">
        <v>128</v>
      </c>
      <c r="C62" s="163">
        <v>12</v>
      </c>
      <c r="D62" s="163">
        <v>3</v>
      </c>
      <c r="E62" s="163">
        <v>5</v>
      </c>
      <c r="F62" s="163">
        <v>5</v>
      </c>
      <c r="G62" s="163">
        <v>8</v>
      </c>
      <c r="H62" s="164">
        <f t="shared" si="12"/>
        <v>0.60000000000000009</v>
      </c>
      <c r="I62" s="165">
        <f t="shared" si="13"/>
        <v>-0.33333333333333337</v>
      </c>
      <c r="J62" s="164">
        <f t="shared" si="14"/>
        <v>1.3686794809283068E-5</v>
      </c>
    </row>
    <row r="63" spans="2:10" x14ac:dyDescent="0.25">
      <c r="B63" s="162" t="s">
        <v>131</v>
      </c>
      <c r="C63" s="163">
        <v>11</v>
      </c>
      <c r="D63" s="163">
        <v>4</v>
      </c>
      <c r="E63" s="163">
        <v>2</v>
      </c>
      <c r="F63" s="163">
        <v>2</v>
      </c>
      <c r="G63" s="163">
        <v>6</v>
      </c>
      <c r="H63" s="164">
        <f t="shared" si="12"/>
        <v>2</v>
      </c>
      <c r="I63" s="165">
        <f t="shared" si="13"/>
        <v>-0.45454545454545459</v>
      </c>
      <c r="J63" s="164">
        <f t="shared" si="14"/>
        <v>1.0265096106962301E-5</v>
      </c>
    </row>
    <row r="64" spans="2:10" x14ac:dyDescent="0.25">
      <c r="B64" s="168" t="s">
        <v>145</v>
      </c>
      <c r="C64" s="169">
        <f>C56-SUM(C57:C63)</f>
        <v>814</v>
      </c>
      <c r="D64" s="169">
        <f>D56-SUM(D57:D63)</f>
        <v>501</v>
      </c>
      <c r="E64" s="169">
        <f>E56-SUM(E57:E63)</f>
        <v>696</v>
      </c>
      <c r="F64" s="169">
        <f>F56-SUM(F57:F63)</f>
        <v>656</v>
      </c>
      <c r="G64" s="169">
        <f>G56-SUM(G57:G63)</f>
        <v>851</v>
      </c>
      <c r="H64" s="170">
        <f t="shared" si="12"/>
        <v>0.29725609756097571</v>
      </c>
      <c r="I64" s="171">
        <f t="shared" si="13"/>
        <v>4.5454545454545414E-2</v>
      </c>
      <c r="J64" s="170">
        <f t="shared" si="14"/>
        <v>1.4559327978374865E-3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16702</v>
      </c>
      <c r="D66" s="176">
        <v>6786</v>
      </c>
      <c r="E66" s="176">
        <v>18865</v>
      </c>
      <c r="F66" s="176">
        <v>13528</v>
      </c>
      <c r="G66" s="176">
        <v>29179</v>
      </c>
      <c r="H66" s="177">
        <f t="shared" ref="H66:H78" si="15">IFERROR(G66/F66-1,"-")</f>
        <v>1.1569337670017741</v>
      </c>
      <c r="I66" s="177">
        <f t="shared" ref="I66:I78" si="16">IFERROR(G66/C66-1,"-")</f>
        <v>0.74703628307987069</v>
      </c>
      <c r="J66" s="177">
        <f t="shared" ref="J66:J78" si="17">G66/G$10</f>
        <v>4.9920873217508835E-2</v>
      </c>
    </row>
    <row r="67" spans="2:10" x14ac:dyDescent="0.25">
      <c r="B67" s="157" t="s">
        <v>97</v>
      </c>
      <c r="C67" s="158">
        <v>6863</v>
      </c>
      <c r="D67" s="158">
        <v>4036</v>
      </c>
      <c r="E67" s="158">
        <v>1261</v>
      </c>
      <c r="F67" s="158">
        <v>3125</v>
      </c>
      <c r="G67" s="158">
        <v>9446</v>
      </c>
      <c r="H67" s="159">
        <f t="shared" si="15"/>
        <v>2.0227200000000001</v>
      </c>
      <c r="I67" s="160">
        <f t="shared" si="16"/>
        <v>0.37636602069066005</v>
      </c>
      <c r="J67" s="159">
        <f t="shared" si="17"/>
        <v>1.6160682971060984E-2</v>
      </c>
    </row>
    <row r="68" spans="2:10" x14ac:dyDescent="0.25">
      <c r="B68" s="162" t="s">
        <v>103</v>
      </c>
      <c r="C68" s="163">
        <v>3743</v>
      </c>
      <c r="D68" s="163">
        <v>3090</v>
      </c>
      <c r="E68" s="163">
        <v>510</v>
      </c>
      <c r="F68" s="163">
        <v>314</v>
      </c>
      <c r="G68" s="163">
        <v>6163</v>
      </c>
      <c r="H68" s="164">
        <f t="shared" si="15"/>
        <v>18.627388535031848</v>
      </c>
      <c r="I68" s="165">
        <f t="shared" si="16"/>
        <v>0.64654020838899284</v>
      </c>
      <c r="J68" s="164">
        <f t="shared" si="17"/>
        <v>1.0543964551201443E-2</v>
      </c>
    </row>
    <row r="69" spans="2:10" x14ac:dyDescent="0.25">
      <c r="B69" s="162" t="s">
        <v>100</v>
      </c>
      <c r="C69" s="163">
        <v>3120</v>
      </c>
      <c r="D69" s="163">
        <v>946</v>
      </c>
      <c r="E69" s="163">
        <v>751</v>
      </c>
      <c r="F69" s="163">
        <v>2811</v>
      </c>
      <c r="G69" s="163">
        <v>3283</v>
      </c>
      <c r="H69" s="164">
        <f t="shared" si="15"/>
        <v>0.16791177516897893</v>
      </c>
      <c r="I69" s="165">
        <f t="shared" si="16"/>
        <v>5.224358974358978E-2</v>
      </c>
      <c r="J69" s="164">
        <f t="shared" si="17"/>
        <v>5.6167184198595392E-3</v>
      </c>
    </row>
    <row r="70" spans="2:10" x14ac:dyDescent="0.25">
      <c r="B70" s="157" t="s">
        <v>107</v>
      </c>
      <c r="C70" s="158">
        <v>9839</v>
      </c>
      <c r="D70" s="158">
        <v>2750</v>
      </c>
      <c r="E70" s="158">
        <v>17604</v>
      </c>
      <c r="F70" s="158">
        <v>10403</v>
      </c>
      <c r="G70" s="158">
        <v>19733</v>
      </c>
      <c r="H70" s="159">
        <f t="shared" si="15"/>
        <v>0.8968566759588581</v>
      </c>
      <c r="I70" s="160">
        <f t="shared" si="16"/>
        <v>1.0055899989836368</v>
      </c>
      <c r="J70" s="159">
        <f t="shared" si="17"/>
        <v>3.3760190246447851E-2</v>
      </c>
    </row>
    <row r="71" spans="2:10" x14ac:dyDescent="0.25">
      <c r="B71" s="162" t="s">
        <v>110</v>
      </c>
      <c r="C71" s="163">
        <v>4645</v>
      </c>
      <c r="D71" s="163">
        <v>88</v>
      </c>
      <c r="E71" s="163">
        <v>11526</v>
      </c>
      <c r="F71" s="163">
        <v>5253</v>
      </c>
      <c r="G71" s="163">
        <v>10695</v>
      </c>
      <c r="H71" s="164">
        <f t="shared" si="15"/>
        <v>1.0359794403198173</v>
      </c>
      <c r="I71" s="165">
        <f t="shared" si="16"/>
        <v>1.3024757804090421</v>
      </c>
      <c r="J71" s="164">
        <f t="shared" si="17"/>
        <v>1.8297533810660304E-2</v>
      </c>
    </row>
    <row r="72" spans="2:10" x14ac:dyDescent="0.25">
      <c r="B72" s="162" t="s">
        <v>113</v>
      </c>
      <c r="C72" s="163">
        <v>819</v>
      </c>
      <c r="D72" s="163">
        <v>96</v>
      </c>
      <c r="E72" s="163">
        <v>192</v>
      </c>
      <c r="F72" s="163">
        <v>752</v>
      </c>
      <c r="G72" s="163">
        <v>454</v>
      </c>
      <c r="H72" s="164">
        <f t="shared" si="15"/>
        <v>-0.39627659574468088</v>
      </c>
      <c r="I72" s="165">
        <f t="shared" si="16"/>
        <v>-0.44566544566544564</v>
      </c>
      <c r="J72" s="164">
        <f t="shared" si="17"/>
        <v>7.7672560542681418E-4</v>
      </c>
    </row>
    <row r="73" spans="2:10" x14ac:dyDescent="0.25">
      <c r="B73" s="162" t="s">
        <v>116</v>
      </c>
      <c r="C73" s="163">
        <v>1268</v>
      </c>
      <c r="D73" s="163">
        <v>1080</v>
      </c>
      <c r="E73" s="163">
        <v>1870</v>
      </c>
      <c r="F73" s="163">
        <v>265</v>
      </c>
      <c r="G73" s="163">
        <v>2386</v>
      </c>
      <c r="H73" s="164">
        <f t="shared" si="15"/>
        <v>8.0037735849056606</v>
      </c>
      <c r="I73" s="165">
        <f t="shared" si="16"/>
        <v>0.88170347003154581</v>
      </c>
      <c r="J73" s="164">
        <f t="shared" si="17"/>
        <v>4.0820865518686753E-3</v>
      </c>
    </row>
    <row r="74" spans="2:10" x14ac:dyDescent="0.25">
      <c r="B74" s="162" t="s">
        <v>123</v>
      </c>
      <c r="C74" s="163">
        <v>122</v>
      </c>
      <c r="D74" s="163">
        <v>160</v>
      </c>
      <c r="E74" s="163">
        <v>311</v>
      </c>
      <c r="F74" s="163">
        <v>425</v>
      </c>
      <c r="G74" s="163">
        <v>702</v>
      </c>
      <c r="H74" s="164">
        <f t="shared" si="15"/>
        <v>0.65176470588235302</v>
      </c>
      <c r="I74" s="165">
        <f t="shared" si="16"/>
        <v>4.7540983606557381</v>
      </c>
      <c r="J74" s="164">
        <f t="shared" si="17"/>
        <v>1.2010162445145892E-3</v>
      </c>
    </row>
    <row r="75" spans="2:10" x14ac:dyDescent="0.25">
      <c r="B75" s="162" t="s">
        <v>119</v>
      </c>
      <c r="C75" s="163">
        <v>192</v>
      </c>
      <c r="D75" s="163">
        <v>252</v>
      </c>
      <c r="E75" s="163">
        <v>285</v>
      </c>
      <c r="F75" s="163">
        <v>122</v>
      </c>
      <c r="G75" s="163">
        <v>567</v>
      </c>
      <c r="H75" s="164">
        <f t="shared" si="15"/>
        <v>3.6475409836065573</v>
      </c>
      <c r="I75" s="165">
        <f t="shared" si="16"/>
        <v>1.953125</v>
      </c>
      <c r="J75" s="164">
        <f t="shared" si="17"/>
        <v>9.7005158210793747E-4</v>
      </c>
    </row>
    <row r="76" spans="2:10" x14ac:dyDescent="0.25">
      <c r="B76" s="162" t="s">
        <v>128</v>
      </c>
      <c r="C76" s="163">
        <v>31</v>
      </c>
      <c r="D76" s="163">
        <v>0</v>
      </c>
      <c r="E76" s="163">
        <v>6</v>
      </c>
      <c r="F76" s="163">
        <v>5</v>
      </c>
      <c r="G76" s="163">
        <v>0</v>
      </c>
      <c r="H76" s="164">
        <f t="shared" si="15"/>
        <v>-1</v>
      </c>
      <c r="I76" s="165">
        <f t="shared" si="16"/>
        <v>-1</v>
      </c>
      <c r="J76" s="164">
        <f t="shared" si="17"/>
        <v>0</v>
      </c>
    </row>
    <row r="77" spans="2:10" x14ac:dyDescent="0.25">
      <c r="B77" s="162" t="s">
        <v>131</v>
      </c>
      <c r="C77" s="163">
        <v>54</v>
      </c>
      <c r="D77" s="163">
        <v>0</v>
      </c>
      <c r="E77" s="163">
        <v>17</v>
      </c>
      <c r="F77" s="163">
        <v>9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2708</v>
      </c>
      <c r="D78" s="169">
        <f>D70-SUM(D71:D77)</f>
        <v>1074</v>
      </c>
      <c r="E78" s="169">
        <f>E70-SUM(E71:E77)</f>
        <v>3397</v>
      </c>
      <c r="F78" s="169">
        <f>F70-SUM(F71:F77)</f>
        <v>3572</v>
      </c>
      <c r="G78" s="169">
        <f>G70-SUM(G71:G77)</f>
        <v>4929</v>
      </c>
      <c r="H78" s="170">
        <f t="shared" si="15"/>
        <v>0.37989921612541999</v>
      </c>
      <c r="I78" s="171">
        <f t="shared" si="16"/>
        <v>0.82016248153618898</v>
      </c>
      <c r="J78" s="170">
        <f t="shared" si="17"/>
        <v>8.4327764518695308E-3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88878</v>
      </c>
      <c r="D80" s="176">
        <v>55912</v>
      </c>
      <c r="E80" s="176">
        <v>75727</v>
      </c>
      <c r="F80" s="176">
        <v>86056</v>
      </c>
      <c r="G80" s="176">
        <v>102682</v>
      </c>
      <c r="H80" s="177">
        <f t="shared" ref="H80:H92" si="18">IFERROR(G80/F80-1,"-")</f>
        <v>0.19319977688946732</v>
      </c>
      <c r="I80" s="177">
        <f t="shared" ref="I80:I92" si="19">IFERROR(G80/C80-1,"-")</f>
        <v>0.15531402596818111</v>
      </c>
      <c r="J80" s="177">
        <f t="shared" ref="J80:J92" si="20">G80/G$10</f>
        <v>0.17567343307585051</v>
      </c>
    </row>
    <row r="81" spans="2:10" x14ac:dyDescent="0.25">
      <c r="B81" s="157" t="s">
        <v>97</v>
      </c>
      <c r="C81" s="158">
        <v>45812</v>
      </c>
      <c r="D81" s="158">
        <v>35462</v>
      </c>
      <c r="E81" s="158">
        <v>41665</v>
      </c>
      <c r="F81" s="158">
        <v>41606</v>
      </c>
      <c r="G81" s="158">
        <v>52170</v>
      </c>
      <c r="H81" s="159">
        <f t="shared" si="18"/>
        <v>0.25390568667980573</v>
      </c>
      <c r="I81" s="160">
        <f t="shared" si="19"/>
        <v>0.13878459792194175</v>
      </c>
      <c r="J81" s="159">
        <f t="shared" si="20"/>
        <v>8.9255010650037214E-2</v>
      </c>
    </row>
    <row r="82" spans="2:10" x14ac:dyDescent="0.25">
      <c r="B82" s="162" t="s">
        <v>103</v>
      </c>
      <c r="C82" s="163">
        <v>8929</v>
      </c>
      <c r="D82" s="163">
        <v>10186</v>
      </c>
      <c r="E82" s="163">
        <v>10727</v>
      </c>
      <c r="F82" s="163">
        <v>9291</v>
      </c>
      <c r="G82" s="163">
        <v>13618</v>
      </c>
      <c r="H82" s="164">
        <f t="shared" si="18"/>
        <v>0.46571951350769569</v>
      </c>
      <c r="I82" s="165">
        <f t="shared" si="19"/>
        <v>0.52514279314592893</v>
      </c>
      <c r="J82" s="164">
        <f t="shared" si="20"/>
        <v>2.3298346464102105E-2</v>
      </c>
    </row>
    <row r="83" spans="2:10" x14ac:dyDescent="0.25">
      <c r="B83" s="162" t="s">
        <v>100</v>
      </c>
      <c r="C83" s="163">
        <v>36883</v>
      </c>
      <c r="D83" s="163">
        <v>25276</v>
      </c>
      <c r="E83" s="163">
        <v>30938</v>
      </c>
      <c r="F83" s="163">
        <v>32315</v>
      </c>
      <c r="G83" s="163">
        <v>38552</v>
      </c>
      <c r="H83" s="164">
        <f t="shared" si="18"/>
        <v>0.19300634380318726</v>
      </c>
      <c r="I83" s="165">
        <f t="shared" si="19"/>
        <v>4.5251199739717585E-2</v>
      </c>
      <c r="J83" s="164">
        <f t="shared" si="20"/>
        <v>6.5956664185935113E-2</v>
      </c>
    </row>
    <row r="84" spans="2:10" x14ac:dyDescent="0.25">
      <c r="B84" s="157" t="s">
        <v>107</v>
      </c>
      <c r="C84" s="158">
        <v>43066</v>
      </c>
      <c r="D84" s="158">
        <v>20450</v>
      </c>
      <c r="E84" s="158">
        <v>34062</v>
      </c>
      <c r="F84" s="158">
        <v>44450</v>
      </c>
      <c r="G84" s="158">
        <v>50512</v>
      </c>
      <c r="H84" s="159">
        <f t="shared" si="18"/>
        <v>0.13637795275590547</v>
      </c>
      <c r="I84" s="160">
        <f t="shared" si="19"/>
        <v>0.17289741327265129</v>
      </c>
      <c r="J84" s="159">
        <f t="shared" si="20"/>
        <v>8.6418422425813296E-2</v>
      </c>
    </row>
    <row r="85" spans="2:10" x14ac:dyDescent="0.25">
      <c r="B85" s="162" t="s">
        <v>110</v>
      </c>
      <c r="C85" s="163">
        <v>7853</v>
      </c>
      <c r="D85" s="163">
        <v>1465</v>
      </c>
      <c r="E85" s="163">
        <v>8841</v>
      </c>
      <c r="F85" s="163">
        <v>11048</v>
      </c>
      <c r="G85" s="163">
        <v>12200</v>
      </c>
      <c r="H85" s="164">
        <f t="shared" si="18"/>
        <v>0.1042722664735698</v>
      </c>
      <c r="I85" s="165">
        <f t="shared" si="19"/>
        <v>0.55354641538265636</v>
      </c>
      <c r="J85" s="164">
        <f t="shared" si="20"/>
        <v>2.087236208415668E-2</v>
      </c>
    </row>
    <row r="86" spans="2:10" x14ac:dyDescent="0.25">
      <c r="B86" s="162" t="s">
        <v>113</v>
      </c>
      <c r="C86" s="163">
        <v>15144</v>
      </c>
      <c r="D86" s="163">
        <v>5372</v>
      </c>
      <c r="E86" s="163">
        <v>8998</v>
      </c>
      <c r="F86" s="163">
        <v>9535</v>
      </c>
      <c r="G86" s="163">
        <v>9567</v>
      </c>
      <c r="H86" s="164">
        <f t="shared" si="18"/>
        <v>3.3560566334556174E-3</v>
      </c>
      <c r="I86" s="165">
        <f t="shared" si="19"/>
        <v>-0.36826465927099838</v>
      </c>
      <c r="J86" s="164">
        <f t="shared" si="20"/>
        <v>1.636769574255139E-2</v>
      </c>
    </row>
    <row r="87" spans="2:10" x14ac:dyDescent="0.25">
      <c r="B87" s="162" t="s">
        <v>116</v>
      </c>
      <c r="C87" s="163">
        <v>3167</v>
      </c>
      <c r="D87" s="163">
        <v>2634</v>
      </c>
      <c r="E87" s="163">
        <v>2781</v>
      </c>
      <c r="F87" s="163">
        <v>4969</v>
      </c>
      <c r="G87" s="163">
        <v>6658</v>
      </c>
      <c r="H87" s="164">
        <f t="shared" si="18"/>
        <v>0.33990742604145696</v>
      </c>
      <c r="I87" s="165">
        <f t="shared" si="19"/>
        <v>1.1023050205241551</v>
      </c>
      <c r="J87" s="164">
        <f t="shared" si="20"/>
        <v>1.1390834980025834E-2</v>
      </c>
    </row>
    <row r="88" spans="2:10" x14ac:dyDescent="0.25">
      <c r="B88" s="162" t="s">
        <v>123</v>
      </c>
      <c r="C88" s="163">
        <v>2021</v>
      </c>
      <c r="D88" s="163">
        <v>925</v>
      </c>
      <c r="E88" s="163">
        <v>1502</v>
      </c>
      <c r="F88" s="163">
        <v>2130</v>
      </c>
      <c r="G88" s="163">
        <v>2677</v>
      </c>
      <c r="H88" s="164">
        <f t="shared" si="18"/>
        <v>0.25680751173708916</v>
      </c>
      <c r="I88" s="165">
        <f t="shared" si="19"/>
        <v>0.32459178624443341</v>
      </c>
      <c r="J88" s="164">
        <f t="shared" si="20"/>
        <v>4.579943713056347E-3</v>
      </c>
    </row>
    <row r="89" spans="2:10" x14ac:dyDescent="0.25">
      <c r="B89" s="162" t="s">
        <v>119</v>
      </c>
      <c r="C89" s="163">
        <v>925</v>
      </c>
      <c r="D89" s="163">
        <v>874</v>
      </c>
      <c r="E89" s="163">
        <v>432</v>
      </c>
      <c r="F89" s="163">
        <v>953</v>
      </c>
      <c r="G89" s="163">
        <v>1022</v>
      </c>
      <c r="H89" s="164">
        <f t="shared" si="18"/>
        <v>7.2402938090241342E-2</v>
      </c>
      <c r="I89" s="165">
        <f t="shared" si="19"/>
        <v>0.1048648648648649</v>
      </c>
      <c r="J89" s="164">
        <f t="shared" si="20"/>
        <v>1.7484880368859119E-3</v>
      </c>
    </row>
    <row r="90" spans="2:10" x14ac:dyDescent="0.25">
      <c r="B90" s="162" t="s">
        <v>128</v>
      </c>
      <c r="C90" s="163">
        <v>345</v>
      </c>
      <c r="D90" s="163">
        <v>150</v>
      </c>
      <c r="E90" s="163">
        <v>329</v>
      </c>
      <c r="F90" s="163">
        <v>182</v>
      </c>
      <c r="G90" s="163">
        <v>195</v>
      </c>
      <c r="H90" s="164">
        <f t="shared" si="18"/>
        <v>7.1428571428571397E-2</v>
      </c>
      <c r="I90" s="165">
        <f t="shared" si="19"/>
        <v>-0.43478260869565222</v>
      </c>
      <c r="J90" s="164">
        <f t="shared" si="20"/>
        <v>3.3361562347627478E-4</v>
      </c>
    </row>
    <row r="91" spans="2:10" x14ac:dyDescent="0.25">
      <c r="B91" s="162" t="s">
        <v>131</v>
      </c>
      <c r="C91" s="163">
        <v>257</v>
      </c>
      <c r="D91" s="163">
        <v>34</v>
      </c>
      <c r="E91" s="163">
        <v>186</v>
      </c>
      <c r="F91" s="163">
        <v>112</v>
      </c>
      <c r="G91" s="163">
        <v>81</v>
      </c>
      <c r="H91" s="164">
        <f t="shared" si="18"/>
        <v>-0.2767857142857143</v>
      </c>
      <c r="I91" s="165">
        <f t="shared" si="19"/>
        <v>-0.68482490272373542</v>
      </c>
      <c r="J91" s="164">
        <f t="shared" si="20"/>
        <v>1.3857879744399106E-4</v>
      </c>
    </row>
    <row r="92" spans="2:10" x14ac:dyDescent="0.25">
      <c r="B92" s="168" t="s">
        <v>145</v>
      </c>
      <c r="C92" s="169">
        <f>C84-SUM(C85:C91)</f>
        <v>13354</v>
      </c>
      <c r="D92" s="169">
        <f>D84-SUM(D85:D91)</f>
        <v>8996</v>
      </c>
      <c r="E92" s="169">
        <f>E84-SUM(E85:E91)</f>
        <v>10993</v>
      </c>
      <c r="F92" s="169">
        <f>F84-SUM(F85:F91)</f>
        <v>15521</v>
      </c>
      <c r="G92" s="169">
        <f>G84-SUM(G85:G91)</f>
        <v>18112</v>
      </c>
      <c r="H92" s="170">
        <f t="shared" si="18"/>
        <v>0.16693512015978351</v>
      </c>
      <c r="I92" s="171">
        <f t="shared" si="19"/>
        <v>0.35629773850531676</v>
      </c>
      <c r="J92" s="170">
        <f t="shared" si="20"/>
        <v>3.0986903448216866E-2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4334</v>
      </c>
      <c r="D94" s="176">
        <v>3078</v>
      </c>
      <c r="E94" s="176">
        <v>4073</v>
      </c>
      <c r="F94" s="176">
        <v>4816</v>
      </c>
      <c r="G94" s="176">
        <v>3075</v>
      </c>
      <c r="H94" s="177">
        <f t="shared" ref="H94:H106" si="21">IFERROR(G94/F94-1,"-")</f>
        <v>-0.36150332225913617</v>
      </c>
      <c r="I94" s="177">
        <f t="shared" ref="I94:I106" si="22">IFERROR(G94/C94-1,"-")</f>
        <v>-0.29049377018920164</v>
      </c>
      <c r="J94" s="177">
        <f t="shared" ref="J94:J106" si="23">G94/G$10</f>
        <v>5.2608617548181797E-3</v>
      </c>
    </row>
    <row r="95" spans="2:10" x14ac:dyDescent="0.25">
      <c r="B95" s="157" t="s">
        <v>97</v>
      </c>
      <c r="C95" s="158">
        <v>3141</v>
      </c>
      <c r="D95" s="158">
        <v>1870</v>
      </c>
      <c r="E95" s="158">
        <v>2670</v>
      </c>
      <c r="F95" s="158">
        <v>3465</v>
      </c>
      <c r="G95" s="158">
        <v>1793</v>
      </c>
      <c r="H95" s="159">
        <f t="shared" si="21"/>
        <v>-0.48253968253968249</v>
      </c>
      <c r="I95" s="160">
        <f t="shared" si="22"/>
        <v>-0.42916268704234317</v>
      </c>
      <c r="J95" s="159">
        <f t="shared" si="23"/>
        <v>3.0675528866305679E-3</v>
      </c>
    </row>
    <row r="96" spans="2:10" x14ac:dyDescent="0.25">
      <c r="B96" s="162" t="s">
        <v>103</v>
      </c>
      <c r="C96" s="163">
        <v>1679</v>
      </c>
      <c r="D96" s="163">
        <v>633</v>
      </c>
      <c r="E96" s="163">
        <v>1026</v>
      </c>
      <c r="F96" s="163">
        <v>1472</v>
      </c>
      <c r="G96" s="163">
        <v>178</v>
      </c>
      <c r="H96" s="164">
        <f t="shared" si="21"/>
        <v>-0.87907608695652173</v>
      </c>
      <c r="I96" s="165">
        <f t="shared" si="22"/>
        <v>-0.89398451459201911</v>
      </c>
      <c r="J96" s="164">
        <f t="shared" si="23"/>
        <v>3.0453118450654825E-4</v>
      </c>
    </row>
    <row r="97" spans="2:10" x14ac:dyDescent="0.25">
      <c r="B97" s="162" t="s">
        <v>100</v>
      </c>
      <c r="C97" s="163">
        <v>1462</v>
      </c>
      <c r="D97" s="163">
        <v>1237</v>
      </c>
      <c r="E97" s="163">
        <v>1644</v>
      </c>
      <c r="F97" s="163">
        <v>1993</v>
      </c>
      <c r="G97" s="163">
        <v>1615</v>
      </c>
      <c r="H97" s="164">
        <f t="shared" si="21"/>
        <v>-0.1896638233818364</v>
      </c>
      <c r="I97" s="165">
        <f t="shared" si="22"/>
        <v>0.10465116279069764</v>
      </c>
      <c r="J97" s="164">
        <f t="shared" si="23"/>
        <v>2.7630217021240196E-3</v>
      </c>
    </row>
    <row r="98" spans="2:10" x14ac:dyDescent="0.25">
      <c r="B98" s="157" t="s">
        <v>107</v>
      </c>
      <c r="C98" s="158">
        <v>1193</v>
      </c>
      <c r="D98" s="158">
        <v>1208</v>
      </c>
      <c r="E98" s="158">
        <v>1403</v>
      </c>
      <c r="F98" s="158">
        <v>1351</v>
      </c>
      <c r="G98" s="158">
        <v>1282</v>
      </c>
      <c r="H98" s="159">
        <f t="shared" si="21"/>
        <v>-5.1073279052553655E-2</v>
      </c>
      <c r="I98" s="160">
        <f t="shared" si="22"/>
        <v>7.4601844090528058E-2</v>
      </c>
      <c r="J98" s="159">
        <f t="shared" si="23"/>
        <v>2.1933088681876118E-3</v>
      </c>
    </row>
    <row r="99" spans="2:10" x14ac:dyDescent="0.25">
      <c r="B99" s="162" t="s">
        <v>110</v>
      </c>
      <c r="C99" s="163">
        <v>91</v>
      </c>
      <c r="D99" s="163">
        <v>83</v>
      </c>
      <c r="E99" s="163">
        <v>113</v>
      </c>
      <c r="F99" s="163">
        <v>164</v>
      </c>
      <c r="G99" s="163">
        <v>130</v>
      </c>
      <c r="H99" s="164">
        <f t="shared" si="21"/>
        <v>-0.20731707317073167</v>
      </c>
      <c r="I99" s="165">
        <f t="shared" si="22"/>
        <v>0.4285714285714286</v>
      </c>
      <c r="J99" s="164">
        <f t="shared" si="23"/>
        <v>2.2241041565084987E-4</v>
      </c>
    </row>
    <row r="100" spans="2:10" x14ac:dyDescent="0.25">
      <c r="B100" s="162" t="s">
        <v>113</v>
      </c>
      <c r="C100" s="163">
        <v>146</v>
      </c>
      <c r="D100" s="163">
        <v>248</v>
      </c>
      <c r="E100" s="163">
        <v>207</v>
      </c>
      <c r="F100" s="163">
        <v>249</v>
      </c>
      <c r="G100" s="163">
        <v>212</v>
      </c>
      <c r="H100" s="164">
        <f t="shared" si="21"/>
        <v>-0.14859437751004012</v>
      </c>
      <c r="I100" s="165">
        <f t="shared" si="22"/>
        <v>0.45205479452054798</v>
      </c>
      <c r="J100" s="164">
        <f t="shared" si="23"/>
        <v>3.6270006244600131E-4</v>
      </c>
    </row>
    <row r="101" spans="2:10" x14ac:dyDescent="0.25">
      <c r="B101" s="162" t="s">
        <v>116</v>
      </c>
      <c r="C101" s="163">
        <v>390</v>
      </c>
      <c r="D101" s="163">
        <v>434</v>
      </c>
      <c r="E101" s="163">
        <v>426</v>
      </c>
      <c r="F101" s="163">
        <v>338</v>
      </c>
      <c r="G101" s="163">
        <v>345</v>
      </c>
      <c r="H101" s="164">
        <f t="shared" si="21"/>
        <v>2.0710059171597628E-2</v>
      </c>
      <c r="I101" s="165">
        <f t="shared" si="22"/>
        <v>-0.11538461538461542</v>
      </c>
      <c r="J101" s="164">
        <f t="shared" si="23"/>
        <v>5.9024302615033229E-4</v>
      </c>
    </row>
    <row r="102" spans="2:10" x14ac:dyDescent="0.25">
      <c r="B102" s="162" t="s">
        <v>123</v>
      </c>
      <c r="C102" s="163">
        <v>42</v>
      </c>
      <c r="D102" s="163">
        <v>24</v>
      </c>
      <c r="E102" s="163">
        <v>111</v>
      </c>
      <c r="F102" s="163">
        <v>51</v>
      </c>
      <c r="G102" s="163">
        <v>52</v>
      </c>
      <c r="H102" s="164">
        <f t="shared" si="21"/>
        <v>1.9607843137254832E-2</v>
      </c>
      <c r="I102" s="165">
        <f t="shared" si="22"/>
        <v>0.23809523809523814</v>
      </c>
      <c r="J102" s="164">
        <f t="shared" si="23"/>
        <v>8.8964166260339952E-5</v>
      </c>
    </row>
    <row r="103" spans="2:10" x14ac:dyDescent="0.25">
      <c r="B103" s="162" t="s">
        <v>119</v>
      </c>
      <c r="C103" s="163">
        <v>22</v>
      </c>
      <c r="D103" s="163">
        <v>41</v>
      </c>
      <c r="E103" s="163">
        <v>61</v>
      </c>
      <c r="F103" s="163">
        <v>51</v>
      </c>
      <c r="G103" s="163">
        <v>59</v>
      </c>
      <c r="H103" s="164">
        <f t="shared" si="21"/>
        <v>0.15686274509803932</v>
      </c>
      <c r="I103" s="165">
        <f t="shared" si="22"/>
        <v>1.6818181818181817</v>
      </c>
      <c r="J103" s="164">
        <f t="shared" si="23"/>
        <v>1.0094011171846263E-4</v>
      </c>
    </row>
    <row r="104" spans="2:10" x14ac:dyDescent="0.25">
      <c r="B104" s="162" t="s">
        <v>128</v>
      </c>
      <c r="C104" s="163">
        <v>1</v>
      </c>
      <c r="D104" s="163">
        <v>0</v>
      </c>
      <c r="E104" s="163">
        <v>27</v>
      </c>
      <c r="F104" s="163">
        <v>6</v>
      </c>
      <c r="G104" s="163">
        <v>4</v>
      </c>
      <c r="H104" s="164">
        <f t="shared" si="21"/>
        <v>-0.33333333333333337</v>
      </c>
      <c r="I104" s="165">
        <f t="shared" si="22"/>
        <v>3</v>
      </c>
      <c r="J104" s="164">
        <f t="shared" si="23"/>
        <v>6.8433974046415342E-6</v>
      </c>
    </row>
    <row r="105" spans="2:10" x14ac:dyDescent="0.25">
      <c r="B105" s="162" t="s">
        <v>131</v>
      </c>
      <c r="C105" s="163">
        <v>9</v>
      </c>
      <c r="D105" s="163">
        <v>9</v>
      </c>
      <c r="E105" s="163">
        <v>5</v>
      </c>
      <c r="F105" s="163">
        <v>14</v>
      </c>
      <c r="G105" s="163">
        <v>5</v>
      </c>
      <c r="H105" s="164">
        <f t="shared" si="21"/>
        <v>-0.64285714285714279</v>
      </c>
      <c r="I105" s="165">
        <f t="shared" si="22"/>
        <v>-0.44444444444444442</v>
      </c>
      <c r="J105" s="164">
        <f t="shared" si="23"/>
        <v>8.5542467558019179E-6</v>
      </c>
    </row>
    <row r="106" spans="2:10" x14ac:dyDescent="0.25">
      <c r="B106" s="168" t="s">
        <v>145</v>
      </c>
      <c r="C106" s="169">
        <f>C98-SUM(C99:C105)</f>
        <v>492</v>
      </c>
      <c r="D106" s="169">
        <f>D98-SUM(D99:D105)</f>
        <v>369</v>
      </c>
      <c r="E106" s="169">
        <f>E98-SUM(E99:E105)</f>
        <v>453</v>
      </c>
      <c r="F106" s="169">
        <f>F98-SUM(F99:F105)</f>
        <v>478</v>
      </c>
      <c r="G106" s="169">
        <f>G98-SUM(G99:G105)</f>
        <v>475</v>
      </c>
      <c r="H106" s="170">
        <f t="shared" si="21"/>
        <v>-6.2761506276151069E-3</v>
      </c>
      <c r="I106" s="171">
        <f t="shared" si="22"/>
        <v>-3.4552845528455278E-2</v>
      </c>
      <c r="J106" s="170">
        <f t="shared" si="23"/>
        <v>8.1265344180118221E-4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16563</v>
      </c>
      <c r="D108" s="176">
        <v>15789</v>
      </c>
      <c r="E108" s="176">
        <v>23478</v>
      </c>
      <c r="F108" s="176">
        <v>23404</v>
      </c>
      <c r="G108" s="176">
        <v>25728</v>
      </c>
      <c r="H108" s="177">
        <f t="shared" ref="H108:H120" si="24">IFERROR(G108/F108-1,"-")</f>
        <v>9.9299265082891885E-2</v>
      </c>
      <c r="I108" s="177">
        <f t="shared" ref="I108:I120" si="25">IFERROR(G108/C108-1,"-")</f>
        <v>0.55334178590835004</v>
      </c>
      <c r="J108" s="177">
        <f t="shared" ref="J108:J120" si="26">G108/G$10</f>
        <v>4.4016732106654348E-2</v>
      </c>
    </row>
    <row r="109" spans="2:10" x14ac:dyDescent="0.25">
      <c r="B109" s="157" t="s">
        <v>97</v>
      </c>
      <c r="C109" s="158">
        <v>4659</v>
      </c>
      <c r="D109" s="158">
        <v>6967</v>
      </c>
      <c r="E109" s="158">
        <v>7917</v>
      </c>
      <c r="F109" s="158">
        <v>7203</v>
      </c>
      <c r="G109" s="158">
        <v>7276</v>
      </c>
      <c r="H109" s="159">
        <f t="shared" si="24"/>
        <v>1.0134666111342394E-2</v>
      </c>
      <c r="I109" s="160">
        <f t="shared" si="25"/>
        <v>0.56170852114187597</v>
      </c>
      <c r="J109" s="159">
        <f t="shared" si="26"/>
        <v>1.2448139879042952E-2</v>
      </c>
    </row>
    <row r="110" spans="2:10" x14ac:dyDescent="0.25">
      <c r="B110" s="162" t="s">
        <v>103</v>
      </c>
      <c r="C110" s="163">
        <v>1902</v>
      </c>
      <c r="D110" s="163">
        <v>2685</v>
      </c>
      <c r="E110" s="163">
        <v>2935</v>
      </c>
      <c r="F110" s="163">
        <v>2382</v>
      </c>
      <c r="G110" s="163">
        <v>2847</v>
      </c>
      <c r="H110" s="164">
        <f t="shared" si="24"/>
        <v>0.19521410579345089</v>
      </c>
      <c r="I110" s="165">
        <f t="shared" si="25"/>
        <v>0.49684542586750791</v>
      </c>
      <c r="J110" s="164">
        <f t="shared" si="26"/>
        <v>4.8707881027536121E-3</v>
      </c>
    </row>
    <row r="111" spans="2:10" x14ac:dyDescent="0.25">
      <c r="B111" s="162" t="s">
        <v>100</v>
      </c>
      <c r="C111" s="163">
        <v>2757</v>
      </c>
      <c r="D111" s="163">
        <v>4282</v>
      </c>
      <c r="E111" s="163">
        <v>4982</v>
      </c>
      <c r="F111" s="163">
        <v>4821</v>
      </c>
      <c r="G111" s="163">
        <v>4429</v>
      </c>
      <c r="H111" s="164">
        <f t="shared" si="24"/>
        <v>-8.1310931342045256E-2</v>
      </c>
      <c r="I111" s="165">
        <f t="shared" si="25"/>
        <v>0.60645629307217996</v>
      </c>
      <c r="J111" s="164">
        <f t="shared" si="26"/>
        <v>7.5773517762893388E-3</v>
      </c>
    </row>
    <row r="112" spans="2:10" x14ac:dyDescent="0.25">
      <c r="B112" s="157" t="s">
        <v>107</v>
      </c>
      <c r="C112" s="158">
        <v>11904</v>
      </c>
      <c r="D112" s="158">
        <v>8822</v>
      </c>
      <c r="E112" s="158">
        <v>15561</v>
      </c>
      <c r="F112" s="158">
        <v>16201</v>
      </c>
      <c r="G112" s="158">
        <v>18452</v>
      </c>
      <c r="H112" s="159">
        <f t="shared" si="24"/>
        <v>0.13894204061477677</v>
      </c>
      <c r="I112" s="160">
        <f t="shared" si="25"/>
        <v>0.55006720430107525</v>
      </c>
      <c r="J112" s="159">
        <f t="shared" si="26"/>
        <v>3.1568592227611394E-2</v>
      </c>
    </row>
    <row r="113" spans="2:10" x14ac:dyDescent="0.25">
      <c r="B113" s="162" t="s">
        <v>110</v>
      </c>
      <c r="C113" s="163">
        <v>6650</v>
      </c>
      <c r="D113" s="163">
        <v>4186</v>
      </c>
      <c r="E113" s="163">
        <v>10586</v>
      </c>
      <c r="F113" s="163">
        <v>11111</v>
      </c>
      <c r="G113" s="163">
        <v>12278</v>
      </c>
      <c r="H113" s="164">
        <f t="shared" si="24"/>
        <v>0.10503105031050319</v>
      </c>
      <c r="I113" s="165">
        <f t="shared" si="25"/>
        <v>0.84631578947368413</v>
      </c>
      <c r="J113" s="164">
        <f t="shared" si="26"/>
        <v>2.1005808333547191E-2</v>
      </c>
    </row>
    <row r="114" spans="2:10" x14ac:dyDescent="0.25">
      <c r="B114" s="162" t="s">
        <v>113</v>
      </c>
      <c r="C114" s="163">
        <v>579</v>
      </c>
      <c r="D114" s="163">
        <v>486</v>
      </c>
      <c r="E114" s="163">
        <v>392</v>
      </c>
      <c r="F114" s="163">
        <v>409</v>
      </c>
      <c r="G114" s="163">
        <v>650</v>
      </c>
      <c r="H114" s="164">
        <f t="shared" si="24"/>
        <v>0.58924205378973116</v>
      </c>
      <c r="I114" s="165">
        <f t="shared" si="25"/>
        <v>0.12262521588946451</v>
      </c>
      <c r="J114" s="164">
        <f t="shared" si="26"/>
        <v>1.1120520782542493E-3</v>
      </c>
    </row>
    <row r="115" spans="2:10" x14ac:dyDescent="0.25">
      <c r="B115" s="162" t="s">
        <v>116</v>
      </c>
      <c r="C115" s="163">
        <v>1690</v>
      </c>
      <c r="D115" s="163">
        <v>1111</v>
      </c>
      <c r="E115" s="163">
        <v>1161</v>
      </c>
      <c r="F115" s="163">
        <v>1257</v>
      </c>
      <c r="G115" s="163">
        <v>1822</v>
      </c>
      <c r="H115" s="164">
        <f t="shared" si="24"/>
        <v>0.44948289578361167</v>
      </c>
      <c r="I115" s="165">
        <f t="shared" si="25"/>
        <v>7.8106508875739555E-2</v>
      </c>
      <c r="J115" s="164">
        <f t="shared" si="26"/>
        <v>3.1171675178142187E-3</v>
      </c>
    </row>
    <row r="116" spans="2:10" x14ac:dyDescent="0.25">
      <c r="B116" s="162" t="s">
        <v>123</v>
      </c>
      <c r="C116" s="163">
        <v>264</v>
      </c>
      <c r="D116" s="163">
        <v>559</v>
      </c>
      <c r="E116" s="163">
        <v>300</v>
      </c>
      <c r="F116" s="163">
        <v>536</v>
      </c>
      <c r="G116" s="163">
        <v>332</v>
      </c>
      <c r="H116" s="164">
        <f t="shared" si="24"/>
        <v>-0.38059701492537312</v>
      </c>
      <c r="I116" s="165">
        <f t="shared" si="25"/>
        <v>0.25757575757575757</v>
      </c>
      <c r="J116" s="164">
        <f t="shared" si="26"/>
        <v>5.6800198458524737E-4</v>
      </c>
    </row>
    <row r="117" spans="2:10" x14ac:dyDescent="0.25">
      <c r="B117" s="162" t="s">
        <v>119</v>
      </c>
      <c r="C117" s="163">
        <v>473</v>
      </c>
      <c r="D117" s="163">
        <v>618</v>
      </c>
      <c r="E117" s="163">
        <v>420</v>
      </c>
      <c r="F117" s="163">
        <v>311</v>
      </c>
      <c r="G117" s="163">
        <v>345</v>
      </c>
      <c r="H117" s="164">
        <f t="shared" si="24"/>
        <v>0.10932475884244375</v>
      </c>
      <c r="I117" s="165">
        <f t="shared" si="25"/>
        <v>-0.2706131078224101</v>
      </c>
      <c r="J117" s="164">
        <f t="shared" si="26"/>
        <v>5.9024302615033229E-4</v>
      </c>
    </row>
    <row r="118" spans="2:10" x14ac:dyDescent="0.25">
      <c r="B118" s="162" t="s">
        <v>128</v>
      </c>
      <c r="C118" s="163">
        <v>24</v>
      </c>
      <c r="D118" s="163">
        <v>15</v>
      </c>
      <c r="E118" s="163">
        <v>41</v>
      </c>
      <c r="F118" s="163">
        <v>17</v>
      </c>
      <c r="G118" s="163">
        <v>4</v>
      </c>
      <c r="H118" s="164">
        <f t="shared" si="24"/>
        <v>-0.76470588235294112</v>
      </c>
      <c r="I118" s="165">
        <f t="shared" si="25"/>
        <v>-0.83333333333333337</v>
      </c>
      <c r="J118" s="164">
        <f t="shared" si="26"/>
        <v>6.8433974046415342E-6</v>
      </c>
    </row>
    <row r="119" spans="2:10" x14ac:dyDescent="0.25">
      <c r="B119" s="162" t="s">
        <v>131</v>
      </c>
      <c r="C119" s="163">
        <v>23</v>
      </c>
      <c r="D119" s="163">
        <v>5</v>
      </c>
      <c r="E119" s="163">
        <v>10</v>
      </c>
      <c r="F119" s="163">
        <v>22</v>
      </c>
      <c r="G119" s="163">
        <v>9</v>
      </c>
      <c r="H119" s="164">
        <f t="shared" si="24"/>
        <v>-0.59090909090909083</v>
      </c>
      <c r="I119" s="165">
        <f t="shared" si="25"/>
        <v>-0.60869565217391308</v>
      </c>
      <c r="J119" s="164">
        <f t="shared" si="26"/>
        <v>1.5397644160443453E-5</v>
      </c>
    </row>
    <row r="120" spans="2:10" x14ac:dyDescent="0.25">
      <c r="B120" s="168" t="s">
        <v>145</v>
      </c>
      <c r="C120" s="169">
        <f>C112-SUM(C113:C119)</f>
        <v>2201</v>
      </c>
      <c r="D120" s="169">
        <f>D112-SUM(D113:D119)</f>
        <v>1842</v>
      </c>
      <c r="E120" s="169">
        <f>E112-SUM(E113:E119)</f>
        <v>2651</v>
      </c>
      <c r="F120" s="169">
        <f>F112-SUM(F113:F119)</f>
        <v>2538</v>
      </c>
      <c r="G120" s="169">
        <f>G112-SUM(G113:G119)</f>
        <v>3012</v>
      </c>
      <c r="H120" s="170">
        <f t="shared" si="24"/>
        <v>0.18676122931442074</v>
      </c>
      <c r="I120" s="171">
        <f t="shared" si="25"/>
        <v>0.368468877782826</v>
      </c>
      <c r="J120" s="170">
        <f t="shared" si="26"/>
        <v>5.1530782456950756E-3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14527</v>
      </c>
      <c r="D122" s="176">
        <v>14503</v>
      </c>
      <c r="E122" s="176">
        <v>16220</v>
      </c>
      <c r="F122" s="176">
        <v>15661</v>
      </c>
      <c r="G122" s="176">
        <v>15944</v>
      </c>
      <c r="H122" s="177">
        <f t="shared" ref="H122:H134" si="27">IFERROR(G122/F122-1,"-")</f>
        <v>1.8070365877019379E-2</v>
      </c>
      <c r="I122" s="177">
        <f t="shared" ref="I122:I134" si="28">IFERROR(G122/C122-1,"-")</f>
        <v>9.7542507055827121E-2</v>
      </c>
      <c r="J122" s="177">
        <f t="shared" ref="J122:J134" si="29">G122/G$10</f>
        <v>2.7277782054901157E-2</v>
      </c>
    </row>
    <row r="123" spans="2:10" x14ac:dyDescent="0.25">
      <c r="B123" s="157" t="s">
        <v>97</v>
      </c>
      <c r="C123" s="158">
        <v>8418</v>
      </c>
      <c r="D123" s="158">
        <v>9513</v>
      </c>
      <c r="E123" s="158">
        <v>9159</v>
      </c>
      <c r="F123" s="158">
        <v>9130</v>
      </c>
      <c r="G123" s="158">
        <v>9659</v>
      </c>
      <c r="H123" s="159">
        <f t="shared" si="27"/>
        <v>5.7940854326396396E-2</v>
      </c>
      <c r="I123" s="160">
        <f t="shared" si="28"/>
        <v>0.14742219054407224</v>
      </c>
      <c r="J123" s="159">
        <f t="shared" si="29"/>
        <v>1.6525093882858145E-2</v>
      </c>
    </row>
    <row r="124" spans="2:10" x14ac:dyDescent="0.25">
      <c r="B124" s="162" t="s">
        <v>103</v>
      </c>
      <c r="C124" s="163">
        <v>5110</v>
      </c>
      <c r="D124" s="163">
        <v>4290</v>
      </c>
      <c r="E124" s="163">
        <v>5351</v>
      </c>
      <c r="F124" s="163">
        <v>4081</v>
      </c>
      <c r="G124" s="163">
        <v>5505</v>
      </c>
      <c r="H124" s="164">
        <f t="shared" si="27"/>
        <v>0.34893408478314147</v>
      </c>
      <c r="I124" s="165">
        <f t="shared" si="28"/>
        <v>7.7299412915851295E-2</v>
      </c>
      <c r="J124" s="164">
        <f t="shared" si="29"/>
        <v>9.418225678137911E-3</v>
      </c>
    </row>
    <row r="125" spans="2:10" x14ac:dyDescent="0.25">
      <c r="B125" s="162" t="s">
        <v>100</v>
      </c>
      <c r="C125" s="163">
        <v>3308</v>
      </c>
      <c r="D125" s="163">
        <v>5223</v>
      </c>
      <c r="E125" s="163">
        <v>3808</v>
      </c>
      <c r="F125" s="163">
        <v>5049</v>
      </c>
      <c r="G125" s="163">
        <v>4154</v>
      </c>
      <c r="H125" s="164">
        <f t="shared" si="27"/>
        <v>-0.17726282432164786</v>
      </c>
      <c r="I125" s="165">
        <f t="shared" si="28"/>
        <v>0.25574365175332536</v>
      </c>
      <c r="J125" s="164">
        <f t="shared" si="29"/>
        <v>7.1068682047202335E-3</v>
      </c>
    </row>
    <row r="126" spans="2:10" x14ac:dyDescent="0.25">
      <c r="B126" s="157" t="s">
        <v>107</v>
      </c>
      <c r="C126" s="158">
        <v>6109</v>
      </c>
      <c r="D126" s="158">
        <v>4990</v>
      </c>
      <c r="E126" s="158">
        <v>7061</v>
      </c>
      <c r="F126" s="158">
        <v>6531</v>
      </c>
      <c r="G126" s="158">
        <v>6285</v>
      </c>
      <c r="H126" s="159">
        <f t="shared" si="27"/>
        <v>-3.7666513550757896E-2</v>
      </c>
      <c r="I126" s="160">
        <f t="shared" si="28"/>
        <v>2.8809952529055494E-2</v>
      </c>
      <c r="J126" s="159">
        <f t="shared" si="29"/>
        <v>1.0752688172043012E-2</v>
      </c>
    </row>
    <row r="127" spans="2:10" x14ac:dyDescent="0.25">
      <c r="B127" s="162" t="s">
        <v>110</v>
      </c>
      <c r="C127" s="163">
        <v>547</v>
      </c>
      <c r="D127" s="163">
        <v>263</v>
      </c>
      <c r="E127" s="163">
        <v>902</v>
      </c>
      <c r="F127" s="163">
        <v>1530</v>
      </c>
      <c r="G127" s="163">
        <v>591</v>
      </c>
      <c r="H127" s="164">
        <f t="shared" si="27"/>
        <v>-0.61372549019607847</v>
      </c>
      <c r="I127" s="165">
        <f t="shared" si="28"/>
        <v>8.0438756855575777E-2</v>
      </c>
      <c r="J127" s="164">
        <f t="shared" si="29"/>
        <v>1.0111119665357866E-3</v>
      </c>
    </row>
    <row r="128" spans="2:10" x14ac:dyDescent="0.25">
      <c r="B128" s="162" t="s">
        <v>113</v>
      </c>
      <c r="C128" s="163">
        <v>418</v>
      </c>
      <c r="D128" s="163">
        <v>419</v>
      </c>
      <c r="E128" s="163">
        <v>619</v>
      </c>
      <c r="F128" s="163">
        <v>620</v>
      </c>
      <c r="G128" s="163">
        <v>689</v>
      </c>
      <c r="H128" s="164">
        <f t="shared" si="27"/>
        <v>0.1112903225806452</v>
      </c>
      <c r="I128" s="165">
        <f t="shared" si="28"/>
        <v>0.64832535885167464</v>
      </c>
      <c r="J128" s="164">
        <f t="shared" si="29"/>
        <v>1.1787752029495044E-3</v>
      </c>
    </row>
    <row r="129" spans="2:10" x14ac:dyDescent="0.25">
      <c r="B129" s="162" t="s">
        <v>116</v>
      </c>
      <c r="C129" s="163">
        <v>647</v>
      </c>
      <c r="D129" s="163">
        <v>900</v>
      </c>
      <c r="E129" s="163">
        <v>921</v>
      </c>
      <c r="F129" s="163">
        <v>878</v>
      </c>
      <c r="G129" s="163">
        <v>1102</v>
      </c>
      <c r="H129" s="164">
        <f t="shared" si="27"/>
        <v>0.25512528473804097</v>
      </c>
      <c r="I129" s="165">
        <f t="shared" si="28"/>
        <v>0.70324574961360131</v>
      </c>
      <c r="J129" s="164">
        <f t="shared" si="29"/>
        <v>1.8853559849787427E-3</v>
      </c>
    </row>
    <row r="130" spans="2:10" x14ac:dyDescent="0.25">
      <c r="B130" s="162" t="s">
        <v>123</v>
      </c>
      <c r="C130" s="163">
        <v>121</v>
      </c>
      <c r="D130" s="163">
        <v>109</v>
      </c>
      <c r="E130" s="163">
        <v>375</v>
      </c>
      <c r="F130" s="163">
        <v>245</v>
      </c>
      <c r="G130" s="163">
        <v>210</v>
      </c>
      <c r="H130" s="164">
        <f t="shared" si="27"/>
        <v>-0.1428571428571429</v>
      </c>
      <c r="I130" s="165">
        <f t="shared" si="28"/>
        <v>0.73553719008264462</v>
      </c>
      <c r="J130" s="164">
        <f t="shared" si="29"/>
        <v>3.5927836374368056E-4</v>
      </c>
    </row>
    <row r="131" spans="2:10" x14ac:dyDescent="0.25">
      <c r="B131" s="162" t="s">
        <v>119</v>
      </c>
      <c r="C131" s="163">
        <v>86</v>
      </c>
      <c r="D131" s="163">
        <v>110</v>
      </c>
      <c r="E131" s="163">
        <v>194</v>
      </c>
      <c r="F131" s="163">
        <v>130</v>
      </c>
      <c r="G131" s="163">
        <v>122</v>
      </c>
      <c r="H131" s="164">
        <f t="shared" si="27"/>
        <v>-6.1538461538461542E-2</v>
      </c>
      <c r="I131" s="165">
        <f t="shared" si="28"/>
        <v>0.41860465116279078</v>
      </c>
      <c r="J131" s="164">
        <f t="shared" si="29"/>
        <v>2.0872362084156678E-4</v>
      </c>
    </row>
    <row r="132" spans="2:10" x14ac:dyDescent="0.25">
      <c r="B132" s="162" t="s">
        <v>128</v>
      </c>
      <c r="C132" s="163">
        <v>40</v>
      </c>
      <c r="D132" s="163">
        <v>22</v>
      </c>
      <c r="E132" s="163">
        <v>26</v>
      </c>
      <c r="F132" s="163">
        <v>33</v>
      </c>
      <c r="G132" s="163">
        <v>23</v>
      </c>
      <c r="H132" s="164">
        <f t="shared" si="27"/>
        <v>-0.30303030303030298</v>
      </c>
      <c r="I132" s="165">
        <f t="shared" si="28"/>
        <v>-0.42500000000000004</v>
      </c>
      <c r="J132" s="164">
        <f t="shared" si="29"/>
        <v>3.934953507668882E-5</v>
      </c>
    </row>
    <row r="133" spans="2:10" x14ac:dyDescent="0.25">
      <c r="B133" s="162" t="s">
        <v>131</v>
      </c>
      <c r="C133" s="163">
        <v>36</v>
      </c>
      <c r="D133" s="163">
        <v>28</v>
      </c>
      <c r="E133" s="163">
        <v>15</v>
      </c>
      <c r="F133" s="163">
        <v>34</v>
      </c>
      <c r="G133" s="163">
        <v>38</v>
      </c>
      <c r="H133" s="164">
        <f t="shared" si="27"/>
        <v>0.11764705882352944</v>
      </c>
      <c r="I133" s="165">
        <f t="shared" si="28"/>
        <v>5.555555555555558E-2</v>
      </c>
      <c r="J133" s="164">
        <f t="shared" si="29"/>
        <v>6.5012275344094578E-5</v>
      </c>
    </row>
    <row r="134" spans="2:10" x14ac:dyDescent="0.25">
      <c r="B134" s="168" t="s">
        <v>145</v>
      </c>
      <c r="C134" s="169">
        <f>C126-SUM(C127:C133)</f>
        <v>4214</v>
      </c>
      <c r="D134" s="169">
        <f>D126-SUM(D127:D133)</f>
        <v>3139</v>
      </c>
      <c r="E134" s="169">
        <f>E126-SUM(E127:E133)</f>
        <v>4009</v>
      </c>
      <c r="F134" s="169">
        <f>F126-SUM(F127:F133)</f>
        <v>3061</v>
      </c>
      <c r="G134" s="169">
        <f>G126-SUM(G127:G133)</f>
        <v>3510</v>
      </c>
      <c r="H134" s="170">
        <f t="shared" si="27"/>
        <v>0.14668409016661221</v>
      </c>
      <c r="I134" s="171">
        <f t="shared" si="28"/>
        <v>-0.16706217370669196</v>
      </c>
      <c r="J134" s="170">
        <f t="shared" si="29"/>
        <v>6.005081222572946E-3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29468</v>
      </c>
      <c r="D136" s="176">
        <v>20044</v>
      </c>
      <c r="E136" s="176">
        <v>29629</v>
      </c>
      <c r="F136" s="176">
        <v>30619</v>
      </c>
      <c r="G136" s="176">
        <v>30242</v>
      </c>
      <c r="H136" s="177">
        <f t="shared" ref="H136:H148" si="30">IFERROR(G136/F136-1,"-")</f>
        <v>-1.2312616349325567E-2</v>
      </c>
      <c r="I136" s="177">
        <f t="shared" ref="I136:I148" si="31">IFERROR(G136/C136-1,"-")</f>
        <v>2.626577982896694E-2</v>
      </c>
      <c r="J136" s="177">
        <f t="shared" ref="J136:J148" si="32">G136/G$10</f>
        <v>5.1739506077792319E-2</v>
      </c>
    </row>
    <row r="137" spans="2:10" x14ac:dyDescent="0.25">
      <c r="B137" s="157" t="s">
        <v>97</v>
      </c>
      <c r="C137" s="158">
        <v>7598</v>
      </c>
      <c r="D137" s="158">
        <v>9101</v>
      </c>
      <c r="E137" s="158">
        <v>5891</v>
      </c>
      <c r="F137" s="158">
        <v>4575</v>
      </c>
      <c r="G137" s="158">
        <v>5232</v>
      </c>
      <c r="H137" s="159">
        <f t="shared" si="30"/>
        <v>0.14360655737704908</v>
      </c>
      <c r="I137" s="160">
        <f t="shared" si="31"/>
        <v>-0.31139773624638067</v>
      </c>
      <c r="J137" s="159">
        <f t="shared" si="32"/>
        <v>8.9511638052711274E-3</v>
      </c>
    </row>
    <row r="138" spans="2:10" x14ac:dyDescent="0.25">
      <c r="B138" s="162" t="s">
        <v>103</v>
      </c>
      <c r="C138" s="163">
        <v>4646</v>
      </c>
      <c r="D138" s="163">
        <v>6186</v>
      </c>
      <c r="E138" s="163">
        <v>4323</v>
      </c>
      <c r="F138" s="163">
        <v>2833</v>
      </c>
      <c r="G138" s="163">
        <v>3337</v>
      </c>
      <c r="H138" s="164">
        <f t="shared" si="30"/>
        <v>0.1779032827391458</v>
      </c>
      <c r="I138" s="165">
        <f t="shared" si="31"/>
        <v>-0.28174773999139047</v>
      </c>
      <c r="J138" s="164">
        <f t="shared" si="32"/>
        <v>5.7091042848222001E-3</v>
      </c>
    </row>
    <row r="139" spans="2:10" x14ac:dyDescent="0.25">
      <c r="B139" s="162" t="s">
        <v>100</v>
      </c>
      <c r="C139" s="163">
        <v>2952</v>
      </c>
      <c r="D139" s="163">
        <v>2915</v>
      </c>
      <c r="E139" s="163">
        <v>1568</v>
      </c>
      <c r="F139" s="163">
        <v>1742</v>
      </c>
      <c r="G139" s="163">
        <v>1895</v>
      </c>
      <c r="H139" s="164">
        <f t="shared" si="30"/>
        <v>8.7830080367393704E-2</v>
      </c>
      <c r="I139" s="165">
        <f t="shared" si="31"/>
        <v>-0.35806233062330628</v>
      </c>
      <c r="J139" s="164">
        <f t="shared" si="32"/>
        <v>3.2420595204489268E-3</v>
      </c>
    </row>
    <row r="140" spans="2:10" x14ac:dyDescent="0.25">
      <c r="B140" s="157" t="s">
        <v>107</v>
      </c>
      <c r="C140" s="158">
        <v>21870</v>
      </c>
      <c r="D140" s="158">
        <v>10943</v>
      </c>
      <c r="E140" s="158">
        <v>23738</v>
      </c>
      <c r="F140" s="158">
        <v>26044</v>
      </c>
      <c r="G140" s="158">
        <v>25010</v>
      </c>
      <c r="H140" s="159">
        <f t="shared" si="30"/>
        <v>-3.9702042696974305E-2</v>
      </c>
      <c r="I140" s="160">
        <f t="shared" si="31"/>
        <v>0.14357567443987196</v>
      </c>
      <c r="J140" s="159">
        <f t="shared" si="32"/>
        <v>4.2788342272521193E-2</v>
      </c>
    </row>
    <row r="141" spans="2:10" x14ac:dyDescent="0.25">
      <c r="B141" s="162" t="s">
        <v>110</v>
      </c>
      <c r="C141" s="163">
        <v>12457</v>
      </c>
      <c r="D141" s="163">
        <v>3062</v>
      </c>
      <c r="E141" s="163">
        <v>11844</v>
      </c>
      <c r="F141" s="163">
        <v>12404</v>
      </c>
      <c r="G141" s="163">
        <v>12629</v>
      </c>
      <c r="H141" s="164">
        <f t="shared" si="30"/>
        <v>1.8139309900032208E-2</v>
      </c>
      <c r="I141" s="165">
        <f t="shared" si="31"/>
        <v>1.3807497792405865E-2</v>
      </c>
      <c r="J141" s="164">
        <f t="shared" si="32"/>
        <v>2.1606316455804485E-2</v>
      </c>
    </row>
    <row r="142" spans="2:10" x14ac:dyDescent="0.25">
      <c r="B142" s="162" t="s">
        <v>113</v>
      </c>
      <c r="C142" s="163">
        <v>1376</v>
      </c>
      <c r="D142" s="163">
        <v>1046</v>
      </c>
      <c r="E142" s="163">
        <v>1339</v>
      </c>
      <c r="F142" s="163">
        <v>2035</v>
      </c>
      <c r="G142" s="163">
        <v>1564</v>
      </c>
      <c r="H142" s="164">
        <f t="shared" si="30"/>
        <v>-0.23144963144963149</v>
      </c>
      <c r="I142" s="165">
        <f t="shared" si="31"/>
        <v>0.13662790697674421</v>
      </c>
      <c r="J142" s="164">
        <f t="shared" si="32"/>
        <v>2.6757683852148399E-3</v>
      </c>
    </row>
    <row r="143" spans="2:10" x14ac:dyDescent="0.25">
      <c r="B143" s="162" t="s">
        <v>116</v>
      </c>
      <c r="C143" s="163">
        <v>2492</v>
      </c>
      <c r="D143" s="163">
        <v>1980</v>
      </c>
      <c r="E143" s="163">
        <v>2939</v>
      </c>
      <c r="F143" s="163">
        <v>2723</v>
      </c>
      <c r="G143" s="163">
        <v>2640</v>
      </c>
      <c r="H143" s="164">
        <f t="shared" si="30"/>
        <v>-3.0481087036356991E-2</v>
      </c>
      <c r="I143" s="165">
        <f t="shared" si="31"/>
        <v>5.9390048154092989E-2</v>
      </c>
      <c r="J143" s="164">
        <f t="shared" si="32"/>
        <v>4.5166422870634125E-3</v>
      </c>
    </row>
    <row r="144" spans="2:10" x14ac:dyDescent="0.25">
      <c r="B144" s="162" t="s">
        <v>123</v>
      </c>
      <c r="C144" s="163">
        <v>490</v>
      </c>
      <c r="D144" s="163">
        <v>196</v>
      </c>
      <c r="E144" s="163">
        <v>1378</v>
      </c>
      <c r="F144" s="163">
        <v>1377</v>
      </c>
      <c r="G144" s="163">
        <v>678</v>
      </c>
      <c r="H144" s="164">
        <f t="shared" si="30"/>
        <v>-0.50762527233115473</v>
      </c>
      <c r="I144" s="165">
        <f t="shared" si="31"/>
        <v>0.38367346938775504</v>
      </c>
      <c r="J144" s="164">
        <f t="shared" si="32"/>
        <v>1.1599558600867402E-3</v>
      </c>
    </row>
    <row r="145" spans="2:10" x14ac:dyDescent="0.25">
      <c r="B145" s="162" t="s">
        <v>119</v>
      </c>
      <c r="C145" s="163">
        <v>493</v>
      </c>
      <c r="D145" s="163">
        <v>664</v>
      </c>
      <c r="E145" s="163">
        <v>380</v>
      </c>
      <c r="F145" s="163">
        <v>683</v>
      </c>
      <c r="G145" s="163">
        <v>623</v>
      </c>
      <c r="H145" s="164">
        <f t="shared" si="30"/>
        <v>-8.7847730600292828E-2</v>
      </c>
      <c r="I145" s="165">
        <f t="shared" si="31"/>
        <v>0.26369168356997963</v>
      </c>
      <c r="J145" s="164">
        <f t="shared" si="32"/>
        <v>1.0658591457729191E-3</v>
      </c>
    </row>
    <row r="146" spans="2:10" x14ac:dyDescent="0.25">
      <c r="B146" s="162" t="s">
        <v>128</v>
      </c>
      <c r="C146" s="163">
        <v>44</v>
      </c>
      <c r="D146" s="163">
        <v>6</v>
      </c>
      <c r="E146" s="163">
        <v>40</v>
      </c>
      <c r="F146" s="163">
        <v>15</v>
      </c>
      <c r="G146" s="163">
        <v>25</v>
      </c>
      <c r="H146" s="164">
        <f t="shared" si="30"/>
        <v>0.66666666666666674</v>
      </c>
      <c r="I146" s="165">
        <f t="shared" si="31"/>
        <v>-0.43181818181818177</v>
      </c>
      <c r="J146" s="164">
        <f t="shared" si="32"/>
        <v>4.2771233779009586E-5</v>
      </c>
    </row>
    <row r="147" spans="2:10" x14ac:dyDescent="0.25">
      <c r="B147" s="162" t="s">
        <v>131</v>
      </c>
      <c r="C147" s="163">
        <v>32</v>
      </c>
      <c r="D147" s="163">
        <v>0</v>
      </c>
      <c r="E147" s="163">
        <v>19</v>
      </c>
      <c r="F147" s="163">
        <v>36</v>
      </c>
      <c r="G147" s="163">
        <v>3</v>
      </c>
      <c r="H147" s="164">
        <f t="shared" si="30"/>
        <v>-0.91666666666666663</v>
      </c>
      <c r="I147" s="165">
        <f t="shared" si="31"/>
        <v>-0.90625</v>
      </c>
      <c r="J147" s="164">
        <f t="shared" si="32"/>
        <v>5.1325480534811504E-6</v>
      </c>
    </row>
    <row r="148" spans="2:10" x14ac:dyDescent="0.25">
      <c r="B148" s="168" t="s">
        <v>145</v>
      </c>
      <c r="C148" s="169">
        <f>C140-SUM(C141:C147)</f>
        <v>4486</v>
      </c>
      <c r="D148" s="169">
        <f>D140-SUM(D141:D147)</f>
        <v>3989</v>
      </c>
      <c r="E148" s="169">
        <f>E140-SUM(E141:E147)</f>
        <v>5799</v>
      </c>
      <c r="F148" s="169">
        <f>F140-SUM(F141:F147)</f>
        <v>6771</v>
      </c>
      <c r="G148" s="169">
        <f>G140-SUM(G141:G147)</f>
        <v>6848</v>
      </c>
      <c r="H148" s="170">
        <f t="shared" si="30"/>
        <v>1.1372027765470305E-2</v>
      </c>
      <c r="I148" s="171">
        <f t="shared" si="31"/>
        <v>0.52652697280428007</v>
      </c>
      <c r="J148" s="170">
        <f t="shared" si="32"/>
        <v>1.1715896356746306E-2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13614</v>
      </c>
      <c r="D150" s="176">
        <v>8229</v>
      </c>
      <c r="E150" s="176">
        <v>11913</v>
      </c>
      <c r="F150" s="176">
        <v>12459</v>
      </c>
      <c r="G150" s="176">
        <v>11227</v>
      </c>
      <c r="H150" s="177">
        <f t="shared" ref="H150:H162" si="33">IFERROR(G150/F150-1,"-")</f>
        <v>-9.8884340637290347E-2</v>
      </c>
      <c r="I150" s="177">
        <f t="shared" ref="I150:I162" si="34">IFERROR(G150/C150-1,"-")</f>
        <v>-0.1753342147789041</v>
      </c>
      <c r="J150" s="177">
        <f t="shared" ref="J150:J162" si="35">G150/G$10</f>
        <v>1.9207705665477626E-2</v>
      </c>
    </row>
    <row r="151" spans="2:10" x14ac:dyDescent="0.25">
      <c r="B151" s="157" t="s">
        <v>97</v>
      </c>
      <c r="C151" s="158">
        <v>6867</v>
      </c>
      <c r="D151" s="158">
        <v>4608</v>
      </c>
      <c r="E151" s="158">
        <v>6399</v>
      </c>
      <c r="F151" s="158">
        <v>7080</v>
      </c>
      <c r="G151" s="158">
        <v>4661</v>
      </c>
      <c r="H151" s="159">
        <f t="shared" si="33"/>
        <v>-0.34166666666666667</v>
      </c>
      <c r="I151" s="160">
        <f t="shared" si="34"/>
        <v>-0.32124654143002762</v>
      </c>
      <c r="J151" s="159">
        <f t="shared" si="35"/>
        <v>7.974268825758548E-3</v>
      </c>
    </row>
    <row r="152" spans="2:10" x14ac:dyDescent="0.25">
      <c r="B152" s="162" t="s">
        <v>103</v>
      </c>
      <c r="C152" s="163">
        <v>4480</v>
      </c>
      <c r="D152" s="163">
        <v>2722</v>
      </c>
      <c r="E152" s="163">
        <v>4606</v>
      </c>
      <c r="F152" s="163">
        <v>5492</v>
      </c>
      <c r="G152" s="163">
        <v>2543</v>
      </c>
      <c r="H152" s="164">
        <f t="shared" si="33"/>
        <v>-0.53696285506190822</v>
      </c>
      <c r="I152" s="165">
        <f t="shared" si="34"/>
        <v>-0.43236607142857142</v>
      </c>
      <c r="J152" s="164">
        <f t="shared" si="35"/>
        <v>4.3506899000008556E-3</v>
      </c>
    </row>
    <row r="153" spans="2:10" x14ac:dyDescent="0.25">
      <c r="B153" s="162" t="s">
        <v>100</v>
      </c>
      <c r="C153" s="163">
        <v>2387</v>
      </c>
      <c r="D153" s="163">
        <v>1886</v>
      </c>
      <c r="E153" s="163">
        <v>1793</v>
      </c>
      <c r="F153" s="163">
        <v>1588</v>
      </c>
      <c r="G153" s="163">
        <v>2118</v>
      </c>
      <c r="H153" s="164">
        <f t="shared" si="33"/>
        <v>0.33375314861460947</v>
      </c>
      <c r="I153" s="165">
        <f t="shared" si="34"/>
        <v>-0.1126937578550482</v>
      </c>
      <c r="J153" s="164">
        <f t="shared" si="35"/>
        <v>3.6235789257576924E-3</v>
      </c>
    </row>
    <row r="154" spans="2:10" x14ac:dyDescent="0.25">
      <c r="B154" s="157" t="s">
        <v>107</v>
      </c>
      <c r="C154" s="158">
        <v>6747</v>
      </c>
      <c r="D154" s="158">
        <v>3621</v>
      </c>
      <c r="E154" s="158">
        <v>5514</v>
      </c>
      <c r="F154" s="158">
        <v>5379</v>
      </c>
      <c r="G154" s="158">
        <v>6566</v>
      </c>
      <c r="H154" s="159">
        <f t="shared" si="33"/>
        <v>0.2206729875441531</v>
      </c>
      <c r="I154" s="160">
        <f t="shared" si="34"/>
        <v>-2.6826737809396817E-2</v>
      </c>
      <c r="J154" s="159">
        <f t="shared" si="35"/>
        <v>1.1233436839719078E-2</v>
      </c>
    </row>
    <row r="155" spans="2:10" x14ac:dyDescent="0.25">
      <c r="B155" s="162" t="s">
        <v>110</v>
      </c>
      <c r="C155" s="163">
        <v>1623</v>
      </c>
      <c r="D155" s="163">
        <v>404</v>
      </c>
      <c r="E155" s="163">
        <v>2033</v>
      </c>
      <c r="F155" s="163">
        <v>1670</v>
      </c>
      <c r="G155" s="163">
        <v>1791</v>
      </c>
      <c r="H155" s="164">
        <f t="shared" si="33"/>
        <v>7.2455089820359309E-2</v>
      </c>
      <c r="I155" s="165">
        <f t="shared" si="34"/>
        <v>0.10351201478743066</v>
      </c>
      <c r="J155" s="164">
        <f t="shared" si="35"/>
        <v>3.0641311879282471E-3</v>
      </c>
    </row>
    <row r="156" spans="2:10" x14ac:dyDescent="0.25">
      <c r="B156" s="162" t="s">
        <v>113</v>
      </c>
      <c r="C156" s="163">
        <v>1336</v>
      </c>
      <c r="D156" s="163">
        <v>615</v>
      </c>
      <c r="E156" s="163">
        <v>732</v>
      </c>
      <c r="F156" s="163">
        <v>772</v>
      </c>
      <c r="G156" s="163">
        <v>751</v>
      </c>
      <c r="H156" s="164">
        <f t="shared" si="33"/>
        <v>-2.7202072538860089E-2</v>
      </c>
      <c r="I156" s="165">
        <f t="shared" si="34"/>
        <v>-0.43787425149700598</v>
      </c>
      <c r="J156" s="164">
        <f t="shared" si="35"/>
        <v>1.2848478627214481E-3</v>
      </c>
    </row>
    <row r="157" spans="2:10" x14ac:dyDescent="0.25">
      <c r="B157" s="162" t="s">
        <v>116</v>
      </c>
      <c r="C157" s="163">
        <v>1614</v>
      </c>
      <c r="D157" s="163">
        <v>736</v>
      </c>
      <c r="E157" s="163">
        <v>883</v>
      </c>
      <c r="F157" s="163">
        <v>1126</v>
      </c>
      <c r="G157" s="163">
        <v>1446</v>
      </c>
      <c r="H157" s="164">
        <f t="shared" si="33"/>
        <v>0.2841918294849024</v>
      </c>
      <c r="I157" s="165">
        <f t="shared" si="34"/>
        <v>-0.10408921933085502</v>
      </c>
      <c r="J157" s="164">
        <f t="shared" si="35"/>
        <v>2.4738881617779145E-3</v>
      </c>
    </row>
    <row r="158" spans="2:10" x14ac:dyDescent="0.25">
      <c r="B158" s="162" t="s">
        <v>123</v>
      </c>
      <c r="C158" s="163">
        <v>131</v>
      </c>
      <c r="D158" s="163">
        <v>107</v>
      </c>
      <c r="E158" s="163">
        <v>142</v>
      </c>
      <c r="F158" s="163">
        <v>162</v>
      </c>
      <c r="G158" s="163">
        <v>229</v>
      </c>
      <c r="H158" s="164">
        <f t="shared" si="33"/>
        <v>0.41358024691358031</v>
      </c>
      <c r="I158" s="165">
        <f t="shared" si="34"/>
        <v>0.74809160305343503</v>
      </c>
      <c r="J158" s="164">
        <f t="shared" si="35"/>
        <v>3.9178450141572784E-4</v>
      </c>
    </row>
    <row r="159" spans="2:10" x14ac:dyDescent="0.25">
      <c r="B159" s="162" t="s">
        <v>119</v>
      </c>
      <c r="C159" s="163">
        <v>458</v>
      </c>
      <c r="D159" s="163">
        <v>520</v>
      </c>
      <c r="E159" s="163">
        <v>677</v>
      </c>
      <c r="F159" s="163">
        <v>389</v>
      </c>
      <c r="G159" s="163">
        <v>640</v>
      </c>
      <c r="H159" s="164">
        <f t="shared" si="33"/>
        <v>0.64524421593830339</v>
      </c>
      <c r="I159" s="165">
        <f t="shared" si="34"/>
        <v>0.39737991266375539</v>
      </c>
      <c r="J159" s="164">
        <f t="shared" si="35"/>
        <v>1.0949435847426455E-3</v>
      </c>
    </row>
    <row r="160" spans="2:10" x14ac:dyDescent="0.25">
      <c r="B160" s="162" t="s">
        <v>128</v>
      </c>
      <c r="C160" s="163">
        <v>14</v>
      </c>
      <c r="D160" s="163">
        <v>9</v>
      </c>
      <c r="E160" s="163">
        <v>12</v>
      </c>
      <c r="F160" s="163">
        <v>7</v>
      </c>
      <c r="G160" s="163">
        <v>10</v>
      </c>
      <c r="H160" s="164">
        <f t="shared" si="33"/>
        <v>0.4285714285714286</v>
      </c>
      <c r="I160" s="165">
        <f t="shared" si="34"/>
        <v>-0.2857142857142857</v>
      </c>
      <c r="J160" s="164">
        <f t="shared" si="35"/>
        <v>1.7108493511603836E-5</v>
      </c>
    </row>
    <row r="161" spans="2:10" x14ac:dyDescent="0.25">
      <c r="B161" s="162" t="s">
        <v>131</v>
      </c>
      <c r="C161" s="163">
        <v>14</v>
      </c>
      <c r="D161" s="163">
        <v>1</v>
      </c>
      <c r="E161" s="163">
        <v>8</v>
      </c>
      <c r="F161" s="163">
        <v>6</v>
      </c>
      <c r="G161" s="163">
        <v>16</v>
      </c>
      <c r="H161" s="164">
        <f t="shared" si="33"/>
        <v>1.6666666666666665</v>
      </c>
      <c r="I161" s="165">
        <f t="shared" si="34"/>
        <v>0.14285714285714279</v>
      </c>
      <c r="J161" s="164">
        <f t="shared" si="35"/>
        <v>2.7373589618566137E-5</v>
      </c>
    </row>
    <row r="162" spans="2:10" x14ac:dyDescent="0.25">
      <c r="B162" s="168" t="s">
        <v>145</v>
      </c>
      <c r="C162" s="169">
        <f>C154-SUM(C155:C161)</f>
        <v>1557</v>
      </c>
      <c r="D162" s="169">
        <f>D154-SUM(D155:D161)</f>
        <v>1229</v>
      </c>
      <c r="E162" s="169">
        <f>E154-SUM(E155:E161)</f>
        <v>1027</v>
      </c>
      <c r="F162" s="169">
        <f>F154-SUM(F155:F161)</f>
        <v>1247</v>
      </c>
      <c r="G162" s="169">
        <f>G154-SUM(G155:G161)</f>
        <v>1683</v>
      </c>
      <c r="H162" s="170">
        <f t="shared" si="33"/>
        <v>0.34963913392141133</v>
      </c>
      <c r="I162" s="171">
        <f t="shared" si="34"/>
        <v>8.092485549132955E-2</v>
      </c>
      <c r="J162" s="170">
        <f t="shared" si="35"/>
        <v>2.8793594580029257E-3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B551A-A672-4536-8FC9-108AC5BCADD0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Q4" s="269" t="s">
        <v>267</v>
      </c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</row>
    <row r="5" spans="1:28" ht="6" customHeight="1" x14ac:dyDescent="0.25"/>
    <row r="6" spans="1:28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28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266</v>
      </c>
      <c r="G7" s="172" t="s">
        <v>261</v>
      </c>
      <c r="H7" s="172" t="s">
        <v>262</v>
      </c>
      <c r="I7" s="172" t="s">
        <v>263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258</v>
      </c>
      <c r="S7" s="172" t="s">
        <v>259</v>
      </c>
      <c r="T7" s="172" t="s">
        <v>260</v>
      </c>
      <c r="U7" s="172" t="s">
        <v>261</v>
      </c>
      <c r="V7" s="172" t="s">
        <v>262</v>
      </c>
      <c r="W7" s="172" t="s">
        <v>263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49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3881128</v>
      </c>
      <c r="D9" s="176">
        <v>3869390</v>
      </c>
      <c r="E9" s="176">
        <v>1470303</v>
      </c>
      <c r="F9" s="176">
        <v>3651483</v>
      </c>
      <c r="G9" s="176">
        <v>3651483</v>
      </c>
      <c r="H9" s="176">
        <v>4055641</v>
      </c>
      <c r="I9" s="176">
        <v>4328488</v>
      </c>
      <c r="J9" s="177">
        <f>IFERROR(I9/H9-1,"-")</f>
        <v>6.7275925063386977E-2</v>
      </c>
      <c r="K9" s="177">
        <f>IFERROR(I9/D9-1,"-")</f>
        <v>0.11864867588948136</v>
      </c>
      <c r="L9" s="176">
        <f>I9-H9</f>
        <v>272847</v>
      </c>
      <c r="M9" s="176">
        <f>I9-D9</f>
        <v>459098</v>
      </c>
      <c r="N9" s="177">
        <f t="shared" ref="N9:N21" si="0">I9/I$9</f>
        <v>1</v>
      </c>
      <c r="Q9" s="154" t="s">
        <v>68</v>
      </c>
      <c r="R9" s="176">
        <v>37184</v>
      </c>
      <c r="S9" s="176">
        <v>37387</v>
      </c>
      <c r="T9" s="176">
        <v>16374</v>
      </c>
      <c r="U9" s="176">
        <v>34377</v>
      </c>
      <c r="V9" s="176">
        <v>41604</v>
      </c>
      <c r="W9" s="176">
        <v>38605</v>
      </c>
      <c r="X9" s="177">
        <f>IFERROR(W9/V9-1,"-")</f>
        <v>-7.2084414960099985E-2</v>
      </c>
      <c r="Y9" s="177">
        <f>IFERROR(W9/S9-1,"-")</f>
        <v>3.2578168882231751E-2</v>
      </c>
      <c r="Z9" s="176">
        <f>W9-V9</f>
        <v>-2999</v>
      </c>
      <c r="AA9" s="176">
        <f>W9-S9</f>
        <v>1218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793699</v>
      </c>
      <c r="D10" s="158">
        <v>801771</v>
      </c>
      <c r="E10" s="158">
        <v>311570</v>
      </c>
      <c r="F10" s="158">
        <v>766326</v>
      </c>
      <c r="G10" s="158">
        <v>766326</v>
      </c>
      <c r="H10" s="158">
        <v>799930</v>
      </c>
      <c r="I10" s="158">
        <v>800411</v>
      </c>
      <c r="J10" s="160">
        <f>IFERROR(I10/H10-1,"-")</f>
        <v>6.0130261397861595E-4</v>
      </c>
      <c r="K10" s="159">
        <f t="shared" ref="K10:K21" si="2">IFERROR(I10/D10-1,"-")</f>
        <v>-1.696244937768987E-3</v>
      </c>
      <c r="L10" s="157">
        <f t="shared" ref="L10:L20" si="3">I10-H10</f>
        <v>481</v>
      </c>
      <c r="M10" s="158">
        <f t="shared" ref="M10:M21" si="4">I10-D10</f>
        <v>-1360</v>
      </c>
      <c r="N10" s="159">
        <f t="shared" si="0"/>
        <v>0.18491699641999701</v>
      </c>
      <c r="Q10" s="157" t="s">
        <v>97</v>
      </c>
      <c r="R10" s="158">
        <v>23079</v>
      </c>
      <c r="S10" s="158">
        <v>24136</v>
      </c>
      <c r="T10" s="158">
        <v>9870</v>
      </c>
      <c r="U10" s="158">
        <v>21675</v>
      </c>
      <c r="V10" s="158">
        <v>27233</v>
      </c>
      <c r="W10" s="158">
        <v>22651</v>
      </c>
      <c r="X10" s="160">
        <f>IFERROR(W10/V10-1,"-")</f>
        <v>-0.16825175338743437</v>
      </c>
      <c r="Y10" s="159">
        <f t="shared" ref="Y10:Y21" si="5">IFERROR(W10/S10-1,"-")</f>
        <v>-6.1526350679482977E-2</v>
      </c>
      <c r="Z10" s="157">
        <f t="shared" ref="Z10:Z20" si="6">W10-V10</f>
        <v>-4582</v>
      </c>
      <c r="AA10" s="158">
        <f t="shared" ref="AA10:AA21" si="7">W10-S10</f>
        <v>-1485</v>
      </c>
      <c r="AB10" s="159">
        <f t="shared" si="1"/>
        <v>0.5867374692397358</v>
      </c>
    </row>
    <row r="11" spans="1:28" x14ac:dyDescent="0.25">
      <c r="A11" s="161" t="s">
        <v>103</v>
      </c>
      <c r="B11" s="162" t="s">
        <v>103</v>
      </c>
      <c r="C11" s="163">
        <v>315289</v>
      </c>
      <c r="D11" s="163">
        <v>309208</v>
      </c>
      <c r="E11" s="163">
        <v>127542</v>
      </c>
      <c r="F11" s="163">
        <v>318096</v>
      </c>
      <c r="G11" s="163">
        <v>318096</v>
      </c>
      <c r="H11" s="163">
        <v>322752</v>
      </c>
      <c r="I11" s="163">
        <v>315990</v>
      </c>
      <c r="J11" s="165">
        <f>IFERROR(I11/H11-1,"-")</f>
        <v>-2.0951070791195736E-2</v>
      </c>
      <c r="K11" s="164">
        <f t="shared" si="2"/>
        <v>2.1933455796745216E-2</v>
      </c>
      <c r="L11" s="162">
        <f t="shared" si="3"/>
        <v>-6762</v>
      </c>
      <c r="M11" s="163">
        <f t="shared" si="4"/>
        <v>6782</v>
      </c>
      <c r="N11" s="164">
        <f t="shared" si="0"/>
        <v>7.3002397141911909E-2</v>
      </c>
      <c r="Q11" s="162" t="s">
        <v>103</v>
      </c>
      <c r="R11" s="163">
        <v>11213</v>
      </c>
      <c r="S11" s="163">
        <v>11713</v>
      </c>
      <c r="T11" s="163">
        <v>5398</v>
      </c>
      <c r="U11" s="163">
        <v>10123</v>
      </c>
      <c r="V11" s="163">
        <v>8763</v>
      </c>
      <c r="W11" s="163">
        <v>6545</v>
      </c>
      <c r="X11" s="165">
        <f>IFERROR(W11/V11-1,"-")</f>
        <v>-0.25310966563962112</v>
      </c>
      <c r="Y11" s="164">
        <f t="shared" si="5"/>
        <v>-0.44121915820029023</v>
      </c>
      <c r="Z11" s="162">
        <f t="shared" si="6"/>
        <v>-2218</v>
      </c>
      <c r="AA11" s="163">
        <f t="shared" si="7"/>
        <v>-5168</v>
      </c>
      <c r="AB11" s="164">
        <f t="shared" si="1"/>
        <v>0.16953762466001812</v>
      </c>
    </row>
    <row r="12" spans="1:28" x14ac:dyDescent="0.25">
      <c r="A12" s="161" t="s">
        <v>100</v>
      </c>
      <c r="B12" s="162" t="s">
        <v>100</v>
      </c>
      <c r="C12" s="163">
        <v>478410</v>
      </c>
      <c r="D12" s="163">
        <v>492563</v>
      </c>
      <c r="E12" s="163">
        <v>184028</v>
      </c>
      <c r="F12" s="163">
        <v>448230</v>
      </c>
      <c r="G12" s="163">
        <v>448230</v>
      </c>
      <c r="H12" s="163">
        <v>477178</v>
      </c>
      <c r="I12" s="163">
        <v>484421</v>
      </c>
      <c r="J12" s="165">
        <f>IFERROR(I12/H12-1,"-")</f>
        <v>1.5178822158607552E-2</v>
      </c>
      <c r="K12" s="164">
        <f t="shared" si="2"/>
        <v>-1.6529865215211048E-2</v>
      </c>
      <c r="L12" s="162">
        <f t="shared" si="3"/>
        <v>7243</v>
      </c>
      <c r="M12" s="163">
        <f t="shared" si="4"/>
        <v>-8142</v>
      </c>
      <c r="N12" s="164">
        <f t="shared" si="0"/>
        <v>0.1119145992780851</v>
      </c>
      <c r="Q12" s="162" t="s">
        <v>100</v>
      </c>
      <c r="R12" s="163">
        <v>11866</v>
      </c>
      <c r="S12" s="163">
        <v>12423</v>
      </c>
      <c r="T12" s="163">
        <v>4472</v>
      </c>
      <c r="U12" s="163">
        <v>11552</v>
      </c>
      <c r="V12" s="163">
        <v>18470</v>
      </c>
      <c r="W12" s="163">
        <v>16106</v>
      </c>
      <c r="X12" s="165">
        <f>IFERROR(W12/V12-1,"-")</f>
        <v>-0.1279913373037358</v>
      </c>
      <c r="Y12" s="164">
        <f t="shared" si="5"/>
        <v>0.29646623198905253</v>
      </c>
      <c r="Z12" s="162">
        <f t="shared" si="6"/>
        <v>-2364</v>
      </c>
      <c r="AA12" s="163">
        <f t="shared" si="7"/>
        <v>3683</v>
      </c>
      <c r="AB12" s="164">
        <f t="shared" si="1"/>
        <v>0.41719984457971765</v>
      </c>
    </row>
    <row r="13" spans="1:28" x14ac:dyDescent="0.25">
      <c r="A13" s="1"/>
      <c r="B13" s="157" t="s">
        <v>107</v>
      </c>
      <c r="C13" s="158">
        <v>3087429</v>
      </c>
      <c r="D13" s="158">
        <v>3067619</v>
      </c>
      <c r="E13" s="158">
        <v>1158733</v>
      </c>
      <c r="F13" s="158">
        <v>2885157</v>
      </c>
      <c r="G13" s="158">
        <v>2885157</v>
      </c>
      <c r="H13" s="158">
        <v>3255711</v>
      </c>
      <c r="I13" s="158">
        <v>3528077</v>
      </c>
      <c r="J13" s="160">
        <f>IFERROR(I13/H13-1,"-")</f>
        <v>8.3657916811412214E-2</v>
      </c>
      <c r="K13" s="159">
        <f t="shared" si="2"/>
        <v>0.15010273440084965</v>
      </c>
      <c r="L13" s="157">
        <f t="shared" si="3"/>
        <v>272366</v>
      </c>
      <c r="M13" s="158">
        <f t="shared" si="4"/>
        <v>460458</v>
      </c>
      <c r="N13" s="159">
        <f t="shared" si="0"/>
        <v>0.81508300358000296</v>
      </c>
      <c r="Q13" s="157" t="s">
        <v>107</v>
      </c>
      <c r="R13" s="158">
        <v>14105</v>
      </c>
      <c r="S13" s="158">
        <v>13251</v>
      </c>
      <c r="T13" s="158">
        <v>6504</v>
      </c>
      <c r="U13" s="158">
        <v>12702</v>
      </c>
      <c r="V13" s="158">
        <v>14371</v>
      </c>
      <c r="W13" s="158">
        <v>15954</v>
      </c>
      <c r="X13" s="160">
        <f>IFERROR(W13/V13-1,"-")</f>
        <v>0.11015239023032497</v>
      </c>
      <c r="Y13" s="159">
        <f t="shared" si="5"/>
        <v>0.20398460493547654</v>
      </c>
      <c r="Z13" s="157">
        <f t="shared" si="6"/>
        <v>1583</v>
      </c>
      <c r="AA13" s="158">
        <f t="shared" si="7"/>
        <v>2703</v>
      </c>
      <c r="AB13" s="159">
        <f t="shared" si="1"/>
        <v>0.4132625307602642</v>
      </c>
    </row>
    <row r="14" spans="1:28" s="56" customFormat="1" x14ac:dyDescent="0.25">
      <c r="B14" s="162" t="s">
        <v>110</v>
      </c>
      <c r="C14" s="163">
        <v>1356493</v>
      </c>
      <c r="D14" s="163">
        <v>1411611</v>
      </c>
      <c r="E14" s="163">
        <v>458396</v>
      </c>
      <c r="F14" s="163">
        <v>1330954</v>
      </c>
      <c r="G14" s="163">
        <v>1330954</v>
      </c>
      <c r="H14" s="163">
        <v>1521476</v>
      </c>
      <c r="I14" s="163">
        <v>1659309</v>
      </c>
      <c r="J14" s="165">
        <f t="shared" ref="J14:J21" si="8">IFERROR(I14/H14-1,"-")</f>
        <v>9.0591636016605026E-2</v>
      </c>
      <c r="K14" s="164">
        <f t="shared" si="2"/>
        <v>0.17547185449815839</v>
      </c>
      <c r="L14" s="162">
        <f t="shared" si="3"/>
        <v>137833</v>
      </c>
      <c r="M14" s="163">
        <f t="shared" si="4"/>
        <v>247698</v>
      </c>
      <c r="N14" s="164">
        <f t="shared" si="0"/>
        <v>0.3833461014562129</v>
      </c>
      <c r="Q14" s="162" t="s">
        <v>110</v>
      </c>
      <c r="R14" s="163">
        <v>1604</v>
      </c>
      <c r="S14" s="163">
        <v>1757</v>
      </c>
      <c r="T14" s="163">
        <v>1118</v>
      </c>
      <c r="U14" s="163">
        <v>1681</v>
      </c>
      <c r="V14" s="163">
        <v>2097</v>
      </c>
      <c r="W14" s="163">
        <v>2330</v>
      </c>
      <c r="X14" s="165">
        <f t="shared" ref="X14:X21" si="9">IFERROR(W14/V14-1,"-")</f>
        <v>0.11111111111111116</v>
      </c>
      <c r="Y14" s="164">
        <f t="shared" si="5"/>
        <v>0.32612407512805919</v>
      </c>
      <c r="Z14" s="162">
        <f t="shared" si="6"/>
        <v>233</v>
      </c>
      <c r="AA14" s="163">
        <f t="shared" si="7"/>
        <v>573</v>
      </c>
      <c r="AB14" s="164">
        <f t="shared" si="1"/>
        <v>6.0354876311358635E-2</v>
      </c>
    </row>
    <row r="15" spans="1:28" s="56" customFormat="1" x14ac:dyDescent="0.25">
      <c r="B15" s="162" t="s">
        <v>113</v>
      </c>
      <c r="C15" s="163">
        <v>473614</v>
      </c>
      <c r="D15" s="163">
        <v>406643</v>
      </c>
      <c r="E15" s="163">
        <v>155260</v>
      </c>
      <c r="F15" s="163">
        <v>294503</v>
      </c>
      <c r="G15" s="163">
        <v>294503</v>
      </c>
      <c r="H15" s="163">
        <v>336065</v>
      </c>
      <c r="I15" s="163">
        <v>353991</v>
      </c>
      <c r="J15" s="165">
        <f t="shared" si="8"/>
        <v>5.3340871557585601E-2</v>
      </c>
      <c r="K15" s="164">
        <f t="shared" si="2"/>
        <v>-0.12947966643960429</v>
      </c>
      <c r="L15" s="162">
        <f t="shared" si="3"/>
        <v>17926</v>
      </c>
      <c r="M15" s="163">
        <f t="shared" si="4"/>
        <v>-52652</v>
      </c>
      <c r="N15" s="164">
        <f t="shared" si="0"/>
        <v>8.1781675263972078E-2</v>
      </c>
      <c r="Q15" s="162" t="s">
        <v>113</v>
      </c>
      <c r="R15" s="163">
        <v>3352</v>
      </c>
      <c r="S15" s="163">
        <v>2865</v>
      </c>
      <c r="T15" s="163">
        <v>1393</v>
      </c>
      <c r="U15" s="163">
        <v>2576</v>
      </c>
      <c r="V15" s="163">
        <v>2792</v>
      </c>
      <c r="W15" s="163">
        <v>3232</v>
      </c>
      <c r="X15" s="165">
        <f t="shared" si="9"/>
        <v>0.15759312320916896</v>
      </c>
      <c r="Y15" s="164">
        <f t="shared" si="5"/>
        <v>0.12809773123909252</v>
      </c>
      <c r="Z15" s="162">
        <f t="shared" si="6"/>
        <v>440</v>
      </c>
      <c r="AA15" s="163">
        <f t="shared" si="7"/>
        <v>367</v>
      </c>
      <c r="AB15" s="164">
        <f t="shared" si="1"/>
        <v>8.3719725424167848E-2</v>
      </c>
    </row>
    <row r="16" spans="1:28" x14ac:dyDescent="0.25">
      <c r="A16" s="1"/>
      <c r="B16" s="162" t="s">
        <v>116</v>
      </c>
      <c r="C16" s="163">
        <v>136775</v>
      </c>
      <c r="D16" s="163">
        <v>137718</v>
      </c>
      <c r="E16" s="163">
        <v>52428</v>
      </c>
      <c r="F16" s="163">
        <v>150437</v>
      </c>
      <c r="G16" s="163">
        <v>150437</v>
      </c>
      <c r="H16" s="163">
        <v>170559</v>
      </c>
      <c r="I16" s="163">
        <v>189745</v>
      </c>
      <c r="J16" s="165">
        <f t="shared" si="8"/>
        <v>0.11248893344824951</v>
      </c>
      <c r="K16" s="164">
        <f t="shared" si="2"/>
        <v>0.37777923002076697</v>
      </c>
      <c r="L16" s="162">
        <f t="shared" si="3"/>
        <v>19186</v>
      </c>
      <c r="M16" s="163">
        <f t="shared" si="4"/>
        <v>52027</v>
      </c>
      <c r="N16" s="164">
        <f t="shared" si="0"/>
        <v>4.3836323445970049E-2</v>
      </c>
      <c r="Q16" s="162" t="s">
        <v>116</v>
      </c>
      <c r="R16" s="163">
        <v>3029</v>
      </c>
      <c r="S16" s="163">
        <v>2734</v>
      </c>
      <c r="T16" s="163">
        <v>1504</v>
      </c>
      <c r="U16" s="163">
        <v>2515</v>
      </c>
      <c r="V16" s="163">
        <v>2697</v>
      </c>
      <c r="W16" s="163">
        <v>2721</v>
      </c>
      <c r="X16" s="165">
        <f t="shared" si="9"/>
        <v>8.8987764182424378E-3</v>
      </c>
      <c r="Y16" s="164">
        <f t="shared" si="5"/>
        <v>-4.7549378200438808E-3</v>
      </c>
      <c r="Z16" s="162">
        <f t="shared" si="6"/>
        <v>24</v>
      </c>
      <c r="AA16" s="163">
        <f t="shared" si="7"/>
        <v>-13</v>
      </c>
      <c r="AB16" s="164">
        <f t="shared" si="1"/>
        <v>7.0483098044294784E-2</v>
      </c>
    </row>
    <row r="17" spans="1:28" x14ac:dyDescent="0.25">
      <c r="A17" s="1"/>
      <c r="B17" s="162" t="s">
        <v>123</v>
      </c>
      <c r="C17" s="163">
        <v>126340</v>
      </c>
      <c r="D17" s="163">
        <v>118310</v>
      </c>
      <c r="E17" s="163">
        <v>43312</v>
      </c>
      <c r="F17" s="163">
        <v>147355</v>
      </c>
      <c r="G17" s="163">
        <v>147355</v>
      </c>
      <c r="H17" s="163">
        <v>136467</v>
      </c>
      <c r="I17" s="163">
        <v>142339</v>
      </c>
      <c r="J17" s="165">
        <f t="shared" si="8"/>
        <v>4.3028717565418706E-2</v>
      </c>
      <c r="K17" s="164">
        <f t="shared" si="2"/>
        <v>0.20310202011664269</v>
      </c>
      <c r="L17" s="162">
        <f t="shared" si="3"/>
        <v>5872</v>
      </c>
      <c r="M17" s="163">
        <f t="shared" si="4"/>
        <v>24029</v>
      </c>
      <c r="N17" s="164">
        <f t="shared" si="0"/>
        <v>3.2884231168019869E-2</v>
      </c>
      <c r="Q17" s="162" t="s">
        <v>123</v>
      </c>
      <c r="R17" s="163">
        <v>431</v>
      </c>
      <c r="S17" s="163">
        <v>447</v>
      </c>
      <c r="T17" s="163">
        <v>291</v>
      </c>
      <c r="U17" s="163">
        <v>897</v>
      </c>
      <c r="V17" s="163">
        <v>680</v>
      </c>
      <c r="W17" s="163">
        <v>748</v>
      </c>
      <c r="X17" s="165">
        <f t="shared" si="9"/>
        <v>0.10000000000000009</v>
      </c>
      <c r="Y17" s="164">
        <f t="shared" si="5"/>
        <v>0.67337807606263977</v>
      </c>
      <c r="Z17" s="162">
        <f t="shared" si="6"/>
        <v>68</v>
      </c>
      <c r="AA17" s="163">
        <f t="shared" si="7"/>
        <v>301</v>
      </c>
      <c r="AB17" s="164">
        <f t="shared" si="1"/>
        <v>1.9375728532573501E-2</v>
      </c>
    </row>
    <row r="18" spans="1:28" x14ac:dyDescent="0.25">
      <c r="A18" s="1"/>
      <c r="B18" s="162" t="s">
        <v>119</v>
      </c>
      <c r="C18" s="163">
        <v>111403</v>
      </c>
      <c r="D18" s="163">
        <v>108628</v>
      </c>
      <c r="E18" s="163">
        <v>49067</v>
      </c>
      <c r="F18" s="163">
        <v>118238</v>
      </c>
      <c r="G18" s="163">
        <v>118238</v>
      </c>
      <c r="H18" s="163">
        <v>118784</v>
      </c>
      <c r="I18" s="163">
        <v>127762</v>
      </c>
      <c r="J18" s="165">
        <f t="shared" si="8"/>
        <v>7.5582570043103425E-2</v>
      </c>
      <c r="K18" s="164">
        <f t="shared" si="2"/>
        <v>0.17614243104908489</v>
      </c>
      <c r="L18" s="162">
        <f t="shared" si="3"/>
        <v>8978</v>
      </c>
      <c r="M18" s="163">
        <f t="shared" si="4"/>
        <v>19134</v>
      </c>
      <c r="N18" s="164">
        <f t="shared" si="0"/>
        <v>2.9516542497056708E-2</v>
      </c>
      <c r="Q18" s="162" t="s">
        <v>119</v>
      </c>
      <c r="R18" s="163">
        <v>320</v>
      </c>
      <c r="S18" s="163">
        <v>376</v>
      </c>
      <c r="T18" s="163">
        <v>187</v>
      </c>
      <c r="U18" s="163">
        <v>526</v>
      </c>
      <c r="V18" s="163">
        <v>406</v>
      </c>
      <c r="W18" s="163">
        <v>639</v>
      </c>
      <c r="X18" s="165">
        <f t="shared" si="9"/>
        <v>0.57389162561576357</v>
      </c>
      <c r="Y18" s="164">
        <f t="shared" si="5"/>
        <v>0.69946808510638303</v>
      </c>
      <c r="Z18" s="162">
        <f t="shared" si="6"/>
        <v>233</v>
      </c>
      <c r="AA18" s="163">
        <f t="shared" si="7"/>
        <v>263</v>
      </c>
      <c r="AB18" s="164">
        <f t="shared" si="1"/>
        <v>1.6552260069939127E-2</v>
      </c>
    </row>
    <row r="19" spans="1:28" x14ac:dyDescent="0.25">
      <c r="A19" s="1"/>
      <c r="B19" s="162" t="s">
        <v>128</v>
      </c>
      <c r="C19" s="163">
        <v>54995</v>
      </c>
      <c r="D19" s="163">
        <v>61825</v>
      </c>
      <c r="E19" s="163">
        <v>35606</v>
      </c>
      <c r="F19" s="163">
        <v>45393</v>
      </c>
      <c r="G19" s="163">
        <v>45393</v>
      </c>
      <c r="H19" s="163">
        <v>55153</v>
      </c>
      <c r="I19" s="163">
        <v>51986</v>
      </c>
      <c r="J19" s="165">
        <f t="shared" si="8"/>
        <v>-5.7422080394538777E-2</v>
      </c>
      <c r="K19" s="164">
        <f t="shared" si="2"/>
        <v>-0.15914274160938136</v>
      </c>
      <c r="L19" s="162">
        <f t="shared" si="3"/>
        <v>-3167</v>
      </c>
      <c r="M19" s="163">
        <f t="shared" si="4"/>
        <v>-9839</v>
      </c>
      <c r="N19" s="164">
        <f t="shared" si="0"/>
        <v>1.2010198480393154E-2</v>
      </c>
      <c r="Q19" s="162" t="s">
        <v>128</v>
      </c>
      <c r="R19" s="163">
        <v>99</v>
      </c>
      <c r="S19" s="163">
        <v>124</v>
      </c>
      <c r="T19" s="163">
        <v>126</v>
      </c>
      <c r="U19" s="163">
        <v>217</v>
      </c>
      <c r="V19" s="163">
        <v>105</v>
      </c>
      <c r="W19" s="163">
        <v>179</v>
      </c>
      <c r="X19" s="165">
        <f t="shared" si="9"/>
        <v>0.7047619047619047</v>
      </c>
      <c r="Y19" s="164">
        <f t="shared" si="5"/>
        <v>0.44354838709677424</v>
      </c>
      <c r="Z19" s="162">
        <f t="shared" si="6"/>
        <v>74</v>
      </c>
      <c r="AA19" s="163">
        <f t="shared" si="7"/>
        <v>55</v>
      </c>
      <c r="AB19" s="164">
        <f t="shared" si="1"/>
        <v>4.6367050900142466E-3</v>
      </c>
    </row>
    <row r="20" spans="1:28" x14ac:dyDescent="0.25">
      <c r="A20" s="161" t="s">
        <v>144</v>
      </c>
      <c r="B20" s="162" t="s">
        <v>131</v>
      </c>
      <c r="C20" s="163">
        <v>91822</v>
      </c>
      <c r="D20" s="163">
        <v>78482</v>
      </c>
      <c r="E20" s="163">
        <v>51702</v>
      </c>
      <c r="F20" s="163">
        <v>34670</v>
      </c>
      <c r="G20" s="163">
        <v>34670</v>
      </c>
      <c r="H20" s="163">
        <v>50294</v>
      </c>
      <c r="I20" s="163">
        <v>53644</v>
      </c>
      <c r="J20" s="165">
        <f t="shared" si="8"/>
        <v>6.6608342943492271E-2</v>
      </c>
      <c r="K20" s="164">
        <f t="shared" si="2"/>
        <v>-0.31648021202313903</v>
      </c>
      <c r="L20" s="162">
        <f t="shared" si="3"/>
        <v>3350</v>
      </c>
      <c r="M20" s="163">
        <f t="shared" si="4"/>
        <v>-24838</v>
      </c>
      <c r="N20" s="164">
        <f t="shared" si="0"/>
        <v>1.2393242166779716E-2</v>
      </c>
      <c r="Q20" s="162" t="s">
        <v>131</v>
      </c>
      <c r="R20" s="163">
        <v>261</v>
      </c>
      <c r="S20" s="163">
        <v>153</v>
      </c>
      <c r="T20" s="163">
        <v>73</v>
      </c>
      <c r="U20" s="163">
        <v>110</v>
      </c>
      <c r="V20" s="163">
        <v>189</v>
      </c>
      <c r="W20" s="163">
        <v>313</v>
      </c>
      <c r="X20" s="165">
        <f t="shared" si="9"/>
        <v>0.65608465608465605</v>
      </c>
      <c r="Y20" s="164">
        <f t="shared" si="5"/>
        <v>1.0457516339869279</v>
      </c>
      <c r="Z20" s="162">
        <f t="shared" si="6"/>
        <v>124</v>
      </c>
      <c r="AA20" s="163">
        <f t="shared" si="7"/>
        <v>160</v>
      </c>
      <c r="AB20" s="164">
        <f t="shared" si="1"/>
        <v>8.1077580624271464E-3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735987</v>
      </c>
      <c r="D21" s="169">
        <f t="shared" si="10"/>
        <v>744402</v>
      </c>
      <c r="E21" s="169">
        <f t="shared" si="10"/>
        <v>312962</v>
      </c>
      <c r="F21" s="169">
        <f t="shared" ref="F21" si="11">F13-SUM(F14:F20)</f>
        <v>763607</v>
      </c>
      <c r="G21" s="169">
        <f t="shared" si="10"/>
        <v>763607</v>
      </c>
      <c r="H21" s="169">
        <f t="shared" si="10"/>
        <v>866913</v>
      </c>
      <c r="I21" s="169">
        <f t="shared" si="10"/>
        <v>949301</v>
      </c>
      <c r="J21" s="171">
        <f t="shared" si="8"/>
        <v>9.5036064749288496E-2</v>
      </c>
      <c r="K21" s="170">
        <f t="shared" si="2"/>
        <v>0.27525315622472801</v>
      </c>
      <c r="L21" s="168">
        <f>I21-H21</f>
        <v>82388</v>
      </c>
      <c r="M21" s="169">
        <f t="shared" si="4"/>
        <v>204899</v>
      </c>
      <c r="N21" s="170">
        <f t="shared" si="0"/>
        <v>0.21931468910159851</v>
      </c>
      <c r="Q21" s="168" t="s">
        <v>145</v>
      </c>
      <c r="R21" s="169">
        <f t="shared" ref="R21:W21" si="12">R13-SUM(R14:R20)</f>
        <v>5009</v>
      </c>
      <c r="S21" s="169">
        <f t="shared" si="12"/>
        <v>4795</v>
      </c>
      <c r="T21" s="169">
        <f t="shared" si="12"/>
        <v>1812</v>
      </c>
      <c r="U21" s="169">
        <f t="shared" si="12"/>
        <v>4180</v>
      </c>
      <c r="V21" s="169">
        <f t="shared" si="12"/>
        <v>5405</v>
      </c>
      <c r="W21" s="169">
        <f t="shared" si="12"/>
        <v>5792</v>
      </c>
      <c r="X21" s="171">
        <f t="shared" si="9"/>
        <v>7.1600370027752103E-2</v>
      </c>
      <c r="Y21" s="170">
        <f t="shared" si="5"/>
        <v>0.20792492179353483</v>
      </c>
      <c r="Z21" s="168">
        <f>W21-V21</f>
        <v>387</v>
      </c>
      <c r="AA21" s="169">
        <f t="shared" si="7"/>
        <v>997</v>
      </c>
      <c r="AB21" s="170">
        <f t="shared" si="1"/>
        <v>0.15003237922548893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1374739</v>
      </c>
      <c r="D23" s="176">
        <v>1436210</v>
      </c>
      <c r="E23" s="176">
        <v>499696</v>
      </c>
      <c r="F23" s="176">
        <v>1387341</v>
      </c>
      <c r="G23" s="176">
        <v>1387341</v>
      </c>
      <c r="H23" s="176">
        <v>1502826</v>
      </c>
      <c r="I23" s="176">
        <v>1565928</v>
      </c>
      <c r="J23" s="177">
        <f>IFERROR(I23/H23-1,"-")</f>
        <v>4.1988892925727939E-2</v>
      </c>
      <c r="K23" s="177">
        <f>IFERROR(I23/D23-1,"-")</f>
        <v>9.0319660773842347E-2</v>
      </c>
      <c r="L23" s="176">
        <f>I23-H23</f>
        <v>63102</v>
      </c>
      <c r="M23" s="176">
        <f>I23-D23</f>
        <v>129718</v>
      </c>
      <c r="N23" s="177">
        <f t="shared" ref="N23:N35" si="13">I23/I$9</f>
        <v>0.36177251733168719</v>
      </c>
    </row>
    <row r="24" spans="1:28" x14ac:dyDescent="0.25">
      <c r="A24" s="1" t="s">
        <v>96</v>
      </c>
      <c r="B24" s="157" t="s">
        <v>97</v>
      </c>
      <c r="C24" s="158">
        <v>143526</v>
      </c>
      <c r="D24" s="158">
        <v>176339</v>
      </c>
      <c r="E24" s="158">
        <v>57990</v>
      </c>
      <c r="F24" s="158">
        <v>166149</v>
      </c>
      <c r="G24" s="158">
        <v>166149</v>
      </c>
      <c r="H24" s="158">
        <v>145158</v>
      </c>
      <c r="I24" s="158">
        <v>129895</v>
      </c>
      <c r="J24" s="160">
        <f>IFERROR(I24/H24-1,"-")</f>
        <v>-0.1051474944543187</v>
      </c>
      <c r="K24" s="159">
        <f t="shared" ref="K24:K35" si="14">IFERROR(I24/D24-1,"-")</f>
        <v>-0.26337905965214725</v>
      </c>
      <c r="L24" s="157">
        <f t="shared" ref="L24:L34" si="15">I24-H24</f>
        <v>-15263</v>
      </c>
      <c r="M24" s="158">
        <f t="shared" ref="M24:M35" si="16">I24-D24</f>
        <v>-46444</v>
      </c>
      <c r="N24" s="159">
        <f t="shared" si="13"/>
        <v>3.0009324272124584E-2</v>
      </c>
    </row>
    <row r="25" spans="1:28" x14ac:dyDescent="0.25">
      <c r="A25" s="161" t="s">
        <v>103</v>
      </c>
      <c r="B25" s="162" t="s">
        <v>103</v>
      </c>
      <c r="C25" s="163">
        <v>66040</v>
      </c>
      <c r="D25" s="163">
        <v>88466</v>
      </c>
      <c r="E25" s="163">
        <v>29984</v>
      </c>
      <c r="F25" s="163">
        <v>69611</v>
      </c>
      <c r="G25" s="163">
        <v>69611</v>
      </c>
      <c r="H25" s="163">
        <v>60257</v>
      </c>
      <c r="I25" s="163">
        <v>49049</v>
      </c>
      <c r="J25" s="165">
        <f>IFERROR(I25/H25-1,"-")</f>
        <v>-0.1860032859252867</v>
      </c>
      <c r="K25" s="164">
        <f t="shared" si="14"/>
        <v>-0.44556100648836838</v>
      </c>
      <c r="L25" s="162">
        <f t="shared" si="15"/>
        <v>-11208</v>
      </c>
      <c r="M25" s="163">
        <f t="shared" si="16"/>
        <v>-39417</v>
      </c>
      <c r="N25" s="164">
        <f t="shared" si="13"/>
        <v>1.133167055100996E-2</v>
      </c>
    </row>
    <row r="26" spans="1:28" x14ac:dyDescent="0.25">
      <c r="A26" s="161" t="s">
        <v>100</v>
      </c>
      <c r="B26" s="162" t="s">
        <v>100</v>
      </c>
      <c r="C26" s="163">
        <v>77486</v>
      </c>
      <c r="D26" s="163">
        <v>87873</v>
      </c>
      <c r="E26" s="163">
        <v>28006</v>
      </c>
      <c r="F26" s="163">
        <v>96538</v>
      </c>
      <c r="G26" s="163">
        <v>96538</v>
      </c>
      <c r="H26" s="163">
        <v>84901</v>
      </c>
      <c r="I26" s="163">
        <v>80846</v>
      </c>
      <c r="J26" s="165">
        <f>IFERROR(I26/H26-1,"-")</f>
        <v>-4.7761510465129997E-2</v>
      </c>
      <c r="K26" s="164">
        <f t="shared" si="14"/>
        <v>-7.9967680630000149E-2</v>
      </c>
      <c r="L26" s="162">
        <f t="shared" si="15"/>
        <v>-4055</v>
      </c>
      <c r="M26" s="163">
        <f t="shared" si="16"/>
        <v>-7027</v>
      </c>
      <c r="N26" s="164">
        <f t="shared" si="13"/>
        <v>1.8677653721114625E-2</v>
      </c>
    </row>
    <row r="27" spans="1:28" x14ac:dyDescent="0.25">
      <c r="A27" s="1"/>
      <c r="B27" s="157" t="s">
        <v>107</v>
      </c>
      <c r="C27" s="158">
        <v>1231213</v>
      </c>
      <c r="D27" s="158">
        <v>1259871</v>
      </c>
      <c r="E27" s="158">
        <v>441706</v>
      </c>
      <c r="F27" s="158">
        <v>1221192</v>
      </c>
      <c r="G27" s="158">
        <v>1221192</v>
      </c>
      <c r="H27" s="158">
        <v>1357668</v>
      </c>
      <c r="I27" s="158">
        <v>1436033</v>
      </c>
      <c r="J27" s="160">
        <f>IFERROR(I27/H27-1,"-")</f>
        <v>5.7720296861972109E-2</v>
      </c>
      <c r="K27" s="159">
        <f t="shared" si="14"/>
        <v>0.13982542657145047</v>
      </c>
      <c r="L27" s="157">
        <f t="shared" si="15"/>
        <v>78365</v>
      </c>
      <c r="M27" s="158">
        <f t="shared" si="16"/>
        <v>176162</v>
      </c>
      <c r="N27" s="159">
        <f t="shared" si="13"/>
        <v>0.33176319305956259</v>
      </c>
    </row>
    <row r="28" spans="1:28" s="56" customFormat="1" x14ac:dyDescent="0.25">
      <c r="B28" s="162" t="s">
        <v>110</v>
      </c>
      <c r="C28" s="163">
        <v>586401</v>
      </c>
      <c r="D28" s="163">
        <v>622426</v>
      </c>
      <c r="E28" s="163">
        <v>196301</v>
      </c>
      <c r="F28" s="163">
        <v>610693</v>
      </c>
      <c r="G28" s="163">
        <v>610693</v>
      </c>
      <c r="H28" s="163">
        <v>699240</v>
      </c>
      <c r="I28" s="163">
        <v>747733</v>
      </c>
      <c r="J28" s="165">
        <f t="shared" ref="J28:J35" si="17">IFERROR(I28/H28-1,"-")</f>
        <v>6.9351009667639074E-2</v>
      </c>
      <c r="K28" s="164">
        <f t="shared" si="14"/>
        <v>0.20132031759598723</v>
      </c>
      <c r="L28" s="162">
        <f t="shared" si="15"/>
        <v>48493</v>
      </c>
      <c r="M28" s="163">
        <f t="shared" si="16"/>
        <v>125307</v>
      </c>
      <c r="N28" s="164">
        <f t="shared" si="13"/>
        <v>0.17274692687146181</v>
      </c>
    </row>
    <row r="29" spans="1:28" s="56" customFormat="1" x14ac:dyDescent="0.25">
      <c r="B29" s="162" t="s">
        <v>113</v>
      </c>
      <c r="C29" s="163">
        <v>180379</v>
      </c>
      <c r="D29" s="163">
        <v>167449</v>
      </c>
      <c r="E29" s="163">
        <v>57030</v>
      </c>
      <c r="F29" s="163">
        <v>133111</v>
      </c>
      <c r="G29" s="163">
        <v>133111</v>
      </c>
      <c r="H29" s="163">
        <v>144607</v>
      </c>
      <c r="I29" s="163">
        <v>145894</v>
      </c>
      <c r="J29" s="165">
        <f t="shared" si="17"/>
        <v>8.8999840948225106E-3</v>
      </c>
      <c r="K29" s="164">
        <f t="shared" si="14"/>
        <v>-0.12872576127656776</v>
      </c>
      <c r="L29" s="162">
        <f t="shared" si="15"/>
        <v>1287</v>
      </c>
      <c r="M29" s="163">
        <f t="shared" si="16"/>
        <v>-21555</v>
      </c>
      <c r="N29" s="164">
        <f t="shared" si="13"/>
        <v>3.3705534126466333E-2</v>
      </c>
    </row>
    <row r="30" spans="1:28" x14ac:dyDescent="0.25">
      <c r="A30" s="1"/>
      <c r="B30" s="162" t="s">
        <v>116</v>
      </c>
      <c r="C30" s="163">
        <v>41643</v>
      </c>
      <c r="D30" s="163">
        <v>44795</v>
      </c>
      <c r="E30" s="163">
        <v>18432</v>
      </c>
      <c r="F30" s="163">
        <v>50829</v>
      </c>
      <c r="G30" s="163">
        <v>50829</v>
      </c>
      <c r="H30" s="163">
        <v>53366</v>
      </c>
      <c r="I30" s="163">
        <v>51784</v>
      </c>
      <c r="J30" s="165">
        <f t="shared" si="17"/>
        <v>-2.9644342840010496E-2</v>
      </c>
      <c r="K30" s="164">
        <f t="shared" si="14"/>
        <v>0.15602187744167884</v>
      </c>
      <c r="L30" s="162">
        <f t="shared" si="15"/>
        <v>-1582</v>
      </c>
      <c r="M30" s="163">
        <f t="shared" si="16"/>
        <v>6989</v>
      </c>
      <c r="N30" s="164">
        <f t="shared" si="13"/>
        <v>1.1963530914259205E-2</v>
      </c>
    </row>
    <row r="31" spans="1:28" x14ac:dyDescent="0.25">
      <c r="A31" s="1"/>
      <c r="B31" s="162" t="s">
        <v>123</v>
      </c>
      <c r="C31" s="163">
        <v>56857</v>
      </c>
      <c r="D31" s="163">
        <v>52351</v>
      </c>
      <c r="E31" s="163">
        <v>18607</v>
      </c>
      <c r="F31" s="163">
        <v>68035</v>
      </c>
      <c r="G31" s="163">
        <v>68035</v>
      </c>
      <c r="H31" s="163">
        <v>60429</v>
      </c>
      <c r="I31" s="163">
        <v>59128</v>
      </c>
      <c r="J31" s="165">
        <f t="shared" si="17"/>
        <v>-2.1529398136656219E-2</v>
      </c>
      <c r="K31" s="164">
        <f t="shared" si="14"/>
        <v>0.12945311455368569</v>
      </c>
      <c r="L31" s="162">
        <f t="shared" si="15"/>
        <v>-1301</v>
      </c>
      <c r="M31" s="163">
        <f t="shared" si="16"/>
        <v>6777</v>
      </c>
      <c r="N31" s="164">
        <f t="shared" si="13"/>
        <v>1.3660197279049867E-2</v>
      </c>
    </row>
    <row r="32" spans="1:28" x14ac:dyDescent="0.25">
      <c r="A32" s="1"/>
      <c r="B32" s="162" t="s">
        <v>119</v>
      </c>
      <c r="C32" s="163">
        <v>58959</v>
      </c>
      <c r="D32" s="163">
        <v>58097</v>
      </c>
      <c r="E32" s="163">
        <v>24128</v>
      </c>
      <c r="F32" s="163">
        <v>68451</v>
      </c>
      <c r="G32" s="163">
        <v>68451</v>
      </c>
      <c r="H32" s="163">
        <v>63375</v>
      </c>
      <c r="I32" s="163">
        <v>66230</v>
      </c>
      <c r="J32" s="165">
        <f t="shared" si="17"/>
        <v>4.5049309664694226E-2</v>
      </c>
      <c r="K32" s="164">
        <f t="shared" si="14"/>
        <v>0.13999001669621491</v>
      </c>
      <c r="L32" s="162">
        <f t="shared" si="15"/>
        <v>2855</v>
      </c>
      <c r="M32" s="163">
        <f t="shared" si="16"/>
        <v>8133</v>
      </c>
      <c r="N32" s="164">
        <f t="shared" si="13"/>
        <v>1.5300954975501838E-2</v>
      </c>
    </row>
    <row r="33" spans="1:14" x14ac:dyDescent="0.25">
      <c r="A33" s="1"/>
      <c r="B33" s="162" t="s">
        <v>128</v>
      </c>
      <c r="C33" s="163">
        <v>22290</v>
      </c>
      <c r="D33" s="163">
        <v>26284</v>
      </c>
      <c r="E33" s="163">
        <v>14171</v>
      </c>
      <c r="F33" s="163">
        <v>17306</v>
      </c>
      <c r="G33" s="163">
        <v>17306</v>
      </c>
      <c r="H33" s="163">
        <v>19725</v>
      </c>
      <c r="I33" s="163">
        <v>19429</v>
      </c>
      <c r="J33" s="165">
        <f t="shared" si="17"/>
        <v>-1.5006337135614722E-2</v>
      </c>
      <c r="K33" s="164">
        <f t="shared" si="14"/>
        <v>-0.26080505250342412</v>
      </c>
      <c r="L33" s="162">
        <f t="shared" si="15"/>
        <v>-296</v>
      </c>
      <c r="M33" s="163">
        <f t="shared" si="16"/>
        <v>-6855</v>
      </c>
      <c r="N33" s="164">
        <f t="shared" si="13"/>
        <v>4.4886343683983873E-3</v>
      </c>
    </row>
    <row r="34" spans="1:14" x14ac:dyDescent="0.25">
      <c r="A34" s="161" t="s">
        <v>144</v>
      </c>
      <c r="B34" s="162" t="s">
        <v>131</v>
      </c>
      <c r="C34" s="163">
        <v>28154</v>
      </c>
      <c r="D34" s="163">
        <v>25198</v>
      </c>
      <c r="E34" s="163">
        <v>16075</v>
      </c>
      <c r="F34" s="163">
        <v>10856</v>
      </c>
      <c r="G34" s="163">
        <v>10856</v>
      </c>
      <c r="H34" s="163">
        <v>17767</v>
      </c>
      <c r="I34" s="163">
        <v>17817</v>
      </c>
      <c r="J34" s="165">
        <f t="shared" si="17"/>
        <v>2.8142061124556417E-3</v>
      </c>
      <c r="K34" s="164">
        <f t="shared" si="14"/>
        <v>-0.29292007302166834</v>
      </c>
      <c r="L34" s="162">
        <f t="shared" si="15"/>
        <v>50</v>
      </c>
      <c r="M34" s="163">
        <f t="shared" si="16"/>
        <v>-7381</v>
      </c>
      <c r="N34" s="164">
        <f t="shared" si="13"/>
        <v>4.1162179495472786E-3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256530</v>
      </c>
      <c r="D35" s="169">
        <f t="shared" si="18"/>
        <v>263271</v>
      </c>
      <c r="E35" s="169">
        <f t="shared" si="18"/>
        <v>96962</v>
      </c>
      <c r="F35" s="169">
        <f t="shared" ref="F35" si="19">F27-SUM(F28:F34)</f>
        <v>261911</v>
      </c>
      <c r="G35" s="169">
        <f t="shared" si="18"/>
        <v>261911</v>
      </c>
      <c r="H35" s="169">
        <f t="shared" si="18"/>
        <v>299159</v>
      </c>
      <c r="I35" s="169">
        <f t="shared" si="18"/>
        <v>328018</v>
      </c>
      <c r="J35" s="171">
        <f t="shared" si="17"/>
        <v>9.64670960927132E-2</v>
      </c>
      <c r="K35" s="170">
        <f t="shared" si="14"/>
        <v>0.24593289804042229</v>
      </c>
      <c r="L35" s="168">
        <f>I35-H35</f>
        <v>28859</v>
      </c>
      <c r="M35" s="169">
        <f t="shared" si="16"/>
        <v>64747</v>
      </c>
      <c r="N35" s="170">
        <f t="shared" si="13"/>
        <v>7.5781196574877877E-2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1067438</v>
      </c>
      <c r="D37" s="176">
        <v>1065891</v>
      </c>
      <c r="E37" s="176">
        <v>360487</v>
      </c>
      <c r="F37" s="176">
        <v>966907</v>
      </c>
      <c r="G37" s="176">
        <v>966907</v>
      </c>
      <c r="H37" s="176">
        <v>1048846</v>
      </c>
      <c r="I37" s="176">
        <v>1110160</v>
      </c>
      <c r="J37" s="177">
        <f>IFERROR(I37/H37-1,"-")</f>
        <v>5.8458534427361153E-2</v>
      </c>
      <c r="K37" s="177">
        <f>IFERROR(I37/D37-1,"-")</f>
        <v>4.1532389334369091E-2</v>
      </c>
      <c r="L37" s="176">
        <f>I37-H37</f>
        <v>61314</v>
      </c>
      <c r="M37" s="176">
        <f>I37-D37</f>
        <v>44269</v>
      </c>
      <c r="N37" s="177">
        <f t="shared" ref="N37:N49" si="20">I37/I$9</f>
        <v>0.25647755059041399</v>
      </c>
    </row>
    <row r="38" spans="1:14" x14ac:dyDescent="0.25">
      <c r="A38" s="1" t="s">
        <v>96</v>
      </c>
      <c r="B38" s="157" t="s">
        <v>97</v>
      </c>
      <c r="C38" s="158">
        <v>103976</v>
      </c>
      <c r="D38" s="158">
        <v>100927</v>
      </c>
      <c r="E38" s="158">
        <v>31545</v>
      </c>
      <c r="F38" s="158">
        <v>96354</v>
      </c>
      <c r="G38" s="158">
        <v>96354</v>
      </c>
      <c r="H38" s="158">
        <v>92616</v>
      </c>
      <c r="I38" s="158">
        <v>89973</v>
      </c>
      <c r="J38" s="160">
        <f>IFERROR(I38/H38-1,"-")</f>
        <v>-2.8537185799429876E-2</v>
      </c>
      <c r="K38" s="159">
        <f t="shared" ref="K38:K49" si="21">IFERROR(I38/D38-1,"-")</f>
        <v>-0.1085338908319875</v>
      </c>
      <c r="L38" s="157">
        <f t="shared" ref="L38:L48" si="22">I38-H38</f>
        <v>-2643</v>
      </c>
      <c r="M38" s="158">
        <f t="shared" ref="M38:M49" si="23">I38-D38</f>
        <v>-10954</v>
      </c>
      <c r="N38" s="159">
        <f t="shared" si="20"/>
        <v>2.0786242216681669E-2</v>
      </c>
    </row>
    <row r="39" spans="1:14" x14ac:dyDescent="0.25">
      <c r="A39" s="161" t="s">
        <v>103</v>
      </c>
      <c r="B39" s="162" t="s">
        <v>103</v>
      </c>
      <c r="C39" s="163">
        <v>32688</v>
      </c>
      <c r="D39" s="163">
        <v>41005</v>
      </c>
      <c r="E39" s="163">
        <v>13549</v>
      </c>
      <c r="F39" s="163">
        <v>39148</v>
      </c>
      <c r="G39" s="163">
        <v>39148</v>
      </c>
      <c r="H39" s="163">
        <v>40028</v>
      </c>
      <c r="I39" s="163">
        <v>41049</v>
      </c>
      <c r="J39" s="165">
        <f>IFERROR(I39/H39-1,"-")</f>
        <v>2.5507144998501152E-2</v>
      </c>
      <c r="K39" s="164">
        <f t="shared" si="21"/>
        <v>1.0730398731861879E-3</v>
      </c>
      <c r="L39" s="162">
        <f t="shared" si="22"/>
        <v>1021</v>
      </c>
      <c r="M39" s="163">
        <f t="shared" si="23"/>
        <v>44</v>
      </c>
      <c r="N39" s="164">
        <f t="shared" si="20"/>
        <v>9.4834501100615268E-3</v>
      </c>
    </row>
    <row r="40" spans="1:14" x14ac:dyDescent="0.25">
      <c r="A40" s="161" t="s">
        <v>100</v>
      </c>
      <c r="B40" s="162" t="s">
        <v>100</v>
      </c>
      <c r="C40" s="163">
        <v>71288</v>
      </c>
      <c r="D40" s="163">
        <v>59922</v>
      </c>
      <c r="E40" s="163">
        <v>17996</v>
      </c>
      <c r="F40" s="163">
        <v>57206</v>
      </c>
      <c r="G40" s="163">
        <v>57206</v>
      </c>
      <c r="H40" s="163">
        <v>52588</v>
      </c>
      <c r="I40" s="163">
        <v>48924</v>
      </c>
      <c r="J40" s="165">
        <f>IFERROR(I40/H40-1,"-")</f>
        <v>-6.9673689815166973E-2</v>
      </c>
      <c r="K40" s="164">
        <f t="shared" si="21"/>
        <v>-0.18353860018023427</v>
      </c>
      <c r="L40" s="162">
        <f t="shared" si="22"/>
        <v>-3664</v>
      </c>
      <c r="M40" s="163">
        <f t="shared" si="23"/>
        <v>-10998</v>
      </c>
      <c r="N40" s="164">
        <f t="shared" si="20"/>
        <v>1.1302792106620141E-2</v>
      </c>
    </row>
    <row r="41" spans="1:14" x14ac:dyDescent="0.25">
      <c r="A41" s="1"/>
      <c r="B41" s="157" t="s">
        <v>107</v>
      </c>
      <c r="C41" s="158">
        <v>963462</v>
      </c>
      <c r="D41" s="158">
        <v>964964</v>
      </c>
      <c r="E41" s="158">
        <v>328942</v>
      </c>
      <c r="F41" s="158">
        <v>870553</v>
      </c>
      <c r="G41" s="158">
        <v>870553</v>
      </c>
      <c r="H41" s="158">
        <v>956230</v>
      </c>
      <c r="I41" s="158">
        <v>1020187</v>
      </c>
      <c r="J41" s="160">
        <f>IFERROR(I41/H41-1,"-")</f>
        <v>6.6884536147161278E-2</v>
      </c>
      <c r="K41" s="159">
        <f t="shared" si="21"/>
        <v>5.7228041667875651E-2</v>
      </c>
      <c r="L41" s="157">
        <f t="shared" si="22"/>
        <v>63957</v>
      </c>
      <c r="M41" s="158">
        <f t="shared" si="23"/>
        <v>55223</v>
      </c>
      <c r="N41" s="159">
        <f t="shared" si="20"/>
        <v>0.23569130837373234</v>
      </c>
    </row>
    <row r="42" spans="1:14" s="56" customFormat="1" x14ac:dyDescent="0.25">
      <c r="B42" s="162" t="s">
        <v>110</v>
      </c>
      <c r="C42" s="163">
        <v>498187</v>
      </c>
      <c r="D42" s="163">
        <v>533103</v>
      </c>
      <c r="E42" s="163">
        <v>148429</v>
      </c>
      <c r="F42" s="163">
        <v>445801</v>
      </c>
      <c r="G42" s="163">
        <v>445801</v>
      </c>
      <c r="H42" s="163">
        <v>502133</v>
      </c>
      <c r="I42" s="163">
        <v>546136</v>
      </c>
      <c r="J42" s="165">
        <f t="shared" ref="J42:J49" si="24">IFERROR(I42/H42-1,"-")</f>
        <v>8.7632161200319469E-2</v>
      </c>
      <c r="K42" s="164">
        <f t="shared" si="21"/>
        <v>2.4447433235228466E-2</v>
      </c>
      <c r="L42" s="162">
        <f t="shared" si="22"/>
        <v>44003</v>
      </c>
      <c r="M42" s="163">
        <f t="shared" si="23"/>
        <v>13033</v>
      </c>
      <c r="N42" s="164">
        <f t="shared" si="20"/>
        <v>0.12617246484222666</v>
      </c>
    </row>
    <row r="43" spans="1:14" s="56" customFormat="1" x14ac:dyDescent="0.25">
      <c r="B43" s="162" t="s">
        <v>113</v>
      </c>
      <c r="C43" s="163">
        <v>60336</v>
      </c>
      <c r="D43" s="163">
        <v>44194</v>
      </c>
      <c r="E43" s="163">
        <v>16351</v>
      </c>
      <c r="F43" s="163">
        <v>29268</v>
      </c>
      <c r="G43" s="163">
        <v>29268</v>
      </c>
      <c r="H43" s="163">
        <v>34684</v>
      </c>
      <c r="I43" s="163">
        <v>34060</v>
      </c>
      <c r="J43" s="165">
        <f t="shared" si="24"/>
        <v>-1.7991004497751151E-2</v>
      </c>
      <c r="K43" s="164">
        <f t="shared" si="21"/>
        <v>-0.22930714576639366</v>
      </c>
      <c r="L43" s="162">
        <f t="shared" si="22"/>
        <v>-624</v>
      </c>
      <c r="M43" s="163">
        <f t="shared" si="23"/>
        <v>-10134</v>
      </c>
      <c r="N43" s="164">
        <f t="shared" si="20"/>
        <v>7.8687985273379526E-3</v>
      </c>
    </row>
    <row r="44" spans="1:14" x14ac:dyDescent="0.25">
      <c r="A44" s="1"/>
      <c r="B44" s="162" t="s">
        <v>116</v>
      </c>
      <c r="C44" s="163">
        <v>20604</v>
      </c>
      <c r="D44" s="163">
        <v>20326</v>
      </c>
      <c r="E44" s="163">
        <v>8113</v>
      </c>
      <c r="F44" s="163">
        <v>21221</v>
      </c>
      <c r="G44" s="163">
        <v>21221</v>
      </c>
      <c r="H44" s="163">
        <v>23820</v>
      </c>
      <c r="I44" s="163">
        <v>24726</v>
      </c>
      <c r="J44" s="165">
        <f t="shared" si="24"/>
        <v>3.8035264483627262E-2</v>
      </c>
      <c r="K44" s="164">
        <f t="shared" si="21"/>
        <v>0.21647151431663869</v>
      </c>
      <c r="L44" s="162">
        <f t="shared" si="22"/>
        <v>906</v>
      </c>
      <c r="M44" s="163">
        <f t="shared" si="23"/>
        <v>4400</v>
      </c>
      <c r="N44" s="164">
        <f t="shared" si="20"/>
        <v>5.7123873278613685E-3</v>
      </c>
    </row>
    <row r="45" spans="1:14" x14ac:dyDescent="0.25">
      <c r="A45" s="1"/>
      <c r="B45" s="162" t="s">
        <v>123</v>
      </c>
      <c r="C45" s="163">
        <v>48165</v>
      </c>
      <c r="D45" s="163">
        <v>47168</v>
      </c>
      <c r="E45" s="163">
        <v>15038</v>
      </c>
      <c r="F45" s="163">
        <v>50259</v>
      </c>
      <c r="G45" s="163">
        <v>50259</v>
      </c>
      <c r="H45" s="163">
        <v>46719</v>
      </c>
      <c r="I45" s="163">
        <v>48389</v>
      </c>
      <c r="J45" s="165">
        <f t="shared" si="24"/>
        <v>3.5745628117040074E-2</v>
      </c>
      <c r="K45" s="164">
        <f t="shared" si="21"/>
        <v>2.5886194029850706E-2</v>
      </c>
      <c r="L45" s="162">
        <f t="shared" si="22"/>
        <v>1670</v>
      </c>
      <c r="M45" s="163">
        <f t="shared" si="23"/>
        <v>1221</v>
      </c>
      <c r="N45" s="164">
        <f t="shared" si="20"/>
        <v>1.1179192364631715E-2</v>
      </c>
    </row>
    <row r="46" spans="1:14" x14ac:dyDescent="0.25">
      <c r="A46" s="1"/>
      <c r="B46" s="162" t="s">
        <v>119</v>
      </c>
      <c r="C46" s="163">
        <v>34641</v>
      </c>
      <c r="D46" s="163">
        <v>32259</v>
      </c>
      <c r="E46" s="163">
        <v>13488</v>
      </c>
      <c r="F46" s="163">
        <v>29684</v>
      </c>
      <c r="G46" s="163">
        <v>29684</v>
      </c>
      <c r="H46" s="163">
        <v>34568</v>
      </c>
      <c r="I46" s="163">
        <v>37191</v>
      </c>
      <c r="J46" s="165">
        <f t="shared" si="24"/>
        <v>7.5879426058782729E-2</v>
      </c>
      <c r="K46" s="164">
        <f t="shared" si="21"/>
        <v>0.15288756626057842</v>
      </c>
      <c r="L46" s="162">
        <f t="shared" si="22"/>
        <v>2623</v>
      </c>
      <c r="M46" s="163">
        <f t="shared" si="23"/>
        <v>4932</v>
      </c>
      <c r="N46" s="164">
        <f t="shared" si="20"/>
        <v>8.5921458024141462E-3</v>
      </c>
    </row>
    <row r="47" spans="1:14" x14ac:dyDescent="0.25">
      <c r="A47" s="1"/>
      <c r="B47" s="162" t="s">
        <v>128</v>
      </c>
      <c r="C47" s="163">
        <v>21930</v>
      </c>
      <c r="D47" s="163">
        <v>22705</v>
      </c>
      <c r="E47" s="163">
        <v>12196</v>
      </c>
      <c r="F47" s="163">
        <v>17352</v>
      </c>
      <c r="G47" s="163">
        <v>17352</v>
      </c>
      <c r="H47" s="163">
        <v>18993</v>
      </c>
      <c r="I47" s="163">
        <v>18002</v>
      </c>
      <c r="J47" s="165">
        <f t="shared" si="24"/>
        <v>-5.2177117885536806E-2</v>
      </c>
      <c r="K47" s="164">
        <f t="shared" si="21"/>
        <v>-0.20713499229244658</v>
      </c>
      <c r="L47" s="162">
        <f t="shared" si="22"/>
        <v>-991</v>
      </c>
      <c r="M47" s="163">
        <f t="shared" si="23"/>
        <v>-4703</v>
      </c>
      <c r="N47" s="164">
        <f t="shared" si="20"/>
        <v>4.1589580472442111E-3</v>
      </c>
    </row>
    <row r="48" spans="1:14" x14ac:dyDescent="0.25">
      <c r="A48" s="161" t="s">
        <v>144</v>
      </c>
      <c r="B48" s="162" t="s">
        <v>131</v>
      </c>
      <c r="C48" s="163">
        <v>36975</v>
      </c>
      <c r="D48" s="163">
        <v>32648</v>
      </c>
      <c r="E48" s="163">
        <v>20207</v>
      </c>
      <c r="F48" s="163">
        <v>15076</v>
      </c>
      <c r="G48" s="163">
        <v>15076</v>
      </c>
      <c r="H48" s="163">
        <v>18792</v>
      </c>
      <c r="I48" s="163">
        <v>19988</v>
      </c>
      <c r="J48" s="165">
        <f t="shared" si="24"/>
        <v>6.3644103873989E-2</v>
      </c>
      <c r="K48" s="164">
        <f t="shared" si="21"/>
        <v>-0.38777260475373687</v>
      </c>
      <c r="L48" s="162">
        <f t="shared" si="22"/>
        <v>1196</v>
      </c>
      <c r="M48" s="163">
        <f t="shared" si="23"/>
        <v>-12660</v>
      </c>
      <c r="N48" s="164">
        <f t="shared" si="20"/>
        <v>4.6177787717096592E-3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242624</v>
      </c>
      <c r="D49" s="169">
        <f t="shared" si="25"/>
        <v>232561</v>
      </c>
      <c r="E49" s="169">
        <f t="shared" si="25"/>
        <v>95120</v>
      </c>
      <c r="F49" s="169">
        <f t="shared" ref="F49" si="26">F41-SUM(F42:F48)</f>
        <v>261892</v>
      </c>
      <c r="G49" s="169">
        <f t="shared" si="25"/>
        <v>261892</v>
      </c>
      <c r="H49" s="169">
        <f t="shared" si="25"/>
        <v>276521</v>
      </c>
      <c r="I49" s="169">
        <f t="shared" si="25"/>
        <v>291695</v>
      </c>
      <c r="J49" s="171">
        <f t="shared" si="24"/>
        <v>5.4874674979477067E-2</v>
      </c>
      <c r="K49" s="170">
        <f t="shared" si="21"/>
        <v>0.254273072441209</v>
      </c>
      <c r="L49" s="168">
        <f>I49-H49</f>
        <v>15174</v>
      </c>
      <c r="M49" s="169">
        <f t="shared" si="23"/>
        <v>59134</v>
      </c>
      <c r="N49" s="170">
        <f t="shared" si="20"/>
        <v>6.7389582690306635E-2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35150</v>
      </c>
      <c r="D51" s="176">
        <v>33901</v>
      </c>
      <c r="E51" s="176">
        <v>13071</v>
      </c>
      <c r="F51" s="176">
        <v>25130</v>
      </c>
      <c r="G51" s="176">
        <v>25130</v>
      </c>
      <c r="H51" s="176">
        <v>35869</v>
      </c>
      <c r="I51" s="176">
        <v>31904</v>
      </c>
      <c r="J51" s="177">
        <f>IFERROR(I51/H51-1,"-")</f>
        <v>-0.11054113579971558</v>
      </c>
      <c r="K51" s="177">
        <f>IFERROR(I51/D51-1,"-")</f>
        <v>-5.890681690805577E-2</v>
      </c>
      <c r="L51" s="176">
        <f>I51-H51</f>
        <v>-3965</v>
      </c>
      <c r="M51" s="176">
        <f>I51-D51</f>
        <v>-1997</v>
      </c>
      <c r="N51" s="177">
        <f t="shared" ref="N51:N63" si="27">I51/I$9</f>
        <v>7.3707031185023504E-3</v>
      </c>
    </row>
    <row r="52" spans="1:14" x14ac:dyDescent="0.25">
      <c r="A52" s="1" t="s">
        <v>96</v>
      </c>
      <c r="B52" s="157" t="s">
        <v>97</v>
      </c>
      <c r="C52" s="158">
        <v>8614</v>
      </c>
      <c r="D52" s="158">
        <v>7804</v>
      </c>
      <c r="E52" s="158">
        <v>2154</v>
      </c>
      <c r="F52" s="158">
        <v>3950</v>
      </c>
      <c r="G52" s="158">
        <v>3950</v>
      </c>
      <c r="H52" s="158">
        <v>15092</v>
      </c>
      <c r="I52" s="158">
        <v>8144</v>
      </c>
      <c r="J52" s="160">
        <f>IFERROR(I52/H52-1,"-")</f>
        <v>-0.46037635833554202</v>
      </c>
      <c r="K52" s="159">
        <f t="shared" ref="K52:K63" si="28">IFERROR(I52/D52-1,"-")</f>
        <v>4.3567401332649913E-2</v>
      </c>
      <c r="L52" s="157">
        <f t="shared" ref="L52:L62" si="29">I52-H52</f>
        <v>-6948</v>
      </c>
      <c r="M52" s="158">
        <f t="shared" ref="M52:M63" si="30">I52-D52</f>
        <v>340</v>
      </c>
      <c r="N52" s="159">
        <f t="shared" si="27"/>
        <v>1.8814884088855046E-3</v>
      </c>
    </row>
    <row r="53" spans="1:14" x14ac:dyDescent="0.25">
      <c r="A53" s="161" t="s">
        <v>103</v>
      </c>
      <c r="B53" s="162" t="s">
        <v>103</v>
      </c>
      <c r="C53" s="163">
        <v>5615</v>
      </c>
      <c r="D53" s="163">
        <v>4417</v>
      </c>
      <c r="E53" s="163">
        <v>1550</v>
      </c>
      <c r="F53" s="163">
        <v>1932</v>
      </c>
      <c r="G53" s="163">
        <v>1932</v>
      </c>
      <c r="H53" s="163">
        <v>11108</v>
      </c>
      <c r="I53" s="163">
        <v>5355</v>
      </c>
      <c r="J53" s="165">
        <f>IFERROR(I53/H53-1,"-")</f>
        <v>-0.51791501620453728</v>
      </c>
      <c r="K53" s="164">
        <f t="shared" si="28"/>
        <v>0.21236133122028522</v>
      </c>
      <c r="L53" s="162">
        <f t="shared" si="29"/>
        <v>-5753</v>
      </c>
      <c r="M53" s="163">
        <f t="shared" si="30"/>
        <v>938</v>
      </c>
      <c r="N53" s="164">
        <f t="shared" si="27"/>
        <v>1.2371525576598571E-3</v>
      </c>
    </row>
    <row r="54" spans="1:14" x14ac:dyDescent="0.25">
      <c r="A54" s="161" t="s">
        <v>100</v>
      </c>
      <c r="B54" s="162" t="s">
        <v>100</v>
      </c>
      <c r="C54" s="163">
        <v>2999</v>
      </c>
      <c r="D54" s="163">
        <v>3387</v>
      </c>
      <c r="E54" s="163">
        <v>604</v>
      </c>
      <c r="F54" s="163">
        <v>2018</v>
      </c>
      <c r="G54" s="163">
        <v>2018</v>
      </c>
      <c r="H54" s="163">
        <v>3984</v>
      </c>
      <c r="I54" s="163">
        <v>2789</v>
      </c>
      <c r="J54" s="165">
        <f>IFERROR(I54/H54-1,"-")</f>
        <v>-0.2999497991967871</v>
      </c>
      <c r="K54" s="164">
        <f t="shared" si="28"/>
        <v>-0.17655742545025099</v>
      </c>
      <c r="L54" s="162">
        <f t="shared" si="29"/>
        <v>-1195</v>
      </c>
      <c r="M54" s="163">
        <f t="shared" si="30"/>
        <v>-598</v>
      </c>
      <c r="N54" s="164">
        <f t="shared" si="27"/>
        <v>6.4433585122564737E-4</v>
      </c>
    </row>
    <row r="55" spans="1:14" x14ac:dyDescent="0.25">
      <c r="A55" s="1"/>
      <c r="B55" s="157" t="s">
        <v>107</v>
      </c>
      <c r="C55" s="158">
        <v>26536</v>
      </c>
      <c r="D55" s="158">
        <v>26097</v>
      </c>
      <c r="E55" s="158">
        <v>10917</v>
      </c>
      <c r="F55" s="158">
        <v>21180</v>
      </c>
      <c r="G55" s="158">
        <v>21180</v>
      </c>
      <c r="H55" s="158">
        <v>20777</v>
      </c>
      <c r="I55" s="158">
        <v>23760</v>
      </c>
      <c r="J55" s="160">
        <f>IFERROR(I55/H55-1,"-")</f>
        <v>0.14357221928093566</v>
      </c>
      <c r="K55" s="159">
        <f t="shared" si="28"/>
        <v>-8.9550523048626318E-2</v>
      </c>
      <c r="L55" s="157">
        <f t="shared" si="29"/>
        <v>2983</v>
      </c>
      <c r="M55" s="158">
        <f t="shared" si="30"/>
        <v>-2337</v>
      </c>
      <c r="N55" s="159">
        <f t="shared" si="27"/>
        <v>5.4892147096168454E-3</v>
      </c>
    </row>
    <row r="56" spans="1:14" s="56" customFormat="1" x14ac:dyDescent="0.25">
      <c r="B56" s="162" t="s">
        <v>110</v>
      </c>
      <c r="C56" s="163">
        <v>7633</v>
      </c>
      <c r="D56" s="163">
        <v>8034</v>
      </c>
      <c r="E56" s="163">
        <v>3664</v>
      </c>
      <c r="F56" s="163">
        <v>7968</v>
      </c>
      <c r="G56" s="163">
        <v>7968</v>
      </c>
      <c r="H56" s="163">
        <v>6839</v>
      </c>
      <c r="I56" s="163">
        <v>8578</v>
      </c>
      <c r="J56" s="165">
        <f t="shared" ref="J56:J63" si="31">IFERROR(I56/H56-1,"-")</f>
        <v>0.25427694107325638</v>
      </c>
      <c r="K56" s="164">
        <f t="shared" si="28"/>
        <v>6.7712223052028842E-2</v>
      </c>
      <c r="L56" s="162">
        <f t="shared" si="29"/>
        <v>1739</v>
      </c>
      <c r="M56" s="163">
        <f t="shared" si="30"/>
        <v>544</v>
      </c>
      <c r="N56" s="164">
        <f t="shared" si="27"/>
        <v>1.9817543678069573E-3</v>
      </c>
    </row>
    <row r="57" spans="1:14" s="56" customFormat="1" x14ac:dyDescent="0.25">
      <c r="B57" s="162" t="s">
        <v>113</v>
      </c>
      <c r="C57" s="163">
        <v>8913</v>
      </c>
      <c r="D57" s="163">
        <v>6985</v>
      </c>
      <c r="E57" s="163">
        <v>2802</v>
      </c>
      <c r="F57" s="163">
        <v>4836</v>
      </c>
      <c r="G57" s="163">
        <v>4836</v>
      </c>
      <c r="H57" s="163">
        <v>3681</v>
      </c>
      <c r="I57" s="163">
        <v>4796</v>
      </c>
      <c r="J57" s="165">
        <f t="shared" si="31"/>
        <v>0.30290681879923942</v>
      </c>
      <c r="K57" s="164">
        <f t="shared" si="28"/>
        <v>-0.3133858267716535</v>
      </c>
      <c r="L57" s="162">
        <f t="shared" si="29"/>
        <v>1115</v>
      </c>
      <c r="M57" s="163">
        <f t="shared" si="30"/>
        <v>-2189</v>
      </c>
      <c r="N57" s="164">
        <f t="shared" si="27"/>
        <v>1.1080081543485855E-3</v>
      </c>
    </row>
    <row r="58" spans="1:14" x14ac:dyDescent="0.25">
      <c r="A58" s="1"/>
      <c r="B58" s="162" t="s">
        <v>116</v>
      </c>
      <c r="C58" s="163">
        <v>1593</v>
      </c>
      <c r="D58" s="163">
        <v>1832</v>
      </c>
      <c r="E58" s="163">
        <v>516</v>
      </c>
      <c r="F58" s="163">
        <v>1594</v>
      </c>
      <c r="G58" s="163">
        <v>1594</v>
      </c>
      <c r="H58" s="163">
        <v>2031</v>
      </c>
      <c r="I58" s="163">
        <v>1578</v>
      </c>
      <c r="J58" s="165">
        <f t="shared" si="31"/>
        <v>-0.22304283604135888</v>
      </c>
      <c r="K58" s="164">
        <f t="shared" si="28"/>
        <v>-0.138646288209607</v>
      </c>
      <c r="L58" s="162">
        <f t="shared" si="29"/>
        <v>-453</v>
      </c>
      <c r="M58" s="163">
        <f t="shared" si="30"/>
        <v>-254</v>
      </c>
      <c r="N58" s="164">
        <f t="shared" si="27"/>
        <v>3.6456148197707837E-4</v>
      </c>
    </row>
    <row r="59" spans="1:14" x14ac:dyDescent="0.25">
      <c r="A59" s="1"/>
      <c r="B59" s="162" t="s">
        <v>123</v>
      </c>
      <c r="C59" s="163">
        <v>486</v>
      </c>
      <c r="D59" s="163">
        <v>641</v>
      </c>
      <c r="E59" s="163">
        <v>258</v>
      </c>
      <c r="F59" s="163">
        <v>597</v>
      </c>
      <c r="G59" s="163">
        <v>597</v>
      </c>
      <c r="H59" s="163">
        <v>453</v>
      </c>
      <c r="I59" s="163">
        <v>785</v>
      </c>
      <c r="J59" s="165">
        <f t="shared" si="31"/>
        <v>0.73289183222958054</v>
      </c>
      <c r="K59" s="164">
        <f t="shared" si="28"/>
        <v>0.22464898595943827</v>
      </c>
      <c r="L59" s="162">
        <f t="shared" si="29"/>
        <v>332</v>
      </c>
      <c r="M59" s="163">
        <f t="shared" si="30"/>
        <v>144</v>
      </c>
      <c r="N59" s="164">
        <f t="shared" si="27"/>
        <v>1.8135663076806498E-4</v>
      </c>
    </row>
    <row r="60" spans="1:14" x14ac:dyDescent="0.25">
      <c r="A60" s="1"/>
      <c r="B60" s="162" t="s">
        <v>119</v>
      </c>
      <c r="C60" s="163">
        <v>480</v>
      </c>
      <c r="D60" s="163">
        <v>620</v>
      </c>
      <c r="E60" s="163">
        <v>229</v>
      </c>
      <c r="F60" s="163">
        <v>526</v>
      </c>
      <c r="G60" s="163">
        <v>526</v>
      </c>
      <c r="H60" s="163">
        <v>493</v>
      </c>
      <c r="I60" s="163">
        <v>499</v>
      </c>
      <c r="J60" s="165">
        <f t="shared" si="31"/>
        <v>1.2170385395537497E-2</v>
      </c>
      <c r="K60" s="164">
        <f t="shared" si="28"/>
        <v>-0.19516129032258067</v>
      </c>
      <c r="L60" s="162">
        <f t="shared" si="29"/>
        <v>6</v>
      </c>
      <c r="M60" s="163">
        <f t="shared" si="30"/>
        <v>-121</v>
      </c>
      <c r="N60" s="164">
        <f t="shared" si="27"/>
        <v>1.1528275000415849E-4</v>
      </c>
    </row>
    <row r="61" spans="1:14" x14ac:dyDescent="0.25">
      <c r="A61" s="1"/>
      <c r="B61" s="162" t="s">
        <v>128</v>
      </c>
      <c r="C61" s="163">
        <v>273</v>
      </c>
      <c r="D61" s="163">
        <v>201</v>
      </c>
      <c r="E61" s="163">
        <v>147</v>
      </c>
      <c r="F61" s="163">
        <v>73</v>
      </c>
      <c r="G61" s="163">
        <v>73</v>
      </c>
      <c r="H61" s="163">
        <v>175</v>
      </c>
      <c r="I61" s="163">
        <v>107</v>
      </c>
      <c r="J61" s="165">
        <f t="shared" si="31"/>
        <v>-0.38857142857142857</v>
      </c>
      <c r="K61" s="164">
        <f t="shared" si="28"/>
        <v>-0.46766169154228854</v>
      </c>
      <c r="L61" s="162">
        <f t="shared" si="29"/>
        <v>-68</v>
      </c>
      <c r="M61" s="163">
        <f t="shared" si="30"/>
        <v>-94</v>
      </c>
      <c r="N61" s="164">
        <f t="shared" si="27"/>
        <v>2.4719948397685287E-5</v>
      </c>
    </row>
    <row r="62" spans="1:14" x14ac:dyDescent="0.25">
      <c r="A62" s="161" t="s">
        <v>144</v>
      </c>
      <c r="B62" s="162" t="s">
        <v>131</v>
      </c>
      <c r="C62" s="163">
        <v>321</v>
      </c>
      <c r="D62" s="163">
        <v>336</v>
      </c>
      <c r="E62" s="163">
        <v>253</v>
      </c>
      <c r="F62" s="163">
        <v>103</v>
      </c>
      <c r="G62" s="163">
        <v>103</v>
      </c>
      <c r="H62" s="163">
        <v>161</v>
      </c>
      <c r="I62" s="163">
        <v>103</v>
      </c>
      <c r="J62" s="165">
        <f t="shared" si="31"/>
        <v>-0.36024844720496896</v>
      </c>
      <c r="K62" s="164">
        <f t="shared" si="28"/>
        <v>-0.69345238095238093</v>
      </c>
      <c r="L62" s="162">
        <f t="shared" si="29"/>
        <v>-58</v>
      </c>
      <c r="M62" s="163">
        <f t="shared" si="30"/>
        <v>-233</v>
      </c>
      <c r="N62" s="164">
        <f t="shared" si="27"/>
        <v>2.3795838177211074E-5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6837</v>
      </c>
      <c r="D63" s="169">
        <f t="shared" si="32"/>
        <v>7448</v>
      </c>
      <c r="E63" s="169">
        <f t="shared" si="32"/>
        <v>3048</v>
      </c>
      <c r="F63" s="169">
        <f t="shared" ref="F63" si="33">F55-SUM(F56:F62)</f>
        <v>5483</v>
      </c>
      <c r="G63" s="169">
        <f t="shared" si="32"/>
        <v>5483</v>
      </c>
      <c r="H63" s="169">
        <f t="shared" si="32"/>
        <v>6944</v>
      </c>
      <c r="I63" s="169">
        <f t="shared" si="32"/>
        <v>7314</v>
      </c>
      <c r="J63" s="171">
        <f t="shared" si="31"/>
        <v>5.3283410138248888E-2</v>
      </c>
      <c r="K63" s="170">
        <f t="shared" si="28"/>
        <v>-1.7991407089151479E-2</v>
      </c>
      <c r="L63" s="168">
        <f>I63-H63</f>
        <v>370</v>
      </c>
      <c r="M63" s="169">
        <f t="shared" si="30"/>
        <v>-134</v>
      </c>
      <c r="N63" s="170">
        <f t="shared" si="27"/>
        <v>1.6897355381371047E-3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110109</v>
      </c>
      <c r="D65" s="176">
        <v>106733</v>
      </c>
      <c r="E65" s="176">
        <v>36764</v>
      </c>
      <c r="F65" s="176">
        <v>125631</v>
      </c>
      <c r="G65" s="176">
        <v>125631</v>
      </c>
      <c r="H65" s="176">
        <v>141231</v>
      </c>
      <c r="I65" s="176">
        <v>184286</v>
      </c>
      <c r="J65" s="177">
        <f>IFERROR(I65/H65-1,"-")</f>
        <v>0.30485516635866072</v>
      </c>
      <c r="K65" s="177">
        <f>IFERROR(I65/D65-1,"-")</f>
        <v>0.72660751595101791</v>
      </c>
      <c r="L65" s="176">
        <f>I65-H65</f>
        <v>43055</v>
      </c>
      <c r="M65" s="176">
        <f>I65-D65</f>
        <v>77553</v>
      </c>
      <c r="N65" s="177">
        <f t="shared" ref="N65:N77" si="34">I65/I$9</f>
        <v>4.2575144022577859E-2</v>
      </c>
    </row>
    <row r="66" spans="1:14" x14ac:dyDescent="0.25">
      <c r="A66" s="1" t="s">
        <v>96</v>
      </c>
      <c r="B66" s="157" t="s">
        <v>97</v>
      </c>
      <c r="C66" s="158">
        <v>26827</v>
      </c>
      <c r="D66" s="158">
        <v>30403</v>
      </c>
      <c r="E66" s="158">
        <v>12916</v>
      </c>
      <c r="F66" s="158">
        <v>30514</v>
      </c>
      <c r="G66" s="158">
        <v>30514</v>
      </c>
      <c r="H66" s="158">
        <v>33368</v>
      </c>
      <c r="I66" s="158">
        <v>46386</v>
      </c>
      <c r="J66" s="160">
        <f>IFERROR(I66/H66-1,"-")</f>
        <v>0.39013426036921595</v>
      </c>
      <c r="K66" s="159">
        <f t="shared" ref="K66:K77" si="35">IFERROR(I66/D66-1,"-")</f>
        <v>0.52570470019405979</v>
      </c>
      <c r="L66" s="157">
        <f t="shared" ref="L66:L76" si="36">I66-H66</f>
        <v>13018</v>
      </c>
      <c r="M66" s="158">
        <f t="shared" ref="M66:M77" si="37">I66-D66</f>
        <v>15983</v>
      </c>
      <c r="N66" s="159">
        <f t="shared" si="34"/>
        <v>1.0716444171729251E-2</v>
      </c>
    </row>
    <row r="67" spans="1:14" x14ac:dyDescent="0.25">
      <c r="A67" s="161" t="s">
        <v>103</v>
      </c>
      <c r="B67" s="162" t="s">
        <v>103</v>
      </c>
      <c r="C67" s="163">
        <v>14845</v>
      </c>
      <c r="D67" s="163">
        <v>16165</v>
      </c>
      <c r="E67" s="163">
        <v>4586</v>
      </c>
      <c r="F67" s="163">
        <v>23942</v>
      </c>
      <c r="G67" s="163">
        <v>23942</v>
      </c>
      <c r="H67" s="163">
        <v>22651</v>
      </c>
      <c r="I67" s="163">
        <v>27462</v>
      </c>
      <c r="J67" s="165">
        <f>IFERROR(I67/H67-1,"-")</f>
        <v>0.21239680367312697</v>
      </c>
      <c r="K67" s="164">
        <f t="shared" si="35"/>
        <v>0.69885555211877515</v>
      </c>
      <c r="L67" s="162">
        <f t="shared" si="36"/>
        <v>4811</v>
      </c>
      <c r="M67" s="163">
        <f t="shared" si="37"/>
        <v>11297</v>
      </c>
      <c r="N67" s="164">
        <f t="shared" si="34"/>
        <v>6.3444787186657326E-3</v>
      </c>
    </row>
    <row r="68" spans="1:14" x14ac:dyDescent="0.25">
      <c r="A68" s="161" t="s">
        <v>100</v>
      </c>
      <c r="B68" s="162" t="s">
        <v>100</v>
      </c>
      <c r="C68" s="163">
        <v>11982</v>
      </c>
      <c r="D68" s="163">
        <v>14238</v>
      </c>
      <c r="E68" s="163">
        <v>8330</v>
      </c>
      <c r="F68" s="163">
        <v>6572</v>
      </c>
      <c r="G68" s="163">
        <v>6572</v>
      </c>
      <c r="H68" s="163">
        <v>10717</v>
      </c>
      <c r="I68" s="163">
        <v>18924</v>
      </c>
      <c r="J68" s="165">
        <f>IFERROR(I68/H68-1,"-")</f>
        <v>0.76579266585798256</v>
      </c>
      <c r="K68" s="164">
        <f t="shared" si="35"/>
        <v>0.3291192583227982</v>
      </c>
      <c r="L68" s="162">
        <f t="shared" si="36"/>
        <v>8207</v>
      </c>
      <c r="M68" s="163">
        <f t="shared" si="37"/>
        <v>4686</v>
      </c>
      <c r="N68" s="164">
        <f t="shared" si="34"/>
        <v>4.3719654530635175E-3</v>
      </c>
    </row>
    <row r="69" spans="1:14" x14ac:dyDescent="0.25">
      <c r="A69" s="1"/>
      <c r="B69" s="157" t="s">
        <v>107</v>
      </c>
      <c r="C69" s="158">
        <v>83282</v>
      </c>
      <c r="D69" s="158">
        <v>76330</v>
      </c>
      <c r="E69" s="158">
        <v>23848</v>
      </c>
      <c r="F69" s="158">
        <v>95117</v>
      </c>
      <c r="G69" s="158">
        <v>95117</v>
      </c>
      <c r="H69" s="158">
        <v>107863</v>
      </c>
      <c r="I69" s="158">
        <v>137900</v>
      </c>
      <c r="J69" s="160">
        <f>IFERROR(I69/H69-1,"-")</f>
        <v>0.27847361931338832</v>
      </c>
      <c r="K69" s="159">
        <f t="shared" si="35"/>
        <v>0.80662911044150398</v>
      </c>
      <c r="L69" s="157">
        <f t="shared" si="36"/>
        <v>30037</v>
      </c>
      <c r="M69" s="158">
        <f t="shared" si="37"/>
        <v>61570</v>
      </c>
      <c r="N69" s="159">
        <f t="shared" si="34"/>
        <v>3.1858699850848611E-2</v>
      </c>
    </row>
    <row r="70" spans="1:14" s="56" customFormat="1" x14ac:dyDescent="0.25">
      <c r="B70" s="162" t="s">
        <v>110</v>
      </c>
      <c r="C70" s="163">
        <v>38564</v>
      </c>
      <c r="D70" s="163">
        <v>33900</v>
      </c>
      <c r="E70" s="163">
        <v>9202</v>
      </c>
      <c r="F70" s="163">
        <v>45339</v>
      </c>
      <c r="G70" s="163">
        <v>45339</v>
      </c>
      <c r="H70" s="163">
        <v>40154</v>
      </c>
      <c r="I70" s="163">
        <v>59318</v>
      </c>
      <c r="J70" s="165">
        <f t="shared" ref="J70:J77" si="38">IFERROR(I70/H70-1,"-")</f>
        <v>0.47726253922398776</v>
      </c>
      <c r="K70" s="164">
        <f t="shared" si="35"/>
        <v>0.74979351032448371</v>
      </c>
      <c r="L70" s="162">
        <f t="shared" si="36"/>
        <v>19164</v>
      </c>
      <c r="M70" s="163">
        <f t="shared" si="37"/>
        <v>25418</v>
      </c>
      <c r="N70" s="164">
        <f t="shared" si="34"/>
        <v>1.3704092514522393E-2</v>
      </c>
    </row>
    <row r="71" spans="1:14" s="56" customFormat="1" x14ac:dyDescent="0.25">
      <c r="B71" s="162" t="s">
        <v>113</v>
      </c>
      <c r="C71" s="163">
        <v>10368</v>
      </c>
      <c r="D71" s="163">
        <v>8868</v>
      </c>
      <c r="E71" s="163">
        <v>3027</v>
      </c>
      <c r="F71" s="163">
        <v>6894</v>
      </c>
      <c r="G71" s="163">
        <v>6894</v>
      </c>
      <c r="H71" s="163">
        <v>7744</v>
      </c>
      <c r="I71" s="163">
        <v>7964</v>
      </c>
      <c r="J71" s="165">
        <f t="shared" si="38"/>
        <v>2.8409090909090828E-2</v>
      </c>
      <c r="K71" s="164">
        <f t="shared" si="35"/>
        <v>-0.10193955796120879</v>
      </c>
      <c r="L71" s="162">
        <f t="shared" si="36"/>
        <v>220</v>
      </c>
      <c r="M71" s="163">
        <f t="shared" si="37"/>
        <v>-904</v>
      </c>
      <c r="N71" s="164">
        <f t="shared" si="34"/>
        <v>1.8399034489641648E-3</v>
      </c>
    </row>
    <row r="72" spans="1:14" x14ac:dyDescent="0.25">
      <c r="A72" s="1"/>
      <c r="B72" s="162" t="s">
        <v>116</v>
      </c>
      <c r="C72" s="163">
        <v>5439</v>
      </c>
      <c r="D72" s="163">
        <v>8552</v>
      </c>
      <c r="E72" s="163">
        <v>2945</v>
      </c>
      <c r="F72" s="163">
        <v>11858</v>
      </c>
      <c r="G72" s="163">
        <v>11858</v>
      </c>
      <c r="H72" s="163">
        <v>12639</v>
      </c>
      <c r="I72" s="163">
        <v>15918</v>
      </c>
      <c r="J72" s="165">
        <f t="shared" si="38"/>
        <v>0.25943508188939002</v>
      </c>
      <c r="K72" s="164">
        <f t="shared" si="35"/>
        <v>0.86131898971000931</v>
      </c>
      <c r="L72" s="162">
        <f t="shared" si="36"/>
        <v>3279</v>
      </c>
      <c r="M72" s="163">
        <f t="shared" si="37"/>
        <v>7366</v>
      </c>
      <c r="N72" s="164">
        <f t="shared" si="34"/>
        <v>3.6774966223771443E-3</v>
      </c>
    </row>
    <row r="73" spans="1:14" x14ac:dyDescent="0.25">
      <c r="A73" s="1"/>
      <c r="B73" s="162" t="s">
        <v>123</v>
      </c>
      <c r="C73" s="163">
        <v>1835</v>
      </c>
      <c r="D73" s="163">
        <v>1543</v>
      </c>
      <c r="E73" s="163">
        <v>283</v>
      </c>
      <c r="F73" s="163">
        <v>2773</v>
      </c>
      <c r="G73" s="163">
        <v>2773</v>
      </c>
      <c r="H73" s="163">
        <v>3271</v>
      </c>
      <c r="I73" s="163">
        <v>5075</v>
      </c>
      <c r="J73" s="165">
        <f t="shared" si="38"/>
        <v>0.55151329868541721</v>
      </c>
      <c r="K73" s="164">
        <f t="shared" si="35"/>
        <v>2.2890473104342193</v>
      </c>
      <c r="L73" s="162">
        <f t="shared" si="36"/>
        <v>1804</v>
      </c>
      <c r="M73" s="163">
        <f t="shared" si="37"/>
        <v>3532</v>
      </c>
      <c r="N73" s="164">
        <f t="shared" si="34"/>
        <v>1.1724648422266621E-3</v>
      </c>
    </row>
    <row r="74" spans="1:14" x14ac:dyDescent="0.25">
      <c r="A74" s="1"/>
      <c r="B74" s="162" t="s">
        <v>119</v>
      </c>
      <c r="C74" s="163">
        <v>2305</v>
      </c>
      <c r="D74" s="163">
        <v>1744</v>
      </c>
      <c r="E74" s="163">
        <v>740</v>
      </c>
      <c r="F74" s="163">
        <v>2648</v>
      </c>
      <c r="G74" s="163">
        <v>2648</v>
      </c>
      <c r="H74" s="163">
        <v>2460</v>
      </c>
      <c r="I74" s="163">
        <v>3387</v>
      </c>
      <c r="J74" s="165">
        <f t="shared" si="38"/>
        <v>0.37682926829268282</v>
      </c>
      <c r="K74" s="164">
        <f t="shared" si="35"/>
        <v>0.94208715596330284</v>
      </c>
      <c r="L74" s="162">
        <f t="shared" si="36"/>
        <v>927</v>
      </c>
      <c r="M74" s="163">
        <f t="shared" si="37"/>
        <v>1643</v>
      </c>
      <c r="N74" s="164">
        <f t="shared" si="34"/>
        <v>7.8249032918654277E-4</v>
      </c>
    </row>
    <row r="75" spans="1:14" x14ac:dyDescent="0.25">
      <c r="A75" s="1"/>
      <c r="B75" s="162" t="s">
        <v>128</v>
      </c>
      <c r="C75" s="163">
        <v>1068</v>
      </c>
      <c r="D75" s="163">
        <v>1431</v>
      </c>
      <c r="E75" s="163">
        <v>833</v>
      </c>
      <c r="F75" s="163">
        <v>1453</v>
      </c>
      <c r="G75" s="163">
        <v>1453</v>
      </c>
      <c r="H75" s="163">
        <v>3944</v>
      </c>
      <c r="I75" s="163">
        <v>2835</v>
      </c>
      <c r="J75" s="165">
        <f t="shared" si="38"/>
        <v>-0.28118661257606492</v>
      </c>
      <c r="K75" s="164">
        <f t="shared" si="35"/>
        <v>0.98113207547169812</v>
      </c>
      <c r="L75" s="162">
        <f t="shared" si="36"/>
        <v>-1109</v>
      </c>
      <c r="M75" s="163">
        <f t="shared" si="37"/>
        <v>1404</v>
      </c>
      <c r="N75" s="164">
        <f t="shared" si="34"/>
        <v>6.5496311876110083E-4</v>
      </c>
    </row>
    <row r="76" spans="1:14" x14ac:dyDescent="0.25">
      <c r="A76" s="161" t="s">
        <v>144</v>
      </c>
      <c r="B76" s="162" t="s">
        <v>131</v>
      </c>
      <c r="C76" s="163">
        <v>2071</v>
      </c>
      <c r="D76" s="163">
        <v>1565</v>
      </c>
      <c r="E76" s="163">
        <v>961</v>
      </c>
      <c r="F76" s="163">
        <v>496</v>
      </c>
      <c r="G76" s="163">
        <v>496</v>
      </c>
      <c r="H76" s="163">
        <v>1097</v>
      </c>
      <c r="I76" s="163">
        <v>2071</v>
      </c>
      <c r="J76" s="165">
        <f t="shared" si="38"/>
        <v>0.8878760255241569</v>
      </c>
      <c r="K76" s="164">
        <f t="shared" si="35"/>
        <v>0.32332268370607031</v>
      </c>
      <c r="L76" s="162">
        <f t="shared" si="36"/>
        <v>974</v>
      </c>
      <c r="M76" s="163">
        <f t="shared" si="37"/>
        <v>506</v>
      </c>
      <c r="N76" s="164">
        <f t="shared" si="34"/>
        <v>4.7845806665052556E-4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21632</v>
      </c>
      <c r="D77" s="169">
        <f t="shared" si="39"/>
        <v>18727</v>
      </c>
      <c r="E77" s="169">
        <f t="shared" si="39"/>
        <v>5857</v>
      </c>
      <c r="F77" s="169">
        <f t="shared" ref="F77" si="40">F69-SUM(F70:F76)</f>
        <v>23656</v>
      </c>
      <c r="G77" s="169">
        <f t="shared" si="39"/>
        <v>23656</v>
      </c>
      <c r="H77" s="169">
        <f t="shared" si="39"/>
        <v>36554</v>
      </c>
      <c r="I77" s="169">
        <f t="shared" si="39"/>
        <v>41332</v>
      </c>
      <c r="J77" s="171">
        <f t="shared" si="38"/>
        <v>0.13071072933194716</v>
      </c>
      <c r="K77" s="170">
        <f t="shared" si="35"/>
        <v>1.2070806856410532</v>
      </c>
      <c r="L77" s="168">
        <f>I77-H77</f>
        <v>4778</v>
      </c>
      <c r="M77" s="169">
        <f t="shared" si="37"/>
        <v>22605</v>
      </c>
      <c r="N77" s="170">
        <f t="shared" si="34"/>
        <v>9.5488309081600779E-3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655824</v>
      </c>
      <c r="D79" s="176">
        <v>626650</v>
      </c>
      <c r="E79" s="176">
        <v>206914</v>
      </c>
      <c r="F79" s="176">
        <v>532479</v>
      </c>
      <c r="G79" s="176">
        <v>532479</v>
      </c>
      <c r="H79" s="176">
        <v>616430</v>
      </c>
      <c r="I79" s="176">
        <v>713747</v>
      </c>
      <c r="J79" s="177">
        <f>IFERROR(I79/H79-1,"-")</f>
        <v>0.15787194004185401</v>
      </c>
      <c r="K79" s="177">
        <f>IFERROR(I79/D79-1,"-")</f>
        <v>0.13898827096465327</v>
      </c>
      <c r="L79" s="176">
        <f>I79-H79</f>
        <v>97317</v>
      </c>
      <c r="M79" s="176">
        <f>I79-D79</f>
        <v>87097</v>
      </c>
      <c r="N79" s="177">
        <f t="shared" ref="N79:N91" si="41">I79/I$9</f>
        <v>0.16489522438320264</v>
      </c>
    </row>
    <row r="80" spans="1:14" x14ac:dyDescent="0.25">
      <c r="A80" s="1" t="s">
        <v>96</v>
      </c>
      <c r="B80" s="157" t="s">
        <v>97</v>
      </c>
      <c r="C80" s="158">
        <v>288902</v>
      </c>
      <c r="D80" s="158">
        <v>280167</v>
      </c>
      <c r="E80" s="158">
        <v>71683</v>
      </c>
      <c r="F80" s="158">
        <v>260829</v>
      </c>
      <c r="G80" s="158">
        <v>260829</v>
      </c>
      <c r="H80" s="158">
        <v>272716</v>
      </c>
      <c r="I80" s="158">
        <v>296748</v>
      </c>
      <c r="J80" s="160">
        <f>IFERROR(I80/H80-1,"-")</f>
        <v>8.8120975666994283E-2</v>
      </c>
      <c r="K80" s="159">
        <f t="shared" ref="K80:K91" si="42">IFERROR(I80/D80-1,"-")</f>
        <v>5.9182558973754906E-2</v>
      </c>
      <c r="L80" s="157">
        <f t="shared" ref="L80:L90" si="43">I80-H80</f>
        <v>24032</v>
      </c>
      <c r="M80" s="158">
        <f t="shared" ref="M80:M91" si="44">I80-D80</f>
        <v>16581</v>
      </c>
      <c r="N80" s="159">
        <f t="shared" si="41"/>
        <v>6.8556964926320699E-2</v>
      </c>
    </row>
    <row r="81" spans="1:14" x14ac:dyDescent="0.25">
      <c r="A81" s="161" t="s">
        <v>103</v>
      </c>
      <c r="B81" s="162" t="s">
        <v>103</v>
      </c>
      <c r="C81" s="163">
        <v>68865</v>
      </c>
      <c r="D81" s="163">
        <v>51635</v>
      </c>
      <c r="E81" s="163">
        <v>13872</v>
      </c>
      <c r="F81" s="163">
        <v>70699</v>
      </c>
      <c r="G81" s="163">
        <v>70699</v>
      </c>
      <c r="H81" s="163">
        <v>69255</v>
      </c>
      <c r="I81" s="163">
        <v>82235</v>
      </c>
      <c r="J81" s="165">
        <f>IFERROR(I81/H81-1,"-")</f>
        <v>0.18742329073713093</v>
      </c>
      <c r="K81" s="164">
        <f t="shared" si="42"/>
        <v>0.59262128401278202</v>
      </c>
      <c r="L81" s="162">
        <f t="shared" si="43"/>
        <v>12980</v>
      </c>
      <c r="M81" s="163">
        <f t="shared" si="44"/>
        <v>30600</v>
      </c>
      <c r="N81" s="164">
        <f t="shared" si="41"/>
        <v>1.8998550995174297E-2</v>
      </c>
    </row>
    <row r="82" spans="1:14" x14ac:dyDescent="0.25">
      <c r="A82" s="161" t="s">
        <v>100</v>
      </c>
      <c r="B82" s="162" t="s">
        <v>100</v>
      </c>
      <c r="C82" s="163">
        <v>220037</v>
      </c>
      <c r="D82" s="163">
        <v>228532</v>
      </c>
      <c r="E82" s="163">
        <v>57811</v>
      </c>
      <c r="F82" s="163">
        <v>190130</v>
      </c>
      <c r="G82" s="163">
        <v>190130</v>
      </c>
      <c r="H82" s="163">
        <v>203461</v>
      </c>
      <c r="I82" s="163">
        <v>214513</v>
      </c>
      <c r="J82" s="165">
        <f>IFERROR(I82/H82-1,"-")</f>
        <v>5.4319992529280769E-2</v>
      </c>
      <c r="K82" s="164">
        <f t="shared" si="42"/>
        <v>-6.1343706789421137E-2</v>
      </c>
      <c r="L82" s="162">
        <f t="shared" si="43"/>
        <v>11052</v>
      </c>
      <c r="M82" s="163">
        <f t="shared" si="44"/>
        <v>-14019</v>
      </c>
      <c r="N82" s="164">
        <f t="shared" si="41"/>
        <v>4.9558413931146399E-2</v>
      </c>
    </row>
    <row r="83" spans="1:14" x14ac:dyDescent="0.25">
      <c r="A83" s="1"/>
      <c r="B83" s="157" t="s">
        <v>107</v>
      </c>
      <c r="C83" s="158">
        <v>366922</v>
      </c>
      <c r="D83" s="158">
        <v>346483</v>
      </c>
      <c r="E83" s="158">
        <v>135231</v>
      </c>
      <c r="F83" s="158">
        <v>271650</v>
      </c>
      <c r="G83" s="158">
        <v>271650</v>
      </c>
      <c r="H83" s="158">
        <v>343714</v>
      </c>
      <c r="I83" s="158">
        <v>416999</v>
      </c>
      <c r="J83" s="160">
        <f>IFERROR(I83/H83-1,"-")</f>
        <v>0.21321505670412022</v>
      </c>
      <c r="K83" s="159">
        <f t="shared" si="42"/>
        <v>0.20351936458642994</v>
      </c>
      <c r="L83" s="157">
        <f t="shared" si="43"/>
        <v>73285</v>
      </c>
      <c r="M83" s="158">
        <f t="shared" si="44"/>
        <v>70516</v>
      </c>
      <c r="N83" s="159">
        <f t="shared" si="41"/>
        <v>9.6338259456881944E-2</v>
      </c>
    </row>
    <row r="84" spans="1:14" s="56" customFormat="1" x14ac:dyDescent="0.25">
      <c r="B84" s="162" t="s">
        <v>110</v>
      </c>
      <c r="C84" s="163">
        <v>51676</v>
      </c>
      <c r="D84" s="163">
        <v>57478</v>
      </c>
      <c r="E84" s="163">
        <v>22072</v>
      </c>
      <c r="F84" s="163">
        <v>52946</v>
      </c>
      <c r="G84" s="163">
        <v>52946</v>
      </c>
      <c r="H84" s="163">
        <v>69206</v>
      </c>
      <c r="I84" s="163">
        <v>85297</v>
      </c>
      <c r="J84" s="165">
        <f t="shared" ref="J84:J91" si="45">IFERROR(I84/H84-1,"-")</f>
        <v>0.23250874201658811</v>
      </c>
      <c r="K84" s="164">
        <f t="shared" si="42"/>
        <v>0.48399387591774246</v>
      </c>
      <c r="L84" s="162">
        <f t="shared" si="43"/>
        <v>16091</v>
      </c>
      <c r="M84" s="163">
        <f t="shared" si="44"/>
        <v>27819</v>
      </c>
      <c r="N84" s="164">
        <f t="shared" si="41"/>
        <v>1.970595736894731E-2</v>
      </c>
    </row>
    <row r="85" spans="1:14" s="56" customFormat="1" x14ac:dyDescent="0.25">
      <c r="B85" s="162" t="s">
        <v>113</v>
      </c>
      <c r="C85" s="163">
        <v>161357</v>
      </c>
      <c r="D85" s="163">
        <v>135549</v>
      </c>
      <c r="E85" s="163">
        <v>49358</v>
      </c>
      <c r="F85" s="163">
        <v>85795</v>
      </c>
      <c r="G85" s="163">
        <v>85795</v>
      </c>
      <c r="H85" s="163">
        <v>100655</v>
      </c>
      <c r="I85" s="163">
        <v>114995</v>
      </c>
      <c r="J85" s="165">
        <f t="shared" si="45"/>
        <v>0.14246684218369676</v>
      </c>
      <c r="K85" s="164">
        <f t="shared" si="42"/>
        <v>-0.15163520203026215</v>
      </c>
      <c r="L85" s="162">
        <f t="shared" si="43"/>
        <v>14340</v>
      </c>
      <c r="M85" s="163">
        <f t="shared" si="44"/>
        <v>-20554</v>
      </c>
      <c r="N85" s="164">
        <f t="shared" si="41"/>
        <v>2.6567013700858129E-2</v>
      </c>
    </row>
    <row r="86" spans="1:14" x14ac:dyDescent="0.25">
      <c r="A86" s="1"/>
      <c r="B86" s="162" t="s">
        <v>116</v>
      </c>
      <c r="C86" s="163">
        <v>19279</v>
      </c>
      <c r="D86" s="163">
        <v>19779</v>
      </c>
      <c r="E86" s="163">
        <v>7451</v>
      </c>
      <c r="F86" s="163">
        <v>23046</v>
      </c>
      <c r="G86" s="163">
        <v>23046</v>
      </c>
      <c r="H86" s="163">
        <v>31183</v>
      </c>
      <c r="I86" s="163">
        <v>46820</v>
      </c>
      <c r="J86" s="165">
        <f t="shared" si="45"/>
        <v>0.50145912837122797</v>
      </c>
      <c r="K86" s="164">
        <f t="shared" si="42"/>
        <v>1.3671570857980688</v>
      </c>
      <c r="L86" s="162">
        <f t="shared" si="43"/>
        <v>15637</v>
      </c>
      <c r="M86" s="163">
        <f t="shared" si="44"/>
        <v>27041</v>
      </c>
      <c r="N86" s="164">
        <f t="shared" si="41"/>
        <v>1.0816710130650702E-2</v>
      </c>
    </row>
    <row r="87" spans="1:14" x14ac:dyDescent="0.25">
      <c r="A87" s="1"/>
      <c r="B87" s="162" t="s">
        <v>123</v>
      </c>
      <c r="C87" s="163">
        <v>10489</v>
      </c>
      <c r="D87" s="163">
        <v>8096</v>
      </c>
      <c r="E87" s="163">
        <v>2108</v>
      </c>
      <c r="F87" s="163">
        <v>8390</v>
      </c>
      <c r="G87" s="163">
        <v>8390</v>
      </c>
      <c r="H87" s="163">
        <v>9035</v>
      </c>
      <c r="I87" s="163">
        <v>14024</v>
      </c>
      <c r="J87" s="165">
        <f t="shared" si="45"/>
        <v>0.55218594355285</v>
      </c>
      <c r="K87" s="164">
        <f t="shared" si="42"/>
        <v>0.73221343873517797</v>
      </c>
      <c r="L87" s="162">
        <f t="shared" si="43"/>
        <v>4989</v>
      </c>
      <c r="M87" s="163">
        <f t="shared" si="44"/>
        <v>5928</v>
      </c>
      <c r="N87" s="164">
        <f t="shared" si="41"/>
        <v>3.2399304329826027E-3</v>
      </c>
    </row>
    <row r="88" spans="1:14" x14ac:dyDescent="0.25">
      <c r="A88" s="1"/>
      <c r="B88" s="162" t="s">
        <v>119</v>
      </c>
      <c r="C88" s="163">
        <v>5569</v>
      </c>
      <c r="D88" s="163">
        <v>5453</v>
      </c>
      <c r="E88" s="163">
        <v>1570</v>
      </c>
      <c r="F88" s="163">
        <v>4351</v>
      </c>
      <c r="G88" s="163">
        <v>4351</v>
      </c>
      <c r="H88" s="163">
        <v>5046</v>
      </c>
      <c r="I88" s="163">
        <v>6755</v>
      </c>
      <c r="J88" s="165">
        <f t="shared" si="45"/>
        <v>0.3386841062227508</v>
      </c>
      <c r="K88" s="164">
        <f t="shared" si="42"/>
        <v>0.23876765083440299</v>
      </c>
      <c r="L88" s="162">
        <f t="shared" si="43"/>
        <v>1709</v>
      </c>
      <c r="M88" s="163">
        <f t="shared" si="44"/>
        <v>1302</v>
      </c>
      <c r="N88" s="164">
        <f t="shared" si="41"/>
        <v>1.5605911348258329E-3</v>
      </c>
    </row>
    <row r="89" spans="1:14" x14ac:dyDescent="0.25">
      <c r="A89" s="1"/>
      <c r="B89" s="162" t="s">
        <v>128</v>
      </c>
      <c r="C89" s="163">
        <v>5600</v>
      </c>
      <c r="D89" s="163">
        <v>6973</v>
      </c>
      <c r="E89" s="163">
        <v>4103</v>
      </c>
      <c r="F89" s="163">
        <v>4928</v>
      </c>
      <c r="G89" s="163">
        <v>4928</v>
      </c>
      <c r="H89" s="163">
        <v>7046</v>
      </c>
      <c r="I89" s="163">
        <v>6284</v>
      </c>
      <c r="J89" s="165">
        <f t="shared" si="45"/>
        <v>-0.10814646608004541</v>
      </c>
      <c r="K89" s="164">
        <f t="shared" si="42"/>
        <v>-9.8809694536067694E-2</v>
      </c>
      <c r="L89" s="162">
        <f t="shared" si="43"/>
        <v>-762</v>
      </c>
      <c r="M89" s="163">
        <f t="shared" si="44"/>
        <v>-689</v>
      </c>
      <c r="N89" s="164">
        <f t="shared" si="41"/>
        <v>1.4517771563649939E-3</v>
      </c>
    </row>
    <row r="90" spans="1:14" x14ac:dyDescent="0.25">
      <c r="A90" s="161" t="s">
        <v>144</v>
      </c>
      <c r="B90" s="162" t="s">
        <v>131</v>
      </c>
      <c r="C90" s="163">
        <v>11044</v>
      </c>
      <c r="D90" s="163">
        <v>9372</v>
      </c>
      <c r="E90" s="163">
        <v>6563</v>
      </c>
      <c r="F90" s="163">
        <v>4366</v>
      </c>
      <c r="G90" s="163">
        <v>4366</v>
      </c>
      <c r="H90" s="163">
        <v>7310</v>
      </c>
      <c r="I90" s="163">
        <v>7895</v>
      </c>
      <c r="J90" s="165">
        <f t="shared" si="45"/>
        <v>8.0027359781121854E-2</v>
      </c>
      <c r="K90" s="164">
        <f t="shared" si="42"/>
        <v>-0.15759709773794284</v>
      </c>
      <c r="L90" s="162">
        <f t="shared" si="43"/>
        <v>585</v>
      </c>
      <c r="M90" s="163">
        <f t="shared" si="44"/>
        <v>-1477</v>
      </c>
      <c r="N90" s="164">
        <f t="shared" si="41"/>
        <v>1.8239625476609846E-3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101908</v>
      </c>
      <c r="D91" s="169">
        <f t="shared" si="46"/>
        <v>103783</v>
      </c>
      <c r="E91" s="169">
        <f t="shared" si="46"/>
        <v>42006</v>
      </c>
      <c r="F91" s="169">
        <f t="shared" ref="F91" si="47">F83-SUM(F84:F90)</f>
        <v>87828</v>
      </c>
      <c r="G91" s="169">
        <f t="shared" si="46"/>
        <v>87828</v>
      </c>
      <c r="H91" s="169">
        <f t="shared" si="46"/>
        <v>114233</v>
      </c>
      <c r="I91" s="169">
        <f t="shared" si="46"/>
        <v>134929</v>
      </c>
      <c r="J91" s="171">
        <f t="shared" si="45"/>
        <v>0.1811735663074594</v>
      </c>
      <c r="K91" s="170">
        <f t="shared" si="42"/>
        <v>0.30010695393272502</v>
      </c>
      <c r="L91" s="168">
        <f>I91-H91</f>
        <v>20696</v>
      </c>
      <c r="M91" s="169">
        <f t="shared" si="44"/>
        <v>31146</v>
      </c>
      <c r="N91" s="170">
        <f t="shared" si="41"/>
        <v>3.1172316984591386E-2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37184</v>
      </c>
      <c r="D93" s="176">
        <v>37387</v>
      </c>
      <c r="E93" s="176">
        <v>16374</v>
      </c>
      <c r="F93" s="176">
        <v>34377</v>
      </c>
      <c r="G93" s="176">
        <v>34377</v>
      </c>
      <c r="H93" s="176">
        <v>41604</v>
      </c>
      <c r="I93" s="176">
        <v>38605</v>
      </c>
      <c r="J93" s="177">
        <f>IFERROR(I93/H93-1,"-")</f>
        <v>-7.2084414960099985E-2</v>
      </c>
      <c r="K93" s="177">
        <f>IFERROR(I93/D93-1,"-")</f>
        <v>3.2578168882231751E-2</v>
      </c>
      <c r="L93" s="176">
        <f>I93-H93</f>
        <v>-2999</v>
      </c>
      <c r="M93" s="176">
        <f>I93-D93</f>
        <v>1218</v>
      </c>
      <c r="N93" s="177">
        <f t="shared" ref="N93:N105" si="48">I93/I$9</f>
        <v>8.9188187653517804E-3</v>
      </c>
    </row>
    <row r="94" spans="1:14" x14ac:dyDescent="0.25">
      <c r="A94" s="1" t="s">
        <v>96</v>
      </c>
      <c r="B94" s="157" t="s">
        <v>97</v>
      </c>
      <c r="C94" s="158">
        <v>23079</v>
      </c>
      <c r="D94" s="158">
        <v>24136</v>
      </c>
      <c r="E94" s="158">
        <v>9870</v>
      </c>
      <c r="F94" s="158">
        <v>21675</v>
      </c>
      <c r="G94" s="158">
        <v>21675</v>
      </c>
      <c r="H94" s="158">
        <v>27233</v>
      </c>
      <c r="I94" s="158">
        <v>22651</v>
      </c>
      <c r="J94" s="160">
        <f>IFERROR(I94/H94-1,"-")</f>
        <v>-0.16825175338743437</v>
      </c>
      <c r="K94" s="159">
        <f t="shared" ref="K94:K105" si="49">IFERROR(I94/D94-1,"-")</f>
        <v>-6.1526350679482977E-2</v>
      </c>
      <c r="L94" s="157">
        <f t="shared" ref="L94:L104" si="50">I94-H94</f>
        <v>-4582</v>
      </c>
      <c r="M94" s="158">
        <f t="shared" ref="M94:M105" si="51">I94-D94</f>
        <v>-1485</v>
      </c>
      <c r="N94" s="159">
        <f t="shared" si="48"/>
        <v>5.2330051509903693E-3</v>
      </c>
    </row>
    <row r="95" spans="1:14" x14ac:dyDescent="0.25">
      <c r="A95" s="161" t="s">
        <v>103</v>
      </c>
      <c r="B95" s="162" t="s">
        <v>103</v>
      </c>
      <c r="C95" s="163">
        <v>11213</v>
      </c>
      <c r="D95" s="163">
        <v>11713</v>
      </c>
      <c r="E95" s="163">
        <v>5398</v>
      </c>
      <c r="F95" s="163">
        <v>10123</v>
      </c>
      <c r="G95" s="163">
        <v>10123</v>
      </c>
      <c r="H95" s="163">
        <v>8763</v>
      </c>
      <c r="I95" s="163">
        <v>6545</v>
      </c>
      <c r="J95" s="165">
        <f>IFERROR(I95/H95-1,"-")</f>
        <v>-0.25310966563962112</v>
      </c>
      <c r="K95" s="164">
        <f t="shared" si="49"/>
        <v>-0.44121915820029023</v>
      </c>
      <c r="L95" s="162">
        <f t="shared" si="50"/>
        <v>-2218</v>
      </c>
      <c r="M95" s="163">
        <f t="shared" si="51"/>
        <v>-5168</v>
      </c>
      <c r="N95" s="164">
        <f t="shared" si="48"/>
        <v>1.5120753482509366E-3</v>
      </c>
    </row>
    <row r="96" spans="1:14" x14ac:dyDescent="0.25">
      <c r="A96" s="161" t="s">
        <v>100</v>
      </c>
      <c r="B96" s="162" t="s">
        <v>100</v>
      </c>
      <c r="C96" s="163">
        <v>11866</v>
      </c>
      <c r="D96" s="163">
        <v>12423</v>
      </c>
      <c r="E96" s="163">
        <v>4472</v>
      </c>
      <c r="F96" s="163">
        <v>11552</v>
      </c>
      <c r="G96" s="163">
        <v>11552</v>
      </c>
      <c r="H96" s="163">
        <v>18470</v>
      </c>
      <c r="I96" s="163">
        <v>16106</v>
      </c>
      <c r="J96" s="165">
        <f>IFERROR(I96/H96-1,"-")</f>
        <v>-0.1279913373037358</v>
      </c>
      <c r="K96" s="164">
        <f t="shared" si="49"/>
        <v>0.29646623198905253</v>
      </c>
      <c r="L96" s="162">
        <f t="shared" si="50"/>
        <v>-2364</v>
      </c>
      <c r="M96" s="163">
        <f t="shared" si="51"/>
        <v>3683</v>
      </c>
      <c r="N96" s="164">
        <f t="shared" si="48"/>
        <v>3.7209298027394322E-3</v>
      </c>
    </row>
    <row r="97" spans="1:14" x14ac:dyDescent="0.25">
      <c r="A97" s="1"/>
      <c r="B97" s="157" t="s">
        <v>107</v>
      </c>
      <c r="C97" s="158">
        <v>14105</v>
      </c>
      <c r="D97" s="158">
        <v>13251</v>
      </c>
      <c r="E97" s="158">
        <v>6504</v>
      </c>
      <c r="F97" s="158">
        <v>12702</v>
      </c>
      <c r="G97" s="158">
        <v>12702</v>
      </c>
      <c r="H97" s="158">
        <v>14371</v>
      </c>
      <c r="I97" s="158">
        <v>15954</v>
      </c>
      <c r="J97" s="160">
        <f>IFERROR(I97/H97-1,"-")</f>
        <v>0.11015239023032497</v>
      </c>
      <c r="K97" s="159">
        <f t="shared" si="49"/>
        <v>0.20398460493547654</v>
      </c>
      <c r="L97" s="157">
        <f t="shared" si="50"/>
        <v>1583</v>
      </c>
      <c r="M97" s="158">
        <f t="shared" si="51"/>
        <v>2703</v>
      </c>
      <c r="N97" s="159">
        <f t="shared" si="48"/>
        <v>3.685813614361412E-3</v>
      </c>
    </row>
    <row r="98" spans="1:14" s="56" customFormat="1" x14ac:dyDescent="0.25">
      <c r="B98" s="162" t="s">
        <v>110</v>
      </c>
      <c r="C98" s="163">
        <v>1604</v>
      </c>
      <c r="D98" s="163">
        <v>1757</v>
      </c>
      <c r="E98" s="163">
        <v>1118</v>
      </c>
      <c r="F98" s="163">
        <v>1681</v>
      </c>
      <c r="G98" s="163">
        <v>1681</v>
      </c>
      <c r="H98" s="163">
        <v>2097</v>
      </c>
      <c r="I98" s="163">
        <v>2330</v>
      </c>
      <c r="J98" s="165">
        <f t="shared" ref="J98:J105" si="52">IFERROR(I98/H98-1,"-")</f>
        <v>0.11111111111111116</v>
      </c>
      <c r="K98" s="164">
        <f t="shared" si="49"/>
        <v>0.32612407512805919</v>
      </c>
      <c r="L98" s="162">
        <f t="shared" si="50"/>
        <v>233</v>
      </c>
      <c r="M98" s="163">
        <f t="shared" si="51"/>
        <v>573</v>
      </c>
      <c r="N98" s="164">
        <f t="shared" si="48"/>
        <v>5.3829420342623108E-4</v>
      </c>
    </row>
    <row r="99" spans="1:14" s="56" customFormat="1" x14ac:dyDescent="0.25">
      <c r="B99" s="162" t="s">
        <v>113</v>
      </c>
      <c r="C99" s="163">
        <v>3352</v>
      </c>
      <c r="D99" s="163">
        <v>2865</v>
      </c>
      <c r="E99" s="163">
        <v>1393</v>
      </c>
      <c r="F99" s="163">
        <v>2576</v>
      </c>
      <c r="G99" s="163">
        <v>2576</v>
      </c>
      <c r="H99" s="163">
        <v>2792</v>
      </c>
      <c r="I99" s="163">
        <v>3232</v>
      </c>
      <c r="J99" s="165">
        <f t="shared" si="52"/>
        <v>0.15759312320916896</v>
      </c>
      <c r="K99" s="164">
        <f t="shared" si="49"/>
        <v>0.12809773123909252</v>
      </c>
      <c r="L99" s="162">
        <f t="shared" si="50"/>
        <v>440</v>
      </c>
      <c r="M99" s="163">
        <f t="shared" si="51"/>
        <v>367</v>
      </c>
      <c r="N99" s="164">
        <f t="shared" si="48"/>
        <v>7.4668105814316684E-4</v>
      </c>
    </row>
    <row r="100" spans="1:14" x14ac:dyDescent="0.25">
      <c r="A100" s="1"/>
      <c r="B100" s="162" t="s">
        <v>116</v>
      </c>
      <c r="C100" s="163">
        <v>3029</v>
      </c>
      <c r="D100" s="163">
        <v>2734</v>
      </c>
      <c r="E100" s="163">
        <v>1504</v>
      </c>
      <c r="F100" s="163">
        <v>2515</v>
      </c>
      <c r="G100" s="163">
        <v>2515</v>
      </c>
      <c r="H100" s="163">
        <v>2697</v>
      </c>
      <c r="I100" s="163">
        <v>2721</v>
      </c>
      <c r="J100" s="165">
        <f t="shared" si="52"/>
        <v>8.8987764182424378E-3</v>
      </c>
      <c r="K100" s="164">
        <f t="shared" si="49"/>
        <v>-4.7549378200438808E-3</v>
      </c>
      <c r="L100" s="162">
        <f t="shared" si="50"/>
        <v>24</v>
      </c>
      <c r="M100" s="163">
        <f t="shared" si="51"/>
        <v>-13</v>
      </c>
      <c r="N100" s="164">
        <f t="shared" si="48"/>
        <v>6.286259774775857E-4</v>
      </c>
    </row>
    <row r="101" spans="1:14" x14ac:dyDescent="0.25">
      <c r="A101" s="1"/>
      <c r="B101" s="162" t="s">
        <v>123</v>
      </c>
      <c r="C101" s="163">
        <v>431</v>
      </c>
      <c r="D101" s="163">
        <v>447</v>
      </c>
      <c r="E101" s="163">
        <v>291</v>
      </c>
      <c r="F101" s="163">
        <v>897</v>
      </c>
      <c r="G101" s="163">
        <v>897</v>
      </c>
      <c r="H101" s="163">
        <v>680</v>
      </c>
      <c r="I101" s="163">
        <v>748</v>
      </c>
      <c r="J101" s="165">
        <f t="shared" si="52"/>
        <v>0.10000000000000009</v>
      </c>
      <c r="K101" s="164">
        <f t="shared" si="49"/>
        <v>0.67337807606263977</v>
      </c>
      <c r="L101" s="162">
        <f t="shared" si="50"/>
        <v>68</v>
      </c>
      <c r="M101" s="163">
        <f t="shared" si="51"/>
        <v>301</v>
      </c>
      <c r="N101" s="164">
        <f t="shared" si="48"/>
        <v>1.7280861122867847E-4</v>
      </c>
    </row>
    <row r="102" spans="1:14" x14ac:dyDescent="0.25">
      <c r="A102" s="1"/>
      <c r="B102" s="162" t="s">
        <v>119</v>
      </c>
      <c r="C102" s="163">
        <v>320</v>
      </c>
      <c r="D102" s="163">
        <v>376</v>
      </c>
      <c r="E102" s="163">
        <v>187</v>
      </c>
      <c r="F102" s="163">
        <v>526</v>
      </c>
      <c r="G102" s="163">
        <v>526</v>
      </c>
      <c r="H102" s="163">
        <v>406</v>
      </c>
      <c r="I102" s="163">
        <v>639</v>
      </c>
      <c r="J102" s="165">
        <f t="shared" si="52"/>
        <v>0.57389162561576357</v>
      </c>
      <c r="K102" s="164">
        <f t="shared" si="49"/>
        <v>0.69946808510638303</v>
      </c>
      <c r="L102" s="162">
        <f t="shared" si="50"/>
        <v>233</v>
      </c>
      <c r="M102" s="163">
        <f t="shared" si="51"/>
        <v>263</v>
      </c>
      <c r="N102" s="164">
        <f t="shared" si="48"/>
        <v>1.4762660772075608E-4</v>
      </c>
    </row>
    <row r="103" spans="1:14" x14ac:dyDescent="0.25">
      <c r="A103" s="1"/>
      <c r="B103" s="162" t="s">
        <v>128</v>
      </c>
      <c r="C103" s="163">
        <v>99</v>
      </c>
      <c r="D103" s="163">
        <v>124</v>
      </c>
      <c r="E103" s="163">
        <v>126</v>
      </c>
      <c r="F103" s="163">
        <v>217</v>
      </c>
      <c r="G103" s="163">
        <v>217</v>
      </c>
      <c r="H103" s="163">
        <v>105</v>
      </c>
      <c r="I103" s="163">
        <v>179</v>
      </c>
      <c r="J103" s="165">
        <f t="shared" si="52"/>
        <v>0.7047619047619047</v>
      </c>
      <c r="K103" s="164">
        <f t="shared" si="49"/>
        <v>0.44354838709677424</v>
      </c>
      <c r="L103" s="162">
        <f t="shared" si="50"/>
        <v>74</v>
      </c>
      <c r="M103" s="163">
        <f t="shared" si="51"/>
        <v>55</v>
      </c>
      <c r="N103" s="164">
        <f t="shared" si="48"/>
        <v>4.1353932366221184E-5</v>
      </c>
    </row>
    <row r="104" spans="1:14" x14ac:dyDescent="0.25">
      <c r="A104" s="161" t="s">
        <v>144</v>
      </c>
      <c r="B104" s="162" t="s">
        <v>131</v>
      </c>
      <c r="C104" s="163">
        <v>261</v>
      </c>
      <c r="D104" s="163">
        <v>153</v>
      </c>
      <c r="E104" s="163">
        <v>73</v>
      </c>
      <c r="F104" s="163">
        <v>110</v>
      </c>
      <c r="G104" s="163">
        <v>110</v>
      </c>
      <c r="H104" s="163">
        <v>189</v>
      </c>
      <c r="I104" s="163">
        <v>313</v>
      </c>
      <c r="J104" s="165">
        <f t="shared" si="52"/>
        <v>0.65608465608465605</v>
      </c>
      <c r="K104" s="164">
        <f t="shared" si="49"/>
        <v>1.0457516339869279</v>
      </c>
      <c r="L104" s="162">
        <f t="shared" si="50"/>
        <v>124</v>
      </c>
      <c r="M104" s="163">
        <f t="shared" si="51"/>
        <v>160</v>
      </c>
      <c r="N104" s="164">
        <f t="shared" si="48"/>
        <v>7.2311624752107435E-5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5009</v>
      </c>
      <c r="D105" s="169">
        <f t="shared" si="53"/>
        <v>4795</v>
      </c>
      <c r="E105" s="169">
        <f t="shared" si="53"/>
        <v>1812</v>
      </c>
      <c r="F105" s="169">
        <f t="shared" ref="F105" si="54">F97-SUM(F98:F104)</f>
        <v>4180</v>
      </c>
      <c r="G105" s="169">
        <f t="shared" si="53"/>
        <v>4180</v>
      </c>
      <c r="H105" s="169">
        <f t="shared" si="53"/>
        <v>5405</v>
      </c>
      <c r="I105" s="169">
        <f t="shared" si="53"/>
        <v>5792</v>
      </c>
      <c r="J105" s="171">
        <f t="shared" si="52"/>
        <v>7.1600370027752103E-2</v>
      </c>
      <c r="K105" s="170">
        <f t="shared" si="49"/>
        <v>0.20792492179353483</v>
      </c>
      <c r="L105" s="168">
        <f>I105-H105</f>
        <v>387</v>
      </c>
      <c r="M105" s="169">
        <f t="shared" si="51"/>
        <v>997</v>
      </c>
      <c r="N105" s="170">
        <f t="shared" si="48"/>
        <v>1.3381115992466654E-3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116800</v>
      </c>
      <c r="D107" s="176">
        <v>115117</v>
      </c>
      <c r="E107" s="176">
        <v>56783</v>
      </c>
      <c r="F107" s="176">
        <v>150691</v>
      </c>
      <c r="G107" s="176">
        <v>150691</v>
      </c>
      <c r="H107" s="176">
        <v>191150</v>
      </c>
      <c r="I107" s="176">
        <v>187665</v>
      </c>
      <c r="J107" s="177">
        <f>IFERROR(I107/H107-1,"-")</f>
        <v>-1.8231755166099872E-2</v>
      </c>
      <c r="K107" s="177">
        <f>IFERROR(I107/D107-1,"-")</f>
        <v>0.6302110027189729</v>
      </c>
      <c r="L107" s="176">
        <f>I107-H107</f>
        <v>-3485</v>
      </c>
      <c r="M107" s="176">
        <f>I107-D107</f>
        <v>72548</v>
      </c>
      <c r="N107" s="177">
        <f t="shared" ref="N107:N119" si="55">I107/I$9</f>
        <v>4.3355786131323452E-2</v>
      </c>
    </row>
    <row r="108" spans="1:14" x14ac:dyDescent="0.25">
      <c r="A108" s="1" t="s">
        <v>96</v>
      </c>
      <c r="B108" s="157" t="s">
        <v>97</v>
      </c>
      <c r="C108" s="158">
        <v>23127</v>
      </c>
      <c r="D108" s="158">
        <v>23030</v>
      </c>
      <c r="E108" s="158">
        <v>17766</v>
      </c>
      <c r="F108" s="158">
        <v>34685</v>
      </c>
      <c r="G108" s="158">
        <v>34685</v>
      </c>
      <c r="H108" s="158">
        <v>41543</v>
      </c>
      <c r="I108" s="158">
        <v>38704</v>
      </c>
      <c r="J108" s="160">
        <f>IFERROR(I108/H108-1,"-")</f>
        <v>-6.8338829646390487E-2</v>
      </c>
      <c r="K108" s="159">
        <f t="shared" ref="K108:K119" si="56">IFERROR(I108/D108-1,"-")</f>
        <v>0.68059053408597481</v>
      </c>
      <c r="L108" s="157">
        <f t="shared" ref="L108:L118" si="57">I108-H108</f>
        <v>-2839</v>
      </c>
      <c r="M108" s="158">
        <f t="shared" ref="M108:M119" si="58">I108-D108</f>
        <v>15674</v>
      </c>
      <c r="N108" s="159">
        <f t="shared" si="55"/>
        <v>8.9416904933085177E-3</v>
      </c>
    </row>
    <row r="109" spans="1:14" x14ac:dyDescent="0.25">
      <c r="A109" s="161" t="s">
        <v>103</v>
      </c>
      <c r="B109" s="162" t="s">
        <v>103</v>
      </c>
      <c r="C109" s="163">
        <v>10105</v>
      </c>
      <c r="D109" s="163">
        <v>8635</v>
      </c>
      <c r="E109" s="163">
        <v>1974</v>
      </c>
      <c r="F109" s="163">
        <v>12582</v>
      </c>
      <c r="G109" s="163">
        <v>12582</v>
      </c>
      <c r="H109" s="163">
        <v>15999</v>
      </c>
      <c r="I109" s="163">
        <v>12288</v>
      </c>
      <c r="J109" s="165">
        <f>IFERROR(I109/H109-1,"-")</f>
        <v>-0.2319519969998125</v>
      </c>
      <c r="K109" s="164">
        <f t="shared" si="56"/>
        <v>0.42304574406485229</v>
      </c>
      <c r="L109" s="162">
        <f t="shared" si="57"/>
        <v>-3711</v>
      </c>
      <c r="M109" s="163">
        <f t="shared" si="58"/>
        <v>3653</v>
      </c>
      <c r="N109" s="164">
        <f t="shared" si="55"/>
        <v>2.838866597296793E-3</v>
      </c>
    </row>
    <row r="110" spans="1:14" x14ac:dyDescent="0.25">
      <c r="A110" s="161" t="s">
        <v>100</v>
      </c>
      <c r="B110" s="162" t="s">
        <v>100</v>
      </c>
      <c r="C110" s="163">
        <v>13022</v>
      </c>
      <c r="D110" s="163">
        <v>14395</v>
      </c>
      <c r="E110" s="163">
        <v>15792</v>
      </c>
      <c r="F110" s="163">
        <v>22103</v>
      </c>
      <c r="G110" s="163">
        <v>22103</v>
      </c>
      <c r="H110" s="163">
        <v>25544</v>
      </c>
      <c r="I110" s="163">
        <v>26416</v>
      </c>
      <c r="J110" s="165">
        <f>IFERROR(I110/H110-1,"-")</f>
        <v>3.4137175070466652E-2</v>
      </c>
      <c r="K110" s="164">
        <f t="shared" si="56"/>
        <v>0.835081625564432</v>
      </c>
      <c r="L110" s="162">
        <f t="shared" si="57"/>
        <v>872</v>
      </c>
      <c r="M110" s="163">
        <f t="shared" si="58"/>
        <v>12021</v>
      </c>
      <c r="N110" s="164">
        <f t="shared" si="55"/>
        <v>6.1028238960117252E-3</v>
      </c>
    </row>
    <row r="111" spans="1:14" x14ac:dyDescent="0.25">
      <c r="A111" s="1"/>
      <c r="B111" s="157" t="s">
        <v>107</v>
      </c>
      <c r="C111" s="158">
        <v>93673</v>
      </c>
      <c r="D111" s="158">
        <v>92087</v>
      </c>
      <c r="E111" s="158">
        <v>39017</v>
      </c>
      <c r="F111" s="158">
        <v>116006</v>
      </c>
      <c r="G111" s="158">
        <v>116006</v>
      </c>
      <c r="H111" s="158">
        <v>149607</v>
      </c>
      <c r="I111" s="158">
        <v>148961</v>
      </c>
      <c r="J111" s="160">
        <f>IFERROR(I111/H111-1,"-")</f>
        <v>-4.3179797736736525E-3</v>
      </c>
      <c r="K111" s="159">
        <f t="shared" si="56"/>
        <v>0.61761160641567203</v>
      </c>
      <c r="L111" s="157">
        <f t="shared" si="57"/>
        <v>-646</v>
      </c>
      <c r="M111" s="158">
        <f t="shared" si="58"/>
        <v>56874</v>
      </c>
      <c r="N111" s="159">
        <f t="shared" si="55"/>
        <v>3.4414095638014938E-2</v>
      </c>
    </row>
    <row r="112" spans="1:14" s="56" customFormat="1" x14ac:dyDescent="0.25">
      <c r="B112" s="162" t="s">
        <v>110</v>
      </c>
      <c r="C112" s="163">
        <v>51310</v>
      </c>
      <c r="D112" s="163">
        <v>50483</v>
      </c>
      <c r="E112" s="163">
        <v>20709</v>
      </c>
      <c r="F112" s="163">
        <v>69301</v>
      </c>
      <c r="G112" s="163">
        <v>69301</v>
      </c>
      <c r="H112" s="163">
        <v>96164</v>
      </c>
      <c r="I112" s="163">
        <v>92013</v>
      </c>
      <c r="J112" s="165">
        <f t="shared" ref="J112:J119" si="59">IFERROR(I112/H112-1,"-")</f>
        <v>-4.316584168711779E-2</v>
      </c>
      <c r="K112" s="164">
        <f t="shared" si="56"/>
        <v>0.82265317037418528</v>
      </c>
      <c r="L112" s="162">
        <f t="shared" si="57"/>
        <v>-4151</v>
      </c>
      <c r="M112" s="163">
        <f t="shared" si="58"/>
        <v>41530</v>
      </c>
      <c r="N112" s="164">
        <f t="shared" si="55"/>
        <v>2.1257538429123517E-2</v>
      </c>
    </row>
    <row r="113" spans="1:14" s="56" customFormat="1" x14ac:dyDescent="0.25">
      <c r="B113" s="162" t="s">
        <v>113</v>
      </c>
      <c r="C113" s="163">
        <v>10674</v>
      </c>
      <c r="D113" s="163">
        <v>7697</v>
      </c>
      <c r="E113" s="163">
        <v>2681</v>
      </c>
      <c r="F113" s="163">
        <v>4959</v>
      </c>
      <c r="G113" s="163">
        <v>4959</v>
      </c>
      <c r="H113" s="163">
        <v>6678</v>
      </c>
      <c r="I113" s="163">
        <v>6419</v>
      </c>
      <c r="J113" s="165">
        <f t="shared" si="59"/>
        <v>-3.8784067085953833E-2</v>
      </c>
      <c r="K113" s="164">
        <f t="shared" si="56"/>
        <v>-0.16603871638300638</v>
      </c>
      <c r="L113" s="162">
        <f t="shared" si="57"/>
        <v>-259</v>
      </c>
      <c r="M113" s="163">
        <f t="shared" si="58"/>
        <v>-1278</v>
      </c>
      <c r="N113" s="164">
        <f t="shared" si="55"/>
        <v>1.4829658763059988E-3</v>
      </c>
    </row>
    <row r="114" spans="1:14" x14ac:dyDescent="0.25">
      <c r="A114" s="1"/>
      <c r="B114" s="162" t="s">
        <v>116</v>
      </c>
      <c r="C114" s="163">
        <v>11059</v>
      </c>
      <c r="D114" s="163">
        <v>10799</v>
      </c>
      <c r="E114" s="163">
        <v>1970</v>
      </c>
      <c r="F114" s="163">
        <v>7182</v>
      </c>
      <c r="G114" s="163">
        <v>7182</v>
      </c>
      <c r="H114" s="163">
        <v>11515</v>
      </c>
      <c r="I114" s="163">
        <v>10432</v>
      </c>
      <c r="J114" s="165">
        <f t="shared" si="59"/>
        <v>-9.4051237516283082E-2</v>
      </c>
      <c r="K114" s="164">
        <f t="shared" si="56"/>
        <v>-3.3984628206315426E-2</v>
      </c>
      <c r="L114" s="162">
        <f t="shared" si="57"/>
        <v>-1083</v>
      </c>
      <c r="M114" s="163">
        <f t="shared" si="58"/>
        <v>-367</v>
      </c>
      <c r="N114" s="164">
        <f t="shared" si="55"/>
        <v>2.4100794549967563E-3</v>
      </c>
    </row>
    <row r="115" spans="1:14" x14ac:dyDescent="0.25">
      <c r="A115" s="1"/>
      <c r="B115" s="162" t="s">
        <v>123</v>
      </c>
      <c r="C115" s="163">
        <v>1832</v>
      </c>
      <c r="D115" s="163">
        <v>2230</v>
      </c>
      <c r="E115" s="163">
        <v>1136</v>
      </c>
      <c r="F115" s="163">
        <v>4985</v>
      </c>
      <c r="G115" s="163">
        <v>4985</v>
      </c>
      <c r="H115" s="163">
        <v>4884</v>
      </c>
      <c r="I115" s="163">
        <v>4841</v>
      </c>
      <c r="J115" s="165">
        <f t="shared" si="59"/>
        <v>-8.8042588042588354E-3</v>
      </c>
      <c r="K115" s="164">
        <f t="shared" si="56"/>
        <v>1.1708520179372197</v>
      </c>
      <c r="L115" s="162">
        <f t="shared" si="57"/>
        <v>-43</v>
      </c>
      <c r="M115" s="163">
        <f t="shared" si="58"/>
        <v>2611</v>
      </c>
      <c r="N115" s="164">
        <f t="shared" si="55"/>
        <v>1.1184043943289204E-3</v>
      </c>
    </row>
    <row r="116" spans="1:14" x14ac:dyDescent="0.25">
      <c r="A116" s="1"/>
      <c r="B116" s="162" t="s">
        <v>119</v>
      </c>
      <c r="C116" s="163">
        <v>2863</v>
      </c>
      <c r="D116" s="163">
        <v>3263</v>
      </c>
      <c r="E116" s="163">
        <v>1539</v>
      </c>
      <c r="F116" s="163">
        <v>4390</v>
      </c>
      <c r="G116" s="163">
        <v>4390</v>
      </c>
      <c r="H116" s="163">
        <v>4301</v>
      </c>
      <c r="I116" s="163">
        <v>3901</v>
      </c>
      <c r="J116" s="165">
        <f t="shared" si="59"/>
        <v>-9.3001627528481734E-2</v>
      </c>
      <c r="K116" s="164">
        <f t="shared" si="56"/>
        <v>0.1955255899479007</v>
      </c>
      <c r="L116" s="162">
        <f t="shared" si="57"/>
        <v>-400</v>
      </c>
      <c r="M116" s="163">
        <f t="shared" si="58"/>
        <v>638</v>
      </c>
      <c r="N116" s="164">
        <f t="shared" si="55"/>
        <v>9.0123849251747955E-4</v>
      </c>
    </row>
    <row r="117" spans="1:14" x14ac:dyDescent="0.25">
      <c r="A117" s="1"/>
      <c r="B117" s="162" t="s">
        <v>128</v>
      </c>
      <c r="C117" s="163">
        <v>611</v>
      </c>
      <c r="D117" s="163">
        <v>615</v>
      </c>
      <c r="E117" s="163">
        <v>443</v>
      </c>
      <c r="F117" s="163">
        <v>639</v>
      </c>
      <c r="G117" s="163">
        <v>639</v>
      </c>
      <c r="H117" s="163">
        <v>1003</v>
      </c>
      <c r="I117" s="163">
        <v>1217</v>
      </c>
      <c r="J117" s="165">
        <f t="shared" si="59"/>
        <v>0.21335992023928219</v>
      </c>
      <c r="K117" s="164">
        <f t="shared" si="56"/>
        <v>0.97886178861788609</v>
      </c>
      <c r="L117" s="162">
        <f t="shared" si="57"/>
        <v>214</v>
      </c>
      <c r="M117" s="163">
        <f t="shared" si="58"/>
        <v>602</v>
      </c>
      <c r="N117" s="164">
        <f t="shared" si="55"/>
        <v>2.8116053457928034E-4</v>
      </c>
    </row>
    <row r="118" spans="1:14" x14ac:dyDescent="0.25">
      <c r="A118" s="161" t="s">
        <v>144</v>
      </c>
      <c r="B118" s="162" t="s">
        <v>131</v>
      </c>
      <c r="C118" s="163">
        <v>1444</v>
      </c>
      <c r="D118" s="163">
        <v>1126</v>
      </c>
      <c r="E118" s="163">
        <v>1160</v>
      </c>
      <c r="F118" s="163">
        <v>858</v>
      </c>
      <c r="G118" s="163">
        <v>858</v>
      </c>
      <c r="H118" s="163">
        <v>617</v>
      </c>
      <c r="I118" s="163">
        <v>1444</v>
      </c>
      <c r="J118" s="165">
        <f t="shared" si="59"/>
        <v>1.3403565640194488</v>
      </c>
      <c r="K118" s="164">
        <f t="shared" si="56"/>
        <v>0.28241563055062158</v>
      </c>
      <c r="L118" s="162">
        <f t="shared" si="57"/>
        <v>827</v>
      </c>
      <c r="M118" s="163">
        <f t="shared" si="58"/>
        <v>318</v>
      </c>
      <c r="N118" s="164">
        <f t="shared" si="55"/>
        <v>3.336037895911921E-4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13880</v>
      </c>
      <c r="D119" s="169">
        <f t="shared" si="60"/>
        <v>15874</v>
      </c>
      <c r="E119" s="169">
        <f t="shared" si="60"/>
        <v>9379</v>
      </c>
      <c r="F119" s="169">
        <f t="shared" ref="F119" si="61">F111-SUM(F112:F118)</f>
        <v>23692</v>
      </c>
      <c r="G119" s="169">
        <f t="shared" si="60"/>
        <v>23692</v>
      </c>
      <c r="H119" s="169">
        <f t="shared" si="60"/>
        <v>24445</v>
      </c>
      <c r="I119" s="169">
        <f t="shared" si="60"/>
        <v>28694</v>
      </c>
      <c r="J119" s="171">
        <f t="shared" si="59"/>
        <v>0.17381877684598068</v>
      </c>
      <c r="K119" s="170">
        <f t="shared" si="56"/>
        <v>0.80760992818445265</v>
      </c>
      <c r="L119" s="168">
        <f>I119-H119</f>
        <v>4249</v>
      </c>
      <c r="M119" s="169">
        <f t="shared" si="58"/>
        <v>12820</v>
      </c>
      <c r="N119" s="170">
        <f t="shared" si="55"/>
        <v>6.6291046665717911E-3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160734</v>
      </c>
      <c r="D121" s="176">
        <v>149330</v>
      </c>
      <c r="E121" s="176">
        <v>62863</v>
      </c>
      <c r="F121" s="176">
        <v>144568</v>
      </c>
      <c r="G121" s="176">
        <v>144568</v>
      </c>
      <c r="H121" s="176">
        <v>165345</v>
      </c>
      <c r="I121" s="176">
        <v>169531</v>
      </c>
      <c r="J121" s="177">
        <f>IFERROR(I121/H121-1,"-")</f>
        <v>2.5316761922041797E-2</v>
      </c>
      <c r="K121" s="177">
        <f>IFERROR(I121/D121-1,"-")</f>
        <v>0.13527757316011524</v>
      </c>
      <c r="L121" s="176">
        <f>I121-H121</f>
        <v>4186</v>
      </c>
      <c r="M121" s="176">
        <f>I121-D121</f>
        <v>20201</v>
      </c>
      <c r="N121" s="177">
        <f t="shared" ref="N121:N133" si="62">I121/I$9</f>
        <v>3.9166332446803592E-2</v>
      </c>
    </row>
    <row r="122" spans="1:14" x14ac:dyDescent="0.25">
      <c r="A122" s="1" t="s">
        <v>96</v>
      </c>
      <c r="B122" s="157" t="s">
        <v>97</v>
      </c>
      <c r="C122" s="158">
        <v>94141</v>
      </c>
      <c r="D122" s="158">
        <v>80378</v>
      </c>
      <c r="E122" s="158">
        <v>32394</v>
      </c>
      <c r="F122" s="158">
        <v>86993</v>
      </c>
      <c r="G122" s="158">
        <v>86993</v>
      </c>
      <c r="H122" s="158">
        <v>100243</v>
      </c>
      <c r="I122" s="158">
        <v>104417</v>
      </c>
      <c r="J122" s="160">
        <f>IFERROR(I122/H122-1,"-")</f>
        <v>4.163881767305444E-2</v>
      </c>
      <c r="K122" s="159">
        <f t="shared" ref="K122:K133" si="63">IFERROR(I122/D122-1,"-")</f>
        <v>0.29907437358481181</v>
      </c>
      <c r="L122" s="157">
        <f t="shared" ref="L122:L132" si="64">I122-H122</f>
        <v>4174</v>
      </c>
      <c r="M122" s="158">
        <f t="shared" ref="M122:M133" si="65">I122-D122</f>
        <v>24039</v>
      </c>
      <c r="N122" s="159">
        <f t="shared" si="62"/>
        <v>2.4123204222814065E-2</v>
      </c>
    </row>
    <row r="123" spans="1:14" x14ac:dyDescent="0.25">
      <c r="A123" s="161" t="s">
        <v>103</v>
      </c>
      <c r="B123" s="162" t="s">
        <v>103</v>
      </c>
      <c r="C123" s="163">
        <v>52485</v>
      </c>
      <c r="D123" s="163">
        <v>40473</v>
      </c>
      <c r="E123" s="163">
        <v>15419</v>
      </c>
      <c r="F123" s="163">
        <v>45207</v>
      </c>
      <c r="G123" s="163">
        <v>45207</v>
      </c>
      <c r="H123" s="163">
        <v>45339</v>
      </c>
      <c r="I123" s="163">
        <v>50531</v>
      </c>
      <c r="J123" s="165">
        <f>IFERROR(I123/H123-1,"-")</f>
        <v>0.11451509737753374</v>
      </c>
      <c r="K123" s="164">
        <f t="shared" si="63"/>
        <v>0.24851135324784424</v>
      </c>
      <c r="L123" s="162">
        <f t="shared" si="64"/>
        <v>5192</v>
      </c>
      <c r="M123" s="163">
        <f t="shared" si="65"/>
        <v>10058</v>
      </c>
      <c r="N123" s="164">
        <f t="shared" si="62"/>
        <v>1.1674053387695657E-2</v>
      </c>
    </row>
    <row r="124" spans="1:14" x14ac:dyDescent="0.25">
      <c r="A124" s="161" t="s">
        <v>100</v>
      </c>
      <c r="B124" s="162" t="s">
        <v>100</v>
      </c>
      <c r="C124" s="163">
        <v>41656</v>
      </c>
      <c r="D124" s="163">
        <v>39905</v>
      </c>
      <c r="E124" s="163">
        <v>16975</v>
      </c>
      <c r="F124" s="163">
        <v>41786</v>
      </c>
      <c r="G124" s="163">
        <v>41786</v>
      </c>
      <c r="H124" s="163">
        <v>54904</v>
      </c>
      <c r="I124" s="163">
        <v>53886</v>
      </c>
      <c r="J124" s="165">
        <f>IFERROR(I124/H124-1,"-")</f>
        <v>-1.8541454174559213E-2</v>
      </c>
      <c r="K124" s="164">
        <f t="shared" si="63"/>
        <v>0.35035709810800642</v>
      </c>
      <c r="L124" s="162">
        <f t="shared" si="64"/>
        <v>-1018</v>
      </c>
      <c r="M124" s="163">
        <f t="shared" si="65"/>
        <v>13981</v>
      </c>
      <c r="N124" s="164">
        <f t="shared" si="62"/>
        <v>1.2449150835118406E-2</v>
      </c>
    </row>
    <row r="125" spans="1:14" x14ac:dyDescent="0.25">
      <c r="A125" s="1"/>
      <c r="B125" s="157" t="s">
        <v>107</v>
      </c>
      <c r="C125" s="158">
        <v>66593</v>
      </c>
      <c r="D125" s="158">
        <v>68952</v>
      </c>
      <c r="E125" s="158">
        <v>30469</v>
      </c>
      <c r="F125" s="158">
        <v>57575</v>
      </c>
      <c r="G125" s="158">
        <v>57575</v>
      </c>
      <c r="H125" s="158">
        <v>65102</v>
      </c>
      <c r="I125" s="158">
        <v>65114</v>
      </c>
      <c r="J125" s="160">
        <f>IFERROR(I125/H125-1,"-")</f>
        <v>1.8432613437369127E-4</v>
      </c>
      <c r="K125" s="159">
        <f t="shared" si="63"/>
        <v>-5.5661909734307957E-2</v>
      </c>
      <c r="L125" s="157">
        <f t="shared" si="64"/>
        <v>12</v>
      </c>
      <c r="M125" s="158">
        <f t="shared" si="65"/>
        <v>-3838</v>
      </c>
      <c r="N125" s="159">
        <f t="shared" si="62"/>
        <v>1.5043128223989531E-2</v>
      </c>
    </row>
    <row r="126" spans="1:14" s="56" customFormat="1" x14ac:dyDescent="0.25">
      <c r="B126" s="162" t="s">
        <v>110</v>
      </c>
      <c r="C126" s="163">
        <v>8789</v>
      </c>
      <c r="D126" s="163">
        <v>7272</v>
      </c>
      <c r="E126" s="163">
        <v>3184</v>
      </c>
      <c r="F126" s="163">
        <v>6182</v>
      </c>
      <c r="G126" s="163">
        <v>6182</v>
      </c>
      <c r="H126" s="163">
        <v>8634</v>
      </c>
      <c r="I126" s="163">
        <v>7829</v>
      </c>
      <c r="J126" s="165">
        <f t="shared" ref="J126:J133" si="66">IFERROR(I126/H126-1,"-")</f>
        <v>-9.3236043548760694E-2</v>
      </c>
      <c r="K126" s="164">
        <f t="shared" si="63"/>
        <v>7.6595159515951527E-2</v>
      </c>
      <c r="L126" s="162">
        <f t="shared" si="64"/>
        <v>-805</v>
      </c>
      <c r="M126" s="163">
        <f t="shared" si="65"/>
        <v>557</v>
      </c>
      <c r="N126" s="164">
        <f t="shared" si="62"/>
        <v>1.8087147290231601E-3</v>
      </c>
    </row>
    <row r="127" spans="1:14" s="56" customFormat="1" x14ac:dyDescent="0.25">
      <c r="B127" s="162" t="s">
        <v>113</v>
      </c>
      <c r="C127" s="163">
        <v>7649</v>
      </c>
      <c r="D127" s="163">
        <v>6774</v>
      </c>
      <c r="E127" s="163">
        <v>3368</v>
      </c>
      <c r="F127" s="163">
        <v>6247</v>
      </c>
      <c r="G127" s="163">
        <v>6247</v>
      </c>
      <c r="H127" s="163">
        <v>9339</v>
      </c>
      <c r="I127" s="163">
        <v>8995</v>
      </c>
      <c r="J127" s="165">
        <f t="shared" si="66"/>
        <v>-3.6834778884248798E-2</v>
      </c>
      <c r="K127" s="164">
        <f t="shared" si="63"/>
        <v>0.32787127251254788</v>
      </c>
      <c r="L127" s="162">
        <f t="shared" si="64"/>
        <v>-344</v>
      </c>
      <c r="M127" s="163">
        <f t="shared" si="65"/>
        <v>2221</v>
      </c>
      <c r="N127" s="164">
        <f t="shared" si="62"/>
        <v>2.0780928582913943E-3</v>
      </c>
    </row>
    <row r="128" spans="1:14" x14ac:dyDescent="0.25">
      <c r="A128" s="1"/>
      <c r="B128" s="162" t="s">
        <v>116</v>
      </c>
      <c r="C128" s="163">
        <v>4676</v>
      </c>
      <c r="D128" s="163">
        <v>4824</v>
      </c>
      <c r="E128" s="163">
        <v>2241</v>
      </c>
      <c r="F128" s="163">
        <v>5675</v>
      </c>
      <c r="G128" s="163">
        <v>5675</v>
      </c>
      <c r="H128" s="163">
        <v>6182</v>
      </c>
      <c r="I128" s="163">
        <v>6008</v>
      </c>
      <c r="J128" s="165">
        <f t="shared" si="66"/>
        <v>-2.8146230993206123E-2</v>
      </c>
      <c r="K128" s="164">
        <f t="shared" si="63"/>
        <v>0.24543946932006633</v>
      </c>
      <c r="L128" s="162">
        <f t="shared" si="64"/>
        <v>-174</v>
      </c>
      <c r="M128" s="163">
        <f t="shared" si="65"/>
        <v>1184</v>
      </c>
      <c r="N128" s="164">
        <f t="shared" si="62"/>
        <v>1.3880135511522731E-3</v>
      </c>
    </row>
    <row r="129" spans="1:14" x14ac:dyDescent="0.25">
      <c r="A129" s="1"/>
      <c r="B129" s="162" t="s">
        <v>123</v>
      </c>
      <c r="C129" s="163">
        <v>1188</v>
      </c>
      <c r="D129" s="163">
        <v>1167</v>
      </c>
      <c r="E129" s="163">
        <v>608</v>
      </c>
      <c r="F129" s="163">
        <v>1732</v>
      </c>
      <c r="G129" s="163">
        <v>1732</v>
      </c>
      <c r="H129" s="163">
        <v>1847</v>
      </c>
      <c r="I129" s="163">
        <v>1702</v>
      </c>
      <c r="J129" s="165">
        <f t="shared" si="66"/>
        <v>-7.8505684894423444E-2</v>
      </c>
      <c r="K129" s="164">
        <f t="shared" si="63"/>
        <v>0.45844044558697505</v>
      </c>
      <c r="L129" s="162">
        <f t="shared" si="64"/>
        <v>-145</v>
      </c>
      <c r="M129" s="163">
        <f t="shared" si="65"/>
        <v>535</v>
      </c>
      <c r="N129" s="164">
        <f t="shared" si="62"/>
        <v>3.9320889881177905E-4</v>
      </c>
    </row>
    <row r="130" spans="1:14" x14ac:dyDescent="0.25">
      <c r="A130" s="1"/>
      <c r="B130" s="162" t="s">
        <v>119</v>
      </c>
      <c r="C130" s="163">
        <v>1224</v>
      </c>
      <c r="D130" s="163">
        <v>978</v>
      </c>
      <c r="E130" s="163">
        <v>531</v>
      </c>
      <c r="F130" s="163">
        <v>1251</v>
      </c>
      <c r="G130" s="163">
        <v>1251</v>
      </c>
      <c r="H130" s="163">
        <v>1281</v>
      </c>
      <c r="I130" s="163">
        <v>1324</v>
      </c>
      <c r="J130" s="165">
        <f t="shared" si="66"/>
        <v>3.3567525370804097E-2</v>
      </c>
      <c r="K130" s="164">
        <f t="shared" si="63"/>
        <v>0.35378323108384468</v>
      </c>
      <c r="L130" s="162">
        <f t="shared" si="64"/>
        <v>43</v>
      </c>
      <c r="M130" s="163">
        <f t="shared" si="65"/>
        <v>346</v>
      </c>
      <c r="N130" s="164">
        <f t="shared" si="62"/>
        <v>3.0588048297696562E-4</v>
      </c>
    </row>
    <row r="131" spans="1:14" x14ac:dyDescent="0.25">
      <c r="A131" s="1"/>
      <c r="B131" s="162" t="s">
        <v>128</v>
      </c>
      <c r="C131" s="163">
        <v>1063</v>
      </c>
      <c r="D131" s="163">
        <v>1144</v>
      </c>
      <c r="E131" s="163">
        <v>680</v>
      </c>
      <c r="F131" s="163">
        <v>672</v>
      </c>
      <c r="G131" s="163">
        <v>672</v>
      </c>
      <c r="H131" s="163">
        <v>883</v>
      </c>
      <c r="I131" s="163">
        <v>1004</v>
      </c>
      <c r="J131" s="165">
        <f t="shared" si="66"/>
        <v>0.13703284258210635</v>
      </c>
      <c r="K131" s="164">
        <f t="shared" si="63"/>
        <v>-0.1223776223776224</v>
      </c>
      <c r="L131" s="162">
        <f t="shared" si="64"/>
        <v>121</v>
      </c>
      <c r="M131" s="163">
        <f t="shared" si="65"/>
        <v>-140</v>
      </c>
      <c r="N131" s="164">
        <f t="shared" si="62"/>
        <v>2.3195166533902833E-4</v>
      </c>
    </row>
    <row r="132" spans="1:14" x14ac:dyDescent="0.25">
      <c r="A132" s="161" t="s">
        <v>144</v>
      </c>
      <c r="B132" s="162" t="s">
        <v>131</v>
      </c>
      <c r="C132" s="163">
        <v>2016</v>
      </c>
      <c r="D132" s="163">
        <v>1718</v>
      </c>
      <c r="E132" s="163">
        <v>1033</v>
      </c>
      <c r="F132" s="163">
        <v>1122</v>
      </c>
      <c r="G132" s="163">
        <v>1122</v>
      </c>
      <c r="H132" s="163">
        <v>1593</v>
      </c>
      <c r="I132" s="163">
        <v>1519</v>
      </c>
      <c r="J132" s="165">
        <f t="shared" si="66"/>
        <v>-4.6453232893910901E-2</v>
      </c>
      <c r="K132" s="164">
        <f t="shared" si="63"/>
        <v>-0.11583236321303847</v>
      </c>
      <c r="L132" s="162">
        <f t="shared" si="64"/>
        <v>-74</v>
      </c>
      <c r="M132" s="163">
        <f t="shared" si="65"/>
        <v>-199</v>
      </c>
      <c r="N132" s="164">
        <f t="shared" si="62"/>
        <v>3.5093085622508368E-4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39988</v>
      </c>
      <c r="D133" s="169">
        <f t="shared" si="67"/>
        <v>45075</v>
      </c>
      <c r="E133" s="169">
        <f t="shared" si="67"/>
        <v>18824</v>
      </c>
      <c r="F133" s="169">
        <f t="shared" ref="F133" si="68">F125-SUM(F126:F132)</f>
        <v>34694</v>
      </c>
      <c r="G133" s="169">
        <f t="shared" si="67"/>
        <v>34694</v>
      </c>
      <c r="H133" s="169">
        <f t="shared" si="67"/>
        <v>35343</v>
      </c>
      <c r="I133" s="169">
        <f t="shared" si="67"/>
        <v>36733</v>
      </c>
      <c r="J133" s="171">
        <f t="shared" si="66"/>
        <v>3.9328862858274638E-2</v>
      </c>
      <c r="K133" s="170">
        <f t="shared" si="63"/>
        <v>-0.18506932889628402</v>
      </c>
      <c r="L133" s="168">
        <f>I133-H133</f>
        <v>1390</v>
      </c>
      <c r="M133" s="169">
        <f t="shared" si="65"/>
        <v>-8342</v>
      </c>
      <c r="N133" s="170">
        <f t="shared" si="62"/>
        <v>8.486335182169848E-3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223594</v>
      </c>
      <c r="D135" s="176">
        <v>197984</v>
      </c>
      <c r="E135" s="176">
        <v>80740</v>
      </c>
      <c r="F135" s="176">
        <v>201809</v>
      </c>
      <c r="G135" s="176">
        <v>201809</v>
      </c>
      <c r="H135" s="176">
        <v>218175</v>
      </c>
      <c r="I135" s="176">
        <v>230645</v>
      </c>
      <c r="J135" s="177">
        <f>IFERROR(I135/H135-1,"-")</f>
        <v>5.7155952790191256E-2</v>
      </c>
      <c r="K135" s="177">
        <f>IFERROR(I135/D135-1,"-")</f>
        <v>0.16496787619201547</v>
      </c>
      <c r="L135" s="176">
        <f>I135-H135</f>
        <v>12470</v>
      </c>
      <c r="M135" s="176">
        <f>I135-D135</f>
        <v>32661</v>
      </c>
      <c r="N135" s="177">
        <f t="shared" ref="N135:N147" si="69">I135/I$9</f>
        <v>5.3285350450318909E-2</v>
      </c>
    </row>
    <row r="136" spans="1:14" x14ac:dyDescent="0.25">
      <c r="A136" s="1" t="s">
        <v>96</v>
      </c>
      <c r="B136" s="157" t="s">
        <v>97</v>
      </c>
      <c r="C136" s="158">
        <v>41740</v>
      </c>
      <c r="D136" s="158">
        <v>34597</v>
      </c>
      <c r="E136" s="158">
        <v>11671</v>
      </c>
      <c r="F136" s="158">
        <v>22548</v>
      </c>
      <c r="G136" s="158">
        <v>22548</v>
      </c>
      <c r="H136" s="158">
        <v>25182</v>
      </c>
      <c r="I136" s="158">
        <v>21768</v>
      </c>
      <c r="J136" s="160">
        <f>IFERROR(I136/H136-1,"-")</f>
        <v>-0.13557302835358587</v>
      </c>
      <c r="K136" s="159">
        <f t="shared" ref="K136:K147" si="70">IFERROR(I136/D136-1,"-")</f>
        <v>-0.37081249819348494</v>
      </c>
      <c r="L136" s="157">
        <f t="shared" ref="L136:L146" si="71">I136-H136</f>
        <v>-3414</v>
      </c>
      <c r="M136" s="158">
        <f t="shared" ref="M136:M147" si="72">I136-D136</f>
        <v>-12829</v>
      </c>
      <c r="N136" s="159">
        <f t="shared" si="69"/>
        <v>5.0290078198206856E-3</v>
      </c>
    </row>
    <row r="137" spans="1:14" x14ac:dyDescent="0.25">
      <c r="A137" s="161" t="s">
        <v>103</v>
      </c>
      <c r="B137" s="162" t="s">
        <v>103</v>
      </c>
      <c r="C137" s="163">
        <v>30557</v>
      </c>
      <c r="D137" s="163">
        <v>20724</v>
      </c>
      <c r="E137" s="163">
        <v>8355</v>
      </c>
      <c r="F137" s="163">
        <v>15250</v>
      </c>
      <c r="G137" s="163">
        <v>15250</v>
      </c>
      <c r="H137" s="163">
        <v>16233</v>
      </c>
      <c r="I137" s="163">
        <v>13928</v>
      </c>
      <c r="J137" s="165">
        <f>IFERROR(I137/H137-1,"-")</f>
        <v>-0.14199470214994148</v>
      </c>
      <c r="K137" s="164">
        <f t="shared" si="70"/>
        <v>-0.32792897124107312</v>
      </c>
      <c r="L137" s="162">
        <f t="shared" si="71"/>
        <v>-2305</v>
      </c>
      <c r="M137" s="163">
        <f t="shared" si="72"/>
        <v>-6796</v>
      </c>
      <c r="N137" s="164">
        <f t="shared" si="69"/>
        <v>3.2177517876912213E-3</v>
      </c>
    </row>
    <row r="138" spans="1:14" x14ac:dyDescent="0.25">
      <c r="A138" s="161" t="s">
        <v>100</v>
      </c>
      <c r="B138" s="162" t="s">
        <v>100</v>
      </c>
      <c r="C138" s="163">
        <v>11183</v>
      </c>
      <c r="D138" s="163">
        <v>13873</v>
      </c>
      <c r="E138" s="163">
        <v>3316</v>
      </c>
      <c r="F138" s="163">
        <v>7298</v>
      </c>
      <c r="G138" s="163">
        <v>7298</v>
      </c>
      <c r="H138" s="163">
        <v>8949</v>
      </c>
      <c r="I138" s="163">
        <v>7840</v>
      </c>
      <c r="J138" s="165">
        <f>IFERROR(I138/H138-1,"-")</f>
        <v>-0.12392446083361275</v>
      </c>
      <c r="K138" s="164">
        <f t="shared" si="70"/>
        <v>-0.43487349527859875</v>
      </c>
      <c r="L138" s="162">
        <f t="shared" si="71"/>
        <v>-1109</v>
      </c>
      <c r="M138" s="163">
        <f t="shared" si="72"/>
        <v>-6033</v>
      </c>
      <c r="N138" s="164">
        <f t="shared" si="69"/>
        <v>1.811256032129464E-3</v>
      </c>
    </row>
    <row r="139" spans="1:14" x14ac:dyDescent="0.25">
      <c r="A139" s="1"/>
      <c r="B139" s="157" t="s">
        <v>107</v>
      </c>
      <c r="C139" s="158">
        <v>181854</v>
      </c>
      <c r="D139" s="158">
        <v>163387</v>
      </c>
      <c r="E139" s="158">
        <v>69069</v>
      </c>
      <c r="F139" s="158">
        <v>179261</v>
      </c>
      <c r="G139" s="158">
        <v>179261</v>
      </c>
      <c r="H139" s="158">
        <v>192993</v>
      </c>
      <c r="I139" s="158">
        <v>208877</v>
      </c>
      <c r="J139" s="160">
        <f>IFERROR(I139/H139-1,"-")</f>
        <v>8.2303503235868769E-2</v>
      </c>
      <c r="K139" s="159">
        <f t="shared" si="70"/>
        <v>0.278418723643864</v>
      </c>
      <c r="L139" s="157">
        <f t="shared" si="71"/>
        <v>15884</v>
      </c>
      <c r="M139" s="158">
        <f t="shared" si="72"/>
        <v>45490</v>
      </c>
      <c r="N139" s="159">
        <f t="shared" si="69"/>
        <v>4.8256342630498224E-2</v>
      </c>
    </row>
    <row r="140" spans="1:14" s="56" customFormat="1" x14ac:dyDescent="0.25">
      <c r="B140" s="162" t="s">
        <v>110</v>
      </c>
      <c r="C140" s="163">
        <v>94015</v>
      </c>
      <c r="D140" s="163">
        <v>80122</v>
      </c>
      <c r="E140" s="163">
        <v>29175</v>
      </c>
      <c r="F140" s="163">
        <v>76612</v>
      </c>
      <c r="G140" s="163">
        <v>76612</v>
      </c>
      <c r="H140" s="163">
        <v>81089</v>
      </c>
      <c r="I140" s="163">
        <v>93384</v>
      </c>
      <c r="J140" s="165">
        <f t="shared" ref="J140:J147" si="73">IFERROR(I140/H140-1,"-")</f>
        <v>0.15162352476908092</v>
      </c>
      <c r="K140" s="164">
        <f t="shared" si="70"/>
        <v>0.16552257806844572</v>
      </c>
      <c r="L140" s="162">
        <f t="shared" si="71"/>
        <v>12295</v>
      </c>
      <c r="M140" s="163">
        <f t="shared" si="72"/>
        <v>13262</v>
      </c>
      <c r="N140" s="164">
        <f t="shared" si="69"/>
        <v>2.1574277207191055E-2</v>
      </c>
    </row>
    <row r="141" spans="1:14" s="56" customFormat="1" x14ac:dyDescent="0.25">
      <c r="B141" s="162" t="s">
        <v>113</v>
      </c>
      <c r="C141" s="163">
        <v>11537</v>
      </c>
      <c r="D141" s="163">
        <v>11014</v>
      </c>
      <c r="E141" s="163">
        <v>5114</v>
      </c>
      <c r="F141" s="163">
        <v>12053</v>
      </c>
      <c r="G141" s="163">
        <v>12053</v>
      </c>
      <c r="H141" s="163">
        <v>16580</v>
      </c>
      <c r="I141" s="163">
        <v>17738</v>
      </c>
      <c r="J141" s="165">
        <f t="shared" si="73"/>
        <v>6.9843184559710503E-2</v>
      </c>
      <c r="K141" s="164">
        <f t="shared" si="70"/>
        <v>0.6104957327038314</v>
      </c>
      <c r="L141" s="162">
        <f t="shared" si="71"/>
        <v>1158</v>
      </c>
      <c r="M141" s="163">
        <f t="shared" si="72"/>
        <v>6724</v>
      </c>
      <c r="N141" s="164">
        <f t="shared" si="69"/>
        <v>4.0979667726929129E-3</v>
      </c>
    </row>
    <row r="142" spans="1:14" x14ac:dyDescent="0.25">
      <c r="A142" s="1"/>
      <c r="B142" s="162" t="s">
        <v>116</v>
      </c>
      <c r="C142" s="163">
        <v>21197</v>
      </c>
      <c r="D142" s="163">
        <v>16096</v>
      </c>
      <c r="E142" s="163">
        <v>5245</v>
      </c>
      <c r="F142" s="163">
        <v>21874</v>
      </c>
      <c r="G142" s="163">
        <v>21874</v>
      </c>
      <c r="H142" s="163">
        <v>19812</v>
      </c>
      <c r="I142" s="163">
        <v>20940</v>
      </c>
      <c r="J142" s="165">
        <f t="shared" si="73"/>
        <v>5.6935190793458545E-2</v>
      </c>
      <c r="K142" s="164">
        <f t="shared" si="70"/>
        <v>0.30094433399602383</v>
      </c>
      <c r="L142" s="162">
        <f t="shared" si="71"/>
        <v>1128</v>
      </c>
      <c r="M142" s="163">
        <f t="shared" si="72"/>
        <v>4844</v>
      </c>
      <c r="N142" s="164">
        <f t="shared" si="69"/>
        <v>4.8377170041825224E-3</v>
      </c>
    </row>
    <row r="143" spans="1:14" x14ac:dyDescent="0.25">
      <c r="A143" s="1"/>
      <c r="B143" s="162" t="s">
        <v>123</v>
      </c>
      <c r="C143" s="163">
        <v>3990</v>
      </c>
      <c r="D143" s="163">
        <v>3535</v>
      </c>
      <c r="E143" s="163">
        <v>1139</v>
      </c>
      <c r="F143" s="163">
        <v>8536</v>
      </c>
      <c r="G143" s="163">
        <v>8536</v>
      </c>
      <c r="H143" s="163">
        <v>7720</v>
      </c>
      <c r="I143" s="163">
        <v>5580</v>
      </c>
      <c r="J143" s="165">
        <f t="shared" si="73"/>
        <v>-0.27720207253886009</v>
      </c>
      <c r="K143" s="164">
        <f t="shared" si="70"/>
        <v>0.5785007072135786</v>
      </c>
      <c r="L143" s="162">
        <f t="shared" si="71"/>
        <v>-2140</v>
      </c>
      <c r="M143" s="163">
        <f t="shared" si="72"/>
        <v>2045</v>
      </c>
      <c r="N143" s="164">
        <f t="shared" si="69"/>
        <v>1.289133757561532E-3</v>
      </c>
    </row>
    <row r="144" spans="1:14" x14ac:dyDescent="0.25">
      <c r="A144" s="1"/>
      <c r="B144" s="162" t="s">
        <v>119</v>
      </c>
      <c r="C144" s="163">
        <v>3432</v>
      </c>
      <c r="D144" s="163">
        <v>3539</v>
      </c>
      <c r="E144" s="163">
        <v>1685</v>
      </c>
      <c r="F144" s="163">
        <v>3755</v>
      </c>
      <c r="G144" s="163">
        <v>3755</v>
      </c>
      <c r="H144" s="163">
        <v>4388</v>
      </c>
      <c r="I144" s="163">
        <v>5051</v>
      </c>
      <c r="J144" s="165">
        <f t="shared" si="73"/>
        <v>0.15109389243391069</v>
      </c>
      <c r="K144" s="164">
        <f t="shared" si="70"/>
        <v>0.42723933314495621</v>
      </c>
      <c r="L144" s="162">
        <f t="shared" si="71"/>
        <v>663</v>
      </c>
      <c r="M144" s="163">
        <f t="shared" si="72"/>
        <v>1512</v>
      </c>
      <c r="N144" s="164">
        <f t="shared" si="69"/>
        <v>1.1669201809038168E-3</v>
      </c>
    </row>
    <row r="145" spans="1:14" x14ac:dyDescent="0.25">
      <c r="A145" s="1"/>
      <c r="B145" s="162" t="s">
        <v>128</v>
      </c>
      <c r="C145" s="163">
        <v>1733</v>
      </c>
      <c r="D145" s="163">
        <v>1925</v>
      </c>
      <c r="E145" s="163">
        <v>2359</v>
      </c>
      <c r="F145" s="163">
        <v>2429</v>
      </c>
      <c r="G145" s="163">
        <v>2429</v>
      </c>
      <c r="H145" s="163">
        <v>2769</v>
      </c>
      <c r="I145" s="163">
        <v>2561</v>
      </c>
      <c r="J145" s="165">
        <f t="shared" si="73"/>
        <v>-7.5117370892018753E-2</v>
      </c>
      <c r="K145" s="164">
        <f t="shared" si="70"/>
        <v>0.33038961038961046</v>
      </c>
      <c r="L145" s="162">
        <f t="shared" si="71"/>
        <v>-208</v>
      </c>
      <c r="M145" s="163">
        <f t="shared" si="72"/>
        <v>636</v>
      </c>
      <c r="N145" s="164">
        <f t="shared" si="69"/>
        <v>5.916615686586171E-4</v>
      </c>
    </row>
    <row r="146" spans="1:14" x14ac:dyDescent="0.25">
      <c r="A146" s="161" t="s">
        <v>144</v>
      </c>
      <c r="B146" s="162" t="s">
        <v>131</v>
      </c>
      <c r="C146" s="163">
        <v>8604</v>
      </c>
      <c r="D146" s="163">
        <v>5533</v>
      </c>
      <c r="E146" s="163">
        <v>4703</v>
      </c>
      <c r="F146" s="163">
        <v>1161</v>
      </c>
      <c r="G146" s="163">
        <v>1161</v>
      </c>
      <c r="H146" s="163">
        <v>2076</v>
      </c>
      <c r="I146" s="163">
        <v>1880</v>
      </c>
      <c r="J146" s="165">
        <f t="shared" si="73"/>
        <v>-9.4412331406551031E-2</v>
      </c>
      <c r="K146" s="164">
        <f t="shared" si="70"/>
        <v>-0.66022049521055481</v>
      </c>
      <c r="L146" s="162">
        <f t="shared" si="71"/>
        <v>-196</v>
      </c>
      <c r="M146" s="163">
        <f t="shared" si="72"/>
        <v>-3653</v>
      </c>
      <c r="N146" s="164">
        <f t="shared" si="69"/>
        <v>4.3433180362288171E-4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37346</v>
      </c>
      <c r="D147" s="169">
        <f t="shared" si="74"/>
        <v>41623</v>
      </c>
      <c r="E147" s="169">
        <f t="shared" si="74"/>
        <v>19649</v>
      </c>
      <c r="F147" s="169">
        <f t="shared" ref="F147" si="75">F139-SUM(F140:F146)</f>
        <v>52841</v>
      </c>
      <c r="G147" s="169">
        <f t="shared" si="74"/>
        <v>52841</v>
      </c>
      <c r="H147" s="169">
        <f t="shared" si="74"/>
        <v>58559</v>
      </c>
      <c r="I147" s="169">
        <f t="shared" si="74"/>
        <v>61743</v>
      </c>
      <c r="J147" s="171">
        <f t="shared" si="73"/>
        <v>5.4372513191823568E-2</v>
      </c>
      <c r="K147" s="170">
        <f t="shared" si="70"/>
        <v>0.48338658914542432</v>
      </c>
      <c r="L147" s="168">
        <f>I147-H147</f>
        <v>3184</v>
      </c>
      <c r="M147" s="169">
        <f t="shared" si="72"/>
        <v>20120</v>
      </c>
      <c r="N147" s="170">
        <f t="shared" si="69"/>
        <v>1.4264334335684886E-2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99556</v>
      </c>
      <c r="D149" s="176">
        <v>100187</v>
      </c>
      <c r="E149" s="176">
        <v>34288</v>
      </c>
      <c r="F149" s="176">
        <v>82550</v>
      </c>
      <c r="G149" s="176">
        <v>82550</v>
      </c>
      <c r="H149" s="176">
        <v>94165</v>
      </c>
      <c r="I149" s="176">
        <v>96017</v>
      </c>
      <c r="J149" s="177">
        <f>IFERROR(I149/H149-1,"-")</f>
        <v>1.9667604736367084E-2</v>
      </c>
      <c r="K149" s="177">
        <f>IFERROR(I149/D149-1,"-")</f>
        <v>-4.1622166548554218E-2</v>
      </c>
      <c r="L149" s="176">
        <f>I149-H149</f>
        <v>1852</v>
      </c>
      <c r="M149" s="176">
        <f>I149-D149</f>
        <v>-4170</v>
      </c>
      <c r="N149" s="177">
        <f t="shared" ref="N149:N161" si="76">I149/I$9</f>
        <v>2.2182572759818209E-2</v>
      </c>
    </row>
    <row r="150" spans="1:14" x14ac:dyDescent="0.25">
      <c r="A150" s="1" t="s">
        <v>96</v>
      </c>
      <c r="B150" s="157" t="s">
        <v>97</v>
      </c>
      <c r="C150" s="158">
        <v>39767</v>
      </c>
      <c r="D150" s="158">
        <v>43990</v>
      </c>
      <c r="E150" s="158">
        <v>12944</v>
      </c>
      <c r="F150" s="158">
        <v>42629</v>
      </c>
      <c r="G150" s="158">
        <v>42629</v>
      </c>
      <c r="H150" s="158">
        <v>46779</v>
      </c>
      <c r="I150" s="158">
        <v>41725</v>
      </c>
      <c r="J150" s="160">
        <f>IFERROR(I150/H150-1,"-")</f>
        <v>-0.10803993244832077</v>
      </c>
      <c r="K150" s="159">
        <f t="shared" ref="K150:K161" si="77">IFERROR(I150/D150-1,"-")</f>
        <v>-5.1488974766992546E-2</v>
      </c>
      <c r="L150" s="157">
        <f t="shared" ref="L150:L160" si="78">I150-H150</f>
        <v>-5054</v>
      </c>
      <c r="M150" s="158">
        <f t="shared" ref="M150:M161" si="79">I150-D150</f>
        <v>-2265</v>
      </c>
      <c r="N150" s="159">
        <f t="shared" si="76"/>
        <v>9.6396247373216701E-3</v>
      </c>
    </row>
    <row r="151" spans="1:14" x14ac:dyDescent="0.25">
      <c r="A151" s="161" t="s">
        <v>103</v>
      </c>
      <c r="B151" s="162" t="s">
        <v>103</v>
      </c>
      <c r="C151" s="163">
        <v>22876</v>
      </c>
      <c r="D151" s="163">
        <v>25975</v>
      </c>
      <c r="E151" s="163">
        <v>6545</v>
      </c>
      <c r="F151" s="163">
        <v>29602</v>
      </c>
      <c r="G151" s="163">
        <v>29602</v>
      </c>
      <c r="H151" s="163">
        <v>33119</v>
      </c>
      <c r="I151" s="163">
        <v>27548</v>
      </c>
      <c r="J151" s="165">
        <f>IFERROR(I151/H151-1,"-")</f>
        <v>-0.16821160059180529</v>
      </c>
      <c r="K151" s="164">
        <f t="shared" si="77"/>
        <v>6.0558229066409952E-2</v>
      </c>
      <c r="L151" s="162">
        <f t="shared" si="78"/>
        <v>-5571</v>
      </c>
      <c r="M151" s="163">
        <f t="shared" si="79"/>
        <v>1573</v>
      </c>
      <c r="N151" s="164">
        <f t="shared" si="76"/>
        <v>6.3643470884059286E-3</v>
      </c>
    </row>
    <row r="152" spans="1:14" x14ac:dyDescent="0.25">
      <c r="A152" s="161" t="s">
        <v>100</v>
      </c>
      <c r="B152" s="162" t="s">
        <v>100</v>
      </c>
      <c r="C152" s="163">
        <v>16891</v>
      </c>
      <c r="D152" s="163">
        <v>18015</v>
      </c>
      <c r="E152" s="163">
        <v>6399</v>
      </c>
      <c r="F152" s="163">
        <v>13027</v>
      </c>
      <c r="G152" s="163">
        <v>13027</v>
      </c>
      <c r="H152" s="163">
        <v>13660</v>
      </c>
      <c r="I152" s="163">
        <v>14177</v>
      </c>
      <c r="J152" s="165">
        <f>IFERROR(I152/H152-1,"-")</f>
        <v>3.7847730600292895E-2</v>
      </c>
      <c r="K152" s="164">
        <f t="shared" si="77"/>
        <v>-0.21304468498473494</v>
      </c>
      <c r="L152" s="162">
        <f t="shared" si="78"/>
        <v>517</v>
      </c>
      <c r="M152" s="163">
        <f t="shared" si="79"/>
        <v>-3838</v>
      </c>
      <c r="N152" s="164">
        <f t="shared" si="76"/>
        <v>3.2752776489157415E-3</v>
      </c>
    </row>
    <row r="153" spans="1:14" x14ac:dyDescent="0.25">
      <c r="A153" s="1"/>
      <c r="B153" s="157" t="s">
        <v>107</v>
      </c>
      <c r="C153" s="158">
        <v>59789</v>
      </c>
      <c r="D153" s="158">
        <v>56197</v>
      </c>
      <c r="E153" s="158">
        <v>21344</v>
      </c>
      <c r="F153" s="158">
        <v>39921</v>
      </c>
      <c r="G153" s="158">
        <v>39921</v>
      </c>
      <c r="H153" s="158">
        <v>47386</v>
      </c>
      <c r="I153" s="158">
        <v>54292</v>
      </c>
      <c r="J153" s="160">
        <f>IFERROR(I153/H153-1,"-")</f>
        <v>0.1457392478791204</v>
      </c>
      <c r="K153" s="159">
        <f t="shared" si="77"/>
        <v>-3.3898606687189692E-2</v>
      </c>
      <c r="L153" s="157">
        <f t="shared" si="78"/>
        <v>6906</v>
      </c>
      <c r="M153" s="158">
        <f t="shared" si="79"/>
        <v>-1905</v>
      </c>
      <c r="N153" s="159">
        <f t="shared" si="76"/>
        <v>1.2542948022496539E-2</v>
      </c>
    </row>
    <row r="154" spans="1:14" s="56" customFormat="1" x14ac:dyDescent="0.25">
      <c r="B154" s="162" t="s">
        <v>110</v>
      </c>
      <c r="C154" s="163">
        <v>18314</v>
      </c>
      <c r="D154" s="163">
        <v>17036</v>
      </c>
      <c r="E154" s="163">
        <v>5911</v>
      </c>
      <c r="F154" s="163">
        <v>14431</v>
      </c>
      <c r="G154" s="163">
        <v>14431</v>
      </c>
      <c r="H154" s="163">
        <v>15920</v>
      </c>
      <c r="I154" s="163">
        <v>16691</v>
      </c>
      <c r="J154" s="165">
        <f t="shared" ref="J154:J161" si="80">IFERROR(I154/H154-1,"-")</f>
        <v>4.8429648241206102E-2</v>
      </c>
      <c r="K154" s="164">
        <f t="shared" si="77"/>
        <v>-2.0251232683728526E-2</v>
      </c>
      <c r="L154" s="162">
        <f t="shared" si="78"/>
        <v>771</v>
      </c>
      <c r="M154" s="163">
        <f t="shared" si="79"/>
        <v>-345</v>
      </c>
      <c r="N154" s="164">
        <f t="shared" si="76"/>
        <v>3.8560809224837864E-3</v>
      </c>
    </row>
    <row r="155" spans="1:14" s="56" customFormat="1" x14ac:dyDescent="0.25">
      <c r="B155" s="162" t="s">
        <v>113</v>
      </c>
      <c r="C155" s="163">
        <v>19049</v>
      </c>
      <c r="D155" s="163">
        <v>15248</v>
      </c>
      <c r="E155" s="163">
        <v>5994</v>
      </c>
      <c r="F155" s="163">
        <v>8764</v>
      </c>
      <c r="G155" s="163">
        <v>8764</v>
      </c>
      <c r="H155" s="163">
        <v>9305</v>
      </c>
      <c r="I155" s="163">
        <v>9898</v>
      </c>
      <c r="J155" s="165">
        <f t="shared" si="80"/>
        <v>6.3729177861364894E-2</v>
      </c>
      <c r="K155" s="164">
        <f t="shared" si="77"/>
        <v>-0.35086568730325285</v>
      </c>
      <c r="L155" s="162">
        <f t="shared" si="78"/>
        <v>593</v>
      </c>
      <c r="M155" s="163">
        <f t="shared" si="79"/>
        <v>-5350</v>
      </c>
      <c r="N155" s="164">
        <f t="shared" si="76"/>
        <v>2.2867107405634486E-3</v>
      </c>
    </row>
    <row r="156" spans="1:14" x14ac:dyDescent="0.25">
      <c r="A156" s="1"/>
      <c r="B156" s="162" t="s">
        <v>116</v>
      </c>
      <c r="C156" s="163">
        <v>8256</v>
      </c>
      <c r="D156" s="163">
        <v>7981</v>
      </c>
      <c r="E156" s="163">
        <v>2298</v>
      </c>
      <c r="F156" s="163">
        <v>4643</v>
      </c>
      <c r="G156" s="163">
        <v>4643</v>
      </c>
      <c r="H156" s="163">
        <v>7314</v>
      </c>
      <c r="I156" s="163">
        <v>8818</v>
      </c>
      <c r="J156" s="165">
        <f t="shared" si="80"/>
        <v>0.20563303254033372</v>
      </c>
      <c r="K156" s="164">
        <f t="shared" si="77"/>
        <v>0.1048740759303346</v>
      </c>
      <c r="L156" s="162">
        <f t="shared" si="78"/>
        <v>1504</v>
      </c>
      <c r="M156" s="163">
        <f t="shared" si="79"/>
        <v>837</v>
      </c>
      <c r="N156" s="164">
        <f t="shared" si="76"/>
        <v>2.0372009810354099E-3</v>
      </c>
    </row>
    <row r="157" spans="1:14" x14ac:dyDescent="0.25">
      <c r="A157" s="1"/>
      <c r="B157" s="162" t="s">
        <v>123</v>
      </c>
      <c r="C157" s="163">
        <v>1067</v>
      </c>
      <c r="D157" s="163">
        <v>1132</v>
      </c>
      <c r="E157" s="163">
        <v>632</v>
      </c>
      <c r="F157" s="163">
        <v>1151</v>
      </c>
      <c r="G157" s="163">
        <v>1151</v>
      </c>
      <c r="H157" s="163">
        <v>1429</v>
      </c>
      <c r="I157" s="163">
        <v>2067</v>
      </c>
      <c r="J157" s="165">
        <f t="shared" si="80"/>
        <v>0.44646606018194546</v>
      </c>
      <c r="K157" s="164">
        <f t="shared" si="77"/>
        <v>0.82597173144876335</v>
      </c>
      <c r="L157" s="162">
        <f t="shared" si="78"/>
        <v>638</v>
      </c>
      <c r="M157" s="163">
        <f t="shared" si="79"/>
        <v>935</v>
      </c>
      <c r="N157" s="164">
        <f t="shared" si="76"/>
        <v>4.7753395643005135E-4</v>
      </c>
    </row>
    <row r="158" spans="1:14" x14ac:dyDescent="0.25">
      <c r="A158" s="1"/>
      <c r="B158" s="162" t="s">
        <v>119</v>
      </c>
      <c r="C158" s="163">
        <v>1610</v>
      </c>
      <c r="D158" s="163">
        <v>2299</v>
      </c>
      <c r="E158" s="163">
        <v>1101</v>
      </c>
      <c r="F158" s="163">
        <v>2656</v>
      </c>
      <c r="G158" s="163">
        <v>2656</v>
      </c>
      <c r="H158" s="163">
        <v>2466</v>
      </c>
      <c r="I158" s="163">
        <v>2785</v>
      </c>
      <c r="J158" s="165">
        <f t="shared" si="80"/>
        <v>0.12935928629359283</v>
      </c>
      <c r="K158" s="164">
        <f t="shared" si="77"/>
        <v>0.21139625924314909</v>
      </c>
      <c r="L158" s="162">
        <f t="shared" si="78"/>
        <v>319</v>
      </c>
      <c r="M158" s="163">
        <f t="shared" si="79"/>
        <v>486</v>
      </c>
      <c r="N158" s="164">
        <f t="shared" si="76"/>
        <v>6.4341174100517322E-4</v>
      </c>
    </row>
    <row r="159" spans="1:14" x14ac:dyDescent="0.25">
      <c r="A159" s="1"/>
      <c r="B159" s="162" t="s">
        <v>128</v>
      </c>
      <c r="C159" s="163">
        <v>328</v>
      </c>
      <c r="D159" s="163">
        <v>423</v>
      </c>
      <c r="E159" s="163">
        <v>437</v>
      </c>
      <c r="F159" s="163">
        <v>324</v>
      </c>
      <c r="G159" s="163">
        <v>324</v>
      </c>
      <c r="H159" s="163">
        <v>510</v>
      </c>
      <c r="I159" s="163">
        <v>368</v>
      </c>
      <c r="J159" s="165">
        <f t="shared" si="80"/>
        <v>-0.27843137254901962</v>
      </c>
      <c r="K159" s="164">
        <f t="shared" si="77"/>
        <v>-0.1300236406619385</v>
      </c>
      <c r="L159" s="162">
        <f t="shared" si="78"/>
        <v>-142</v>
      </c>
      <c r="M159" s="163">
        <f t="shared" si="79"/>
        <v>-55</v>
      </c>
      <c r="N159" s="164">
        <f t="shared" si="76"/>
        <v>8.5018140283627913E-5</v>
      </c>
    </row>
    <row r="160" spans="1:14" x14ac:dyDescent="0.25">
      <c r="A160" s="161" t="s">
        <v>144</v>
      </c>
      <c r="B160" s="162" t="s">
        <v>131</v>
      </c>
      <c r="C160" s="163">
        <v>932</v>
      </c>
      <c r="D160" s="163">
        <v>833</v>
      </c>
      <c r="E160" s="163">
        <v>575</v>
      </c>
      <c r="F160" s="163">
        <v>522</v>
      </c>
      <c r="G160" s="163">
        <v>522</v>
      </c>
      <c r="H160" s="163">
        <v>692</v>
      </c>
      <c r="I160" s="163">
        <v>614</v>
      </c>
      <c r="J160" s="165">
        <f t="shared" si="80"/>
        <v>-0.11271676300578037</v>
      </c>
      <c r="K160" s="164">
        <f t="shared" si="77"/>
        <v>-0.26290516206482595</v>
      </c>
      <c r="L160" s="162">
        <f t="shared" si="78"/>
        <v>-78</v>
      </c>
      <c r="M160" s="163">
        <f t="shared" si="79"/>
        <v>-219</v>
      </c>
      <c r="N160" s="164">
        <f t="shared" si="76"/>
        <v>1.4185091884279222E-4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10233</v>
      </c>
      <c r="D161" s="169">
        <f t="shared" si="81"/>
        <v>11245</v>
      </c>
      <c r="E161" s="169">
        <f t="shared" si="81"/>
        <v>4396</v>
      </c>
      <c r="F161" s="169">
        <f t="shared" ref="F161" si="82">F153-SUM(F154:F160)</f>
        <v>7430</v>
      </c>
      <c r="G161" s="169">
        <f t="shared" si="81"/>
        <v>7430</v>
      </c>
      <c r="H161" s="169">
        <f t="shared" si="81"/>
        <v>9750</v>
      </c>
      <c r="I161" s="169">
        <f t="shared" si="81"/>
        <v>13051</v>
      </c>
      <c r="J161" s="171">
        <f t="shared" si="80"/>
        <v>0.33856410256410263</v>
      </c>
      <c r="K161" s="170">
        <f t="shared" si="77"/>
        <v>0.16060471320586922</v>
      </c>
      <c r="L161" s="168">
        <f>I161-H161</f>
        <v>3301</v>
      </c>
      <c r="M161" s="169">
        <f t="shared" si="79"/>
        <v>1806</v>
      </c>
      <c r="N161" s="170">
        <f t="shared" si="76"/>
        <v>3.0151406218522497E-3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B7F0E-3B63-4620-8C04-19A3864089E0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E291-535B-4A60-B8DC-D523BC3C70AC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268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F21" si="0">IFERROR(E9/C9-1,"-")</f>
        <v>9.4456512993804864E-2</v>
      </c>
      <c r="G9" s="115">
        <v>2763</v>
      </c>
      <c r="H9" s="116">
        <f t="shared" ref="H9:H21" si="1">IFERROR(G9/E9-1,"-")</f>
        <v>-0.79688304050577075</v>
      </c>
      <c r="I9" s="115">
        <v>11400</v>
      </c>
      <c r="J9" s="116">
        <f t="shared" ref="J9:J21" si="2">IFERROR(I9/C9-1,"-")</f>
        <v>-8.2790248612116812E-2</v>
      </c>
      <c r="K9" s="115">
        <v>14353</v>
      </c>
      <c r="L9" s="116">
        <f t="shared" ref="L9:L21" si="3">IFERROR(K9/I9-1,"-")</f>
        <v>0.25903508771929817</v>
      </c>
      <c r="M9" s="115">
        <v>14581</v>
      </c>
      <c r="N9" s="116">
        <f>IFERROR(M9/K9-1,"-")</f>
        <v>1.5885180798439258E-2</v>
      </c>
      <c r="O9" s="116">
        <f>M9/C9-1</f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1"/>
        <v>-0.78406080044624182</v>
      </c>
      <c r="I10" s="115">
        <v>11383</v>
      </c>
      <c r="J10" s="116">
        <f t="shared" si="2"/>
        <v>-0.15386902549617187</v>
      </c>
      <c r="K10" s="115">
        <v>14251</v>
      </c>
      <c r="L10" s="116">
        <f t="shared" si="3"/>
        <v>0.25195466924360899</v>
      </c>
      <c r="M10" s="115">
        <v>15138</v>
      </c>
      <c r="N10" s="116">
        <f t="shared" ref="N10:N15" si="4">IFERROR(M10/K10-1,"-")</f>
        <v>6.2241246228334823E-2</v>
      </c>
      <c r="O10" s="116">
        <f>IFERROR(M10/C10-1,"-")</f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1"/>
        <v>-0.13213160658032896</v>
      </c>
      <c r="I11" s="115">
        <v>12710</v>
      </c>
      <c r="J11" s="116">
        <f t="shared" si="2"/>
        <v>-8.7580760947595149E-2</v>
      </c>
      <c r="K11" s="115">
        <v>15603</v>
      </c>
      <c r="L11" s="116">
        <f t="shared" si="3"/>
        <v>0.22761605035405186</v>
      </c>
      <c r="M11" s="115">
        <v>15292</v>
      </c>
      <c r="N11" s="116">
        <f t="shared" si="4"/>
        <v>-1.9932064346599998E-2</v>
      </c>
      <c r="O11" s="116">
        <f t="shared" ref="O11:O15" si="5">IFERROR(M11/C11-1,"-")</f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>IFERROR(E12/C12-1,"-")</f>
        <v>-1</v>
      </c>
      <c r="G12" s="115">
        <v>4088</v>
      </c>
      <c r="H12" s="116" t="str">
        <f t="shared" si="1"/>
        <v>-</v>
      </c>
      <c r="I12" s="115">
        <v>12193</v>
      </c>
      <c r="J12" s="116">
        <f t="shared" si="2"/>
        <v>-5.8703628210354797E-3</v>
      </c>
      <c r="K12" s="115">
        <v>12703</v>
      </c>
      <c r="L12" s="116">
        <f t="shared" si="3"/>
        <v>4.1827277946362651E-2</v>
      </c>
      <c r="M12" s="115">
        <v>13439</v>
      </c>
      <c r="N12" s="116">
        <f t="shared" si="4"/>
        <v>5.793906951113903E-2</v>
      </c>
      <c r="O12" s="116">
        <f>IFERROR(M12/C12-1,"-")</f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1"/>
        <v>-</v>
      </c>
      <c r="I13" s="115">
        <v>10085</v>
      </c>
      <c r="J13" s="116">
        <f t="shared" si="2"/>
        <v>-0.11082701463586664</v>
      </c>
      <c r="K13" s="115">
        <v>12793</v>
      </c>
      <c r="L13" s="116">
        <f t="shared" si="3"/>
        <v>0.26851760039662875</v>
      </c>
      <c r="M13" s="115">
        <v>12513</v>
      </c>
      <c r="N13" s="116">
        <f t="shared" si="4"/>
        <v>-2.1886969436410553E-2</v>
      </c>
      <c r="O13" s="116">
        <f t="shared" si="5"/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1"/>
        <v>-</v>
      </c>
      <c r="I14" s="115">
        <v>11277</v>
      </c>
      <c r="J14" s="116">
        <f t="shared" si="2"/>
        <v>0.32281524926686211</v>
      </c>
      <c r="K14" s="115">
        <v>10373</v>
      </c>
      <c r="L14" s="116">
        <f t="shared" si="3"/>
        <v>-8.0163163962046591E-2</v>
      </c>
      <c r="M14" s="115">
        <v>10115</v>
      </c>
      <c r="N14" s="116">
        <f t="shared" si="4"/>
        <v>-2.4872264532922017E-2</v>
      </c>
      <c r="O14" s="116">
        <f t="shared" si="5"/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1"/>
        <v>-</v>
      </c>
      <c r="I15" s="115">
        <v>10710</v>
      </c>
      <c r="J15" s="116">
        <f t="shared" si="2"/>
        <v>0.16603157321720197</v>
      </c>
      <c r="K15" s="115">
        <v>9594</v>
      </c>
      <c r="L15" s="116">
        <f t="shared" si="3"/>
        <v>-0.10420168067226887</v>
      </c>
      <c r="M15" s="115">
        <v>10140</v>
      </c>
      <c r="N15" s="116">
        <f t="shared" si="4"/>
        <v>5.6910569105691033E-2</v>
      </c>
      <c r="O15" s="116">
        <f t="shared" si="5"/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1"/>
        <v>0.23714162224463342</v>
      </c>
      <c r="I16" s="115">
        <v>10270</v>
      </c>
      <c r="J16" s="116">
        <f t="shared" si="2"/>
        <v>0.1192240627724499</v>
      </c>
      <c r="K16" s="115">
        <v>11871</v>
      </c>
      <c r="L16" s="116">
        <f t="shared" si="3"/>
        <v>0.15589094449853946</v>
      </c>
      <c r="M16" s="115">
        <v>9259</v>
      </c>
      <c r="N16" s="116">
        <f>IFERROR(M16/K16-1,"-")</f>
        <v>-0.22003201078257939</v>
      </c>
      <c r="O16" s="116">
        <f>IFERROR(M16/C16-1,"-")</f>
        <v>9.045335658238951E-3</v>
      </c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1"/>
        <v>1.5484470400849482</v>
      </c>
      <c r="I17" s="115">
        <v>10967</v>
      </c>
      <c r="J17" s="116">
        <f t="shared" si="2"/>
        <v>0.3703611145820318</v>
      </c>
      <c r="K17" s="115">
        <v>10606</v>
      </c>
      <c r="L17" s="116">
        <f t="shared" si="3"/>
        <v>-3.2916932616029904E-2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1"/>
        <v>1.8084929225645294</v>
      </c>
      <c r="I18" s="115">
        <v>11595</v>
      </c>
      <c r="J18" s="116">
        <f t="shared" si="2"/>
        <v>9.0165475742760348E-2</v>
      </c>
      <c r="K18" s="115">
        <v>11107</v>
      </c>
      <c r="L18" s="116">
        <f t="shared" si="3"/>
        <v>-4.208710651142733E-2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1"/>
        <v>2.4278481012658228</v>
      </c>
      <c r="I19" s="115">
        <v>13053</v>
      </c>
      <c r="J19" s="116">
        <f t="shared" si="2"/>
        <v>-7.8308148566586633E-2</v>
      </c>
      <c r="K19" s="115">
        <v>13216</v>
      </c>
      <c r="L19" s="116">
        <f t="shared" si="3"/>
        <v>1.2487550754615828E-2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1"/>
        <v>1.766115090145715</v>
      </c>
      <c r="I20" s="115">
        <v>12114</v>
      </c>
      <c r="J20" s="116">
        <f t="shared" si="2"/>
        <v>-6.9585253456221241E-2</v>
      </c>
      <c r="K20" s="115">
        <v>11864</v>
      </c>
      <c r="L20" s="116">
        <f t="shared" si="3"/>
        <v>-2.06372791811128E-2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1"/>
        <v>0.41246803393906539</v>
      </c>
      <c r="I21" s="118">
        <v>137757</v>
      </c>
      <c r="J21" s="119">
        <f t="shared" si="2"/>
        <v>1.1981546508381902E-2</v>
      </c>
      <c r="K21" s="118">
        <v>148334</v>
      </c>
      <c r="L21" s="119">
        <f t="shared" si="3"/>
        <v>7.6780127325653202E-2</v>
      </c>
      <c r="M21" s="118">
        <v>100477</v>
      </c>
      <c r="N21" s="119">
        <v>-1.0478525915640025E-2</v>
      </c>
      <c r="O21" s="119">
        <v>0.11264049609656168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9" t="s">
        <v>269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C7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247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5236</v>
      </c>
      <c r="D31" s="116">
        <v>-0.11224143777551709</v>
      </c>
      <c r="E31" s="115">
        <v>5825</v>
      </c>
      <c r="F31" s="116">
        <f t="shared" ref="F31:F43" si="6">IFERROR(E31/C31-1,"-")</f>
        <v>0.11249045072574493</v>
      </c>
      <c r="G31" s="115">
        <v>1115</v>
      </c>
      <c r="H31" s="116">
        <f t="shared" ref="H31:H43" si="7">IFERROR(G31/E31-1,"-")</f>
        <v>-0.80858369098712446</v>
      </c>
      <c r="I31" s="115">
        <v>4881</v>
      </c>
      <c r="J31" s="116">
        <f t="shared" ref="J31:J43" si="8">IFERROR(I31/G31-1,"-")</f>
        <v>3.3775784753363229</v>
      </c>
      <c r="K31" s="115">
        <v>5640</v>
      </c>
      <c r="L31" s="116">
        <f t="shared" ref="L31:L43" si="9">IFERROR(K31/I31-1,"-")</f>
        <v>0.15550092194222498</v>
      </c>
      <c r="M31" s="115">
        <v>3830</v>
      </c>
      <c r="N31" s="116">
        <f t="shared" ref="N31:N41" si="10">IFERROR(M31/K31-1,"-")</f>
        <v>-0.32092198581560283</v>
      </c>
      <c r="O31" s="116">
        <f t="shared" ref="O31" si="11">M31/C31-1</f>
        <v>-0.26852559205500381</v>
      </c>
    </row>
    <row r="32" spans="1:16" x14ac:dyDescent="0.25">
      <c r="B32" s="114" t="s">
        <v>73</v>
      </c>
      <c r="C32" s="115">
        <v>5498</v>
      </c>
      <c r="D32" s="116">
        <v>-1.5753669889008282E-2</v>
      </c>
      <c r="E32" s="115">
        <v>5371</v>
      </c>
      <c r="F32" s="116">
        <f t="shared" si="6"/>
        <v>-2.3099308839578003E-2</v>
      </c>
      <c r="G32" s="115">
        <v>1325</v>
      </c>
      <c r="H32" s="116">
        <f t="shared" si="7"/>
        <v>-0.75330478495624653</v>
      </c>
      <c r="I32" s="115">
        <v>4475</v>
      </c>
      <c r="J32" s="116">
        <f t="shared" si="8"/>
        <v>2.3773584905660377</v>
      </c>
      <c r="K32" s="115">
        <v>5737</v>
      </c>
      <c r="L32" s="116">
        <f t="shared" si="9"/>
        <v>0.28201117318435753</v>
      </c>
      <c r="M32" s="115">
        <v>4983</v>
      </c>
      <c r="N32" s="116">
        <f t="shared" si="10"/>
        <v>-0.13142757538783334</v>
      </c>
      <c r="O32" s="116">
        <f>IFERROR(M32/C32-1,"-")</f>
        <v>-9.3670425609312491E-2</v>
      </c>
    </row>
    <row r="33" spans="2:16" x14ac:dyDescent="0.25">
      <c r="B33" s="114" t="s">
        <v>75</v>
      </c>
      <c r="C33" s="115">
        <v>5600</v>
      </c>
      <c r="D33" s="116">
        <v>-0.11755436495430194</v>
      </c>
      <c r="E33" s="115">
        <v>2182</v>
      </c>
      <c r="F33" s="116">
        <f t="shared" si="6"/>
        <v>-0.61035714285714282</v>
      </c>
      <c r="G33" s="115">
        <v>2482</v>
      </c>
      <c r="H33" s="116">
        <f t="shared" si="7"/>
        <v>0.13748854262144827</v>
      </c>
      <c r="I33" s="115">
        <v>5439</v>
      </c>
      <c r="J33" s="116">
        <f t="shared" si="8"/>
        <v>1.1913779210314264</v>
      </c>
      <c r="K33" s="115">
        <v>6448</v>
      </c>
      <c r="L33" s="116">
        <f t="shared" si="9"/>
        <v>0.18551204265489973</v>
      </c>
      <c r="M33" s="115">
        <v>5213</v>
      </c>
      <c r="N33" s="116">
        <f t="shared" si="10"/>
        <v>-0.19153225806451613</v>
      </c>
      <c r="O33" s="116">
        <f t="shared" ref="O33:O42" si="12">IFERROR(M33/C33-1,"-")</f>
        <v>-6.9107142857142811E-2</v>
      </c>
    </row>
    <row r="34" spans="2:16" x14ac:dyDescent="0.25">
      <c r="B34" s="114" t="s">
        <v>77</v>
      </c>
      <c r="C34" s="115">
        <v>6291</v>
      </c>
      <c r="D34" s="116">
        <v>0.19555302166476629</v>
      </c>
      <c r="E34" s="115">
        <v>0</v>
      </c>
      <c r="F34" s="116">
        <f t="shared" si="6"/>
        <v>-1</v>
      </c>
      <c r="G34" s="115">
        <v>1862</v>
      </c>
      <c r="H34" s="116" t="str">
        <f t="shared" si="7"/>
        <v>-</v>
      </c>
      <c r="I34" s="115">
        <v>5937</v>
      </c>
      <c r="J34" s="116">
        <f t="shared" si="8"/>
        <v>2.1885069817400646</v>
      </c>
      <c r="K34" s="115">
        <v>6231</v>
      </c>
      <c r="L34" s="116">
        <f t="shared" si="9"/>
        <v>4.9519959575543115E-2</v>
      </c>
      <c r="M34" s="115">
        <v>5955</v>
      </c>
      <c r="N34" s="116">
        <f t="shared" si="10"/>
        <v>-4.4294655753490564E-2</v>
      </c>
      <c r="O34" s="116">
        <f t="shared" si="12"/>
        <v>-5.3409632808774421E-2</v>
      </c>
    </row>
    <row r="35" spans="2:16" x14ac:dyDescent="0.25">
      <c r="B35" s="114" t="s">
        <v>79</v>
      </c>
      <c r="C35" s="115">
        <v>6968</v>
      </c>
      <c r="D35" s="116">
        <v>0.27246165084002927</v>
      </c>
      <c r="E35" s="115">
        <v>0</v>
      </c>
      <c r="F35" s="116">
        <f t="shared" si="6"/>
        <v>-1</v>
      </c>
      <c r="G35" s="115">
        <v>3198</v>
      </c>
      <c r="H35" s="116" t="str">
        <f t="shared" si="7"/>
        <v>-</v>
      </c>
      <c r="I35" s="115">
        <v>5218</v>
      </c>
      <c r="J35" s="116">
        <f t="shared" si="8"/>
        <v>0.6316447779862413</v>
      </c>
      <c r="K35" s="115">
        <v>7187</v>
      </c>
      <c r="L35" s="116">
        <f t="shared" si="9"/>
        <v>0.37734764277500954</v>
      </c>
      <c r="M35" s="115">
        <v>6735</v>
      </c>
      <c r="N35" s="116">
        <f t="shared" si="10"/>
        <v>-6.2891331570891884E-2</v>
      </c>
      <c r="O35" s="116">
        <f t="shared" si="12"/>
        <v>-3.3438576349024141E-2</v>
      </c>
    </row>
    <row r="36" spans="2:16" x14ac:dyDescent="0.25">
      <c r="B36" s="114" t="s">
        <v>81</v>
      </c>
      <c r="C36" s="115">
        <v>6053</v>
      </c>
      <c r="D36" s="116">
        <v>9.4971056439942192E-2</v>
      </c>
      <c r="E36" s="115">
        <v>0</v>
      </c>
      <c r="F36" s="116">
        <f t="shared" si="6"/>
        <v>-1</v>
      </c>
      <c r="G36" s="115">
        <v>3249</v>
      </c>
      <c r="H36" s="116" t="str">
        <f t="shared" si="7"/>
        <v>-</v>
      </c>
      <c r="I36" s="115">
        <v>7954</v>
      </c>
      <c r="J36" s="116">
        <f t="shared" si="8"/>
        <v>1.448137888581102</v>
      </c>
      <c r="K36" s="115">
        <v>6546</v>
      </c>
      <c r="L36" s="116">
        <f t="shared" si="9"/>
        <v>-0.17701785265275338</v>
      </c>
      <c r="M36" s="115">
        <v>6147</v>
      </c>
      <c r="N36" s="116">
        <f t="shared" si="10"/>
        <v>-6.0953253895508652E-2</v>
      </c>
      <c r="O36" s="116">
        <f t="shared" si="12"/>
        <v>1.5529489509334304E-2</v>
      </c>
    </row>
    <row r="37" spans="2:16" x14ac:dyDescent="0.25">
      <c r="B37" s="114" t="s">
        <v>83</v>
      </c>
      <c r="C37" s="115">
        <v>6343</v>
      </c>
      <c r="D37" s="116">
        <v>-3.6311151625645688E-2</v>
      </c>
      <c r="E37" s="115">
        <v>0</v>
      </c>
      <c r="F37" s="116">
        <f t="shared" si="6"/>
        <v>-1</v>
      </c>
      <c r="G37" s="115">
        <v>3172</v>
      </c>
      <c r="H37" s="116" t="str">
        <f t="shared" si="7"/>
        <v>-</v>
      </c>
      <c r="I37" s="115">
        <v>6763</v>
      </c>
      <c r="J37" s="116">
        <f t="shared" si="8"/>
        <v>1.1320933165195459</v>
      </c>
      <c r="K37" s="115">
        <v>6308</v>
      </c>
      <c r="L37" s="116">
        <f t="shared" si="9"/>
        <v>-6.7277835280201148E-2</v>
      </c>
      <c r="M37" s="115">
        <v>6741</v>
      </c>
      <c r="N37" s="116">
        <f t="shared" si="10"/>
        <v>6.8642993024730536E-2</v>
      </c>
      <c r="O37" s="116">
        <f t="shared" si="12"/>
        <v>6.2746334542014726E-2</v>
      </c>
    </row>
    <row r="38" spans="2:16" x14ac:dyDescent="0.25">
      <c r="B38" s="114" t="s">
        <v>85</v>
      </c>
      <c r="C38" s="115">
        <v>6302</v>
      </c>
      <c r="D38" s="116">
        <v>0.11896306818181812</v>
      </c>
      <c r="E38" s="115">
        <v>5019</v>
      </c>
      <c r="F38" s="116">
        <f t="shared" si="6"/>
        <v>-0.20358616312281819</v>
      </c>
      <c r="G38" s="115">
        <v>4452</v>
      </c>
      <c r="H38" s="116">
        <f t="shared" si="7"/>
        <v>-0.11297071129707115</v>
      </c>
      <c r="I38" s="115">
        <v>6043</v>
      </c>
      <c r="J38" s="116">
        <f t="shared" si="8"/>
        <v>0.35736747529200352</v>
      </c>
      <c r="K38" s="115">
        <v>7150</v>
      </c>
      <c r="L38" s="116">
        <f t="shared" si="9"/>
        <v>0.18318715869601188</v>
      </c>
      <c r="M38" s="115">
        <v>4695</v>
      </c>
      <c r="N38" s="116">
        <f t="shared" si="10"/>
        <v>-0.3433566433566434</v>
      </c>
      <c r="O38" s="116">
        <f t="shared" si="12"/>
        <v>-0.25499841320215799</v>
      </c>
    </row>
    <row r="39" spans="2:16" x14ac:dyDescent="0.25">
      <c r="B39" s="114" t="s">
        <v>87</v>
      </c>
      <c r="C39" s="115">
        <v>5204</v>
      </c>
      <c r="D39" s="116">
        <v>-0.17801295214026225</v>
      </c>
      <c r="E39" s="115">
        <v>3075</v>
      </c>
      <c r="F39" s="116">
        <f t="shared" si="6"/>
        <v>-0.40910837817063794</v>
      </c>
      <c r="G39" s="115">
        <v>6546</v>
      </c>
      <c r="H39" s="116">
        <f t="shared" si="7"/>
        <v>1.1287804878048782</v>
      </c>
      <c r="I39" s="115">
        <v>6733</v>
      </c>
      <c r="J39" s="116">
        <f t="shared" si="8"/>
        <v>2.8567063855789776E-2</v>
      </c>
      <c r="K39" s="115">
        <v>6420</v>
      </c>
      <c r="L39" s="116">
        <f t="shared" si="9"/>
        <v>-4.6487449873756082E-2</v>
      </c>
      <c r="M39" s="115"/>
      <c r="N39" s="116"/>
      <c r="O39" s="116"/>
    </row>
    <row r="40" spans="2:16" x14ac:dyDescent="0.25">
      <c r="B40" s="114" t="s">
        <v>89</v>
      </c>
      <c r="C40" s="115">
        <v>5938</v>
      </c>
      <c r="D40" s="116">
        <v>0.10248793167471226</v>
      </c>
      <c r="E40" s="115">
        <v>2778</v>
      </c>
      <c r="F40" s="116">
        <f t="shared" si="6"/>
        <v>-0.53216571236106436</v>
      </c>
      <c r="G40" s="115">
        <v>3923</v>
      </c>
      <c r="H40" s="116">
        <f t="shared" si="7"/>
        <v>0.41216702663786897</v>
      </c>
      <c r="I40" s="115">
        <v>5470</v>
      </c>
      <c r="J40" s="116">
        <f t="shared" si="8"/>
        <v>0.39434106551108838</v>
      </c>
      <c r="K40" s="115">
        <v>5517</v>
      </c>
      <c r="L40" s="116">
        <f t="shared" si="9"/>
        <v>8.5923217550274433E-3</v>
      </c>
      <c r="M40" s="115"/>
      <c r="N40" s="116"/>
      <c r="O40" s="116"/>
    </row>
    <row r="41" spans="2:16" x14ac:dyDescent="0.25">
      <c r="B41" s="114" t="s">
        <v>91</v>
      </c>
      <c r="C41" s="115">
        <v>6593</v>
      </c>
      <c r="D41" s="116">
        <v>-3.0441176470588194E-2</v>
      </c>
      <c r="E41" s="115">
        <v>2443</v>
      </c>
      <c r="F41" s="116">
        <f t="shared" si="6"/>
        <v>-0.62945548308812382</v>
      </c>
      <c r="G41" s="115">
        <v>5062</v>
      </c>
      <c r="H41" s="116">
        <f t="shared" si="7"/>
        <v>1.0720425706099057</v>
      </c>
      <c r="I41" s="115">
        <v>5918</v>
      </c>
      <c r="J41" s="116">
        <f t="shared" si="8"/>
        <v>0.16910312129593041</v>
      </c>
      <c r="K41" s="115">
        <v>4448</v>
      </c>
      <c r="L41" s="116">
        <f t="shared" si="9"/>
        <v>-0.24839472794863127</v>
      </c>
      <c r="M41" s="115"/>
      <c r="N41" s="116"/>
      <c r="O41" s="116"/>
    </row>
    <row r="42" spans="2:16" x14ac:dyDescent="0.25">
      <c r="B42" s="114" t="s">
        <v>93</v>
      </c>
      <c r="C42" s="115">
        <v>6906</v>
      </c>
      <c r="D42" s="116">
        <v>8.2614829910644394E-2</v>
      </c>
      <c r="E42" s="115">
        <v>2474</v>
      </c>
      <c r="F42" s="116">
        <f t="shared" si="6"/>
        <v>-0.64176078772082246</v>
      </c>
      <c r="G42" s="115">
        <v>5677</v>
      </c>
      <c r="H42" s="116">
        <f t="shared" si="7"/>
        <v>1.2946645109135004</v>
      </c>
      <c r="I42" s="115">
        <v>6120</v>
      </c>
      <c r="J42" s="116">
        <f t="shared" si="8"/>
        <v>7.8034172978685978E-2</v>
      </c>
      <c r="K42" s="115">
        <v>4800</v>
      </c>
      <c r="L42" s="116">
        <f t="shared" si="9"/>
        <v>-0.21568627450980393</v>
      </c>
      <c r="M42" s="115"/>
      <c r="N42" s="116"/>
      <c r="O42" s="116"/>
    </row>
    <row r="43" spans="2:16" ht="15.75" x14ac:dyDescent="0.25">
      <c r="B43" s="117" t="s">
        <v>30</v>
      </c>
      <c r="C43" s="118">
        <v>72932</v>
      </c>
      <c r="D43" s="119">
        <v>2.4239530376653606E-2</v>
      </c>
      <c r="E43" s="118">
        <v>31800</v>
      </c>
      <c r="F43" s="119">
        <f t="shared" si="6"/>
        <v>-0.56397740360884119</v>
      </c>
      <c r="G43" s="118">
        <v>42063</v>
      </c>
      <c r="H43" s="119">
        <f t="shared" si="7"/>
        <v>0.32273584905660369</v>
      </c>
      <c r="I43" s="118">
        <v>70951</v>
      </c>
      <c r="J43" s="119">
        <f t="shared" si="8"/>
        <v>0.68677935477735774</v>
      </c>
      <c r="K43" s="118">
        <v>72432</v>
      </c>
      <c r="L43" s="119">
        <f t="shared" si="9"/>
        <v>2.0873560626347709E-2</v>
      </c>
      <c r="M43" s="118">
        <v>44299</v>
      </c>
      <c r="N43" s="119">
        <v>-0.1355786680195914</v>
      </c>
      <c r="O43" s="119">
        <v>-8.2665507030295515E-2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9" t="s">
        <v>272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C7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247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>
        <v>1</v>
      </c>
      <c r="B53" s="114" t="s">
        <v>71</v>
      </c>
      <c r="C53" s="115">
        <v>2840</v>
      </c>
      <c r="D53" s="116">
        <v>-0.23532579429186862</v>
      </c>
      <c r="E53" s="115">
        <v>2984</v>
      </c>
      <c r="F53" s="116">
        <f t="shared" ref="F53:F65" si="13">IFERROR(E53/C53-1,"-")</f>
        <v>5.0704225352112609E-2</v>
      </c>
      <c r="G53" s="115">
        <v>572</v>
      </c>
      <c r="H53" s="116">
        <f t="shared" ref="H53:H65" si="14">IFERROR(G53/E53-1,"-")</f>
        <v>-0.80831099195710454</v>
      </c>
      <c r="I53" s="115">
        <v>2810</v>
      </c>
      <c r="J53" s="116">
        <f t="shared" ref="J53:J65" si="15">IFERROR(I53/G53-1,"-")</f>
        <v>3.9125874125874125</v>
      </c>
      <c r="K53" s="115">
        <v>3391</v>
      </c>
      <c r="L53" s="116">
        <f>IFERROR(K53/I53-1,"-")</f>
        <v>0.2067615658362989</v>
      </c>
      <c r="M53" s="115">
        <v>2615</v>
      </c>
      <c r="N53" s="116">
        <f t="shared" ref="N53:N63" si="16">IFERROR(M53/K53-1,"-")</f>
        <v>-0.22884104983780595</v>
      </c>
      <c r="O53" s="116">
        <f t="shared" ref="O53" si="17">IFERROR(M53/C53-1,"-")</f>
        <v>-7.9225352112676006E-2</v>
      </c>
    </row>
    <row r="54" spans="1:16" x14ac:dyDescent="0.25">
      <c r="A54" s="1">
        <v>2</v>
      </c>
      <c r="B54" s="114" t="s">
        <v>73</v>
      </c>
      <c r="C54" s="115">
        <v>3192</v>
      </c>
      <c r="D54" s="116">
        <v>-6.857309600233441E-2</v>
      </c>
      <c r="E54" s="115">
        <v>2825</v>
      </c>
      <c r="F54" s="116">
        <f t="shared" si="13"/>
        <v>-0.1149749373433584</v>
      </c>
      <c r="G54" s="115">
        <v>604</v>
      </c>
      <c r="H54" s="116">
        <f t="shared" si="14"/>
        <v>-0.78619469026548672</v>
      </c>
      <c r="I54" s="115">
        <v>2634</v>
      </c>
      <c r="J54" s="116">
        <f t="shared" si="15"/>
        <v>3.3609271523178812</v>
      </c>
      <c r="K54" s="115">
        <v>4989</v>
      </c>
      <c r="L54" s="116">
        <f t="shared" ref="L54:L65" si="18">IFERROR(K54/I54-1,"-")</f>
        <v>0.89407744874715256</v>
      </c>
      <c r="M54" s="115">
        <v>3734</v>
      </c>
      <c r="N54" s="116">
        <f t="shared" si="16"/>
        <v>-0.25155341751854077</v>
      </c>
      <c r="O54" s="116">
        <f>IFERROR(M54/C54-1,"-")</f>
        <v>0.16979949874686717</v>
      </c>
    </row>
    <row r="55" spans="1:16" x14ac:dyDescent="0.25">
      <c r="A55" s="1">
        <v>3</v>
      </c>
      <c r="B55" s="114" t="s">
        <v>75</v>
      </c>
      <c r="C55" s="115">
        <v>3298</v>
      </c>
      <c r="D55" s="116">
        <v>-0.11935914552736981</v>
      </c>
      <c r="E55" s="115">
        <v>1144</v>
      </c>
      <c r="F55" s="116">
        <f t="shared" si="13"/>
        <v>-0.65312310491206793</v>
      </c>
      <c r="G55" s="115">
        <v>907</v>
      </c>
      <c r="H55" s="116">
        <f t="shared" si="14"/>
        <v>-0.20716783216783219</v>
      </c>
      <c r="I55" s="115">
        <v>2645</v>
      </c>
      <c r="J55" s="116">
        <f t="shared" si="15"/>
        <v>1.9162072767364937</v>
      </c>
      <c r="K55" s="115">
        <v>5342</v>
      </c>
      <c r="L55" s="116">
        <f t="shared" si="18"/>
        <v>1.0196597353497165</v>
      </c>
      <c r="M55" s="115">
        <v>3989</v>
      </c>
      <c r="N55" s="116">
        <f t="shared" si="16"/>
        <v>-0.2532759266192437</v>
      </c>
      <c r="O55" s="116">
        <f t="shared" ref="O55:O64" si="19">IFERROR(M55/C55-1,"-")</f>
        <v>0.20952092177077009</v>
      </c>
    </row>
    <row r="56" spans="1:16" x14ac:dyDescent="0.25">
      <c r="A56" s="1">
        <v>4</v>
      </c>
      <c r="B56" s="114" t="s">
        <v>77</v>
      </c>
      <c r="C56" s="115">
        <v>4148</v>
      </c>
      <c r="D56" s="116">
        <v>0.55414012738853513</v>
      </c>
      <c r="E56" s="115">
        <v>0</v>
      </c>
      <c r="F56" s="116">
        <f t="shared" si="13"/>
        <v>-1</v>
      </c>
      <c r="G56" s="115">
        <v>961</v>
      </c>
      <c r="H56" s="116" t="str">
        <f t="shared" si="14"/>
        <v>-</v>
      </c>
      <c r="I56" s="115">
        <v>3480</v>
      </c>
      <c r="J56" s="116">
        <f t="shared" si="15"/>
        <v>2.6212278876170654</v>
      </c>
      <c r="K56" s="115">
        <v>4282</v>
      </c>
      <c r="L56" s="116">
        <f t="shared" si="18"/>
        <v>0.23045977011494245</v>
      </c>
      <c r="M56" s="115">
        <v>4847</v>
      </c>
      <c r="N56" s="116">
        <f t="shared" si="16"/>
        <v>0.13194768799626333</v>
      </c>
      <c r="O56" s="116">
        <f t="shared" si="19"/>
        <v>0.16851494696239144</v>
      </c>
    </row>
    <row r="57" spans="1:16" x14ac:dyDescent="0.25">
      <c r="A57" s="1">
        <v>5</v>
      </c>
      <c r="B57" s="114" t="s">
        <v>79</v>
      </c>
      <c r="C57" s="115">
        <v>4380</v>
      </c>
      <c r="D57" s="116">
        <v>0.41335914811229424</v>
      </c>
      <c r="E57" s="115">
        <v>0</v>
      </c>
      <c r="F57" s="116">
        <f t="shared" si="13"/>
        <v>-1</v>
      </c>
      <c r="G57" s="115">
        <v>1298</v>
      </c>
      <c r="H57" s="116" t="str">
        <f t="shared" si="14"/>
        <v>-</v>
      </c>
      <c r="I57" s="115">
        <v>3533</v>
      </c>
      <c r="J57" s="116">
        <f t="shared" si="15"/>
        <v>1.721879815100154</v>
      </c>
      <c r="K57" s="115">
        <v>5072</v>
      </c>
      <c r="L57" s="116">
        <f t="shared" si="18"/>
        <v>0.43560713274837259</v>
      </c>
      <c r="M57" s="115">
        <v>4477</v>
      </c>
      <c r="N57" s="116">
        <f t="shared" si="16"/>
        <v>-0.11731072555205047</v>
      </c>
      <c r="O57" s="116">
        <f t="shared" si="19"/>
        <v>2.2146118721461105E-2</v>
      </c>
    </row>
    <row r="58" spans="1:16" x14ac:dyDescent="0.25">
      <c r="A58" s="1">
        <v>6</v>
      </c>
      <c r="B58" s="114" t="s">
        <v>81</v>
      </c>
      <c r="C58" s="115">
        <v>3283</v>
      </c>
      <c r="D58" s="116">
        <v>-3.6418816388467112E-3</v>
      </c>
      <c r="E58" s="115">
        <v>0</v>
      </c>
      <c r="F58" s="116">
        <f t="shared" si="13"/>
        <v>-1</v>
      </c>
      <c r="G58" s="115">
        <v>1478</v>
      </c>
      <c r="H58" s="116" t="str">
        <f t="shared" si="14"/>
        <v>-</v>
      </c>
      <c r="I58" s="115">
        <v>3726</v>
      </c>
      <c r="J58" s="116">
        <f t="shared" si="15"/>
        <v>1.5209742895805141</v>
      </c>
      <c r="K58" s="115">
        <v>5380</v>
      </c>
      <c r="L58" s="116">
        <f t="shared" si="18"/>
        <v>0.44390767579173374</v>
      </c>
      <c r="M58" s="115">
        <v>4983</v>
      </c>
      <c r="N58" s="116">
        <f t="shared" si="16"/>
        <v>-7.3791821561338344E-2</v>
      </c>
      <c r="O58" s="116">
        <f t="shared" si="19"/>
        <v>0.51781906792567778</v>
      </c>
    </row>
    <row r="59" spans="1:16" x14ac:dyDescent="0.25">
      <c r="A59" s="1">
        <v>7</v>
      </c>
      <c r="B59" s="114" t="s">
        <v>83</v>
      </c>
      <c r="C59" s="115">
        <v>3523</v>
      </c>
      <c r="D59" s="116">
        <v>0.12808197246237585</v>
      </c>
      <c r="E59" s="115">
        <v>0</v>
      </c>
      <c r="F59" s="116">
        <f t="shared" si="13"/>
        <v>-1</v>
      </c>
      <c r="G59" s="115">
        <v>1981</v>
      </c>
      <c r="H59" s="116" t="str">
        <f t="shared" si="14"/>
        <v>-</v>
      </c>
      <c r="I59" s="115">
        <v>3912</v>
      </c>
      <c r="J59" s="116">
        <f t="shared" si="15"/>
        <v>0.97476022211004554</v>
      </c>
      <c r="K59" s="115">
        <v>4305</v>
      </c>
      <c r="L59" s="116">
        <f t="shared" si="18"/>
        <v>0.10046012269938642</v>
      </c>
      <c r="M59" s="115">
        <v>4074</v>
      </c>
      <c r="N59" s="116">
        <f t="shared" si="16"/>
        <v>-5.3658536585365901E-2</v>
      </c>
      <c r="O59" s="116">
        <f t="shared" si="19"/>
        <v>0.15640079477717861</v>
      </c>
    </row>
    <row r="60" spans="1:16" x14ac:dyDescent="0.25">
      <c r="A60" s="1">
        <v>8</v>
      </c>
      <c r="B60" s="114" t="s">
        <v>85</v>
      </c>
      <c r="C60" s="115">
        <v>3416</v>
      </c>
      <c r="D60" s="116">
        <v>0.10514396635393086</v>
      </c>
      <c r="E60" s="115">
        <v>2716</v>
      </c>
      <c r="F60" s="116">
        <f t="shared" si="13"/>
        <v>-0.20491803278688525</v>
      </c>
      <c r="G60" s="115">
        <v>3096</v>
      </c>
      <c r="H60" s="116">
        <f t="shared" si="14"/>
        <v>0.13991163475699553</v>
      </c>
      <c r="I60" s="115">
        <v>3999</v>
      </c>
      <c r="J60" s="116">
        <f t="shared" si="15"/>
        <v>0.29166666666666674</v>
      </c>
      <c r="K60" s="115">
        <v>4444</v>
      </c>
      <c r="L60" s="116">
        <f t="shared" si="18"/>
        <v>0.11127781945486381</v>
      </c>
      <c r="M60" s="115">
        <v>3603</v>
      </c>
      <c r="N60" s="116">
        <f t="shared" si="16"/>
        <v>-0.1892439243924392</v>
      </c>
      <c r="O60" s="116">
        <f t="shared" si="19"/>
        <v>5.4742388758782123E-2</v>
      </c>
    </row>
    <row r="61" spans="1:16" x14ac:dyDescent="0.25">
      <c r="A61" s="1">
        <v>9</v>
      </c>
      <c r="B61" s="114" t="s">
        <v>87</v>
      </c>
      <c r="C61" s="115">
        <v>2893</v>
      </c>
      <c r="D61" s="116">
        <v>-0.25915492957746478</v>
      </c>
      <c r="E61" s="115">
        <v>1767</v>
      </c>
      <c r="F61" s="116">
        <f t="shared" si="13"/>
        <v>-0.38921534739025232</v>
      </c>
      <c r="G61" s="115">
        <v>3457</v>
      </c>
      <c r="H61" s="116">
        <f t="shared" si="14"/>
        <v>0.95642331635540456</v>
      </c>
      <c r="I61" s="115">
        <v>3921</v>
      </c>
      <c r="J61" s="116">
        <f t="shared" si="15"/>
        <v>0.13422042233150133</v>
      </c>
      <c r="K61" s="115">
        <v>4892</v>
      </c>
      <c r="L61" s="116">
        <f t="shared" si="18"/>
        <v>0.24764090793165017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2880</v>
      </c>
      <c r="D62" s="116">
        <v>-7.1566731141199269E-2</v>
      </c>
      <c r="E62" s="115">
        <v>1904</v>
      </c>
      <c r="F62" s="116">
        <f t="shared" si="13"/>
        <v>-0.33888888888888891</v>
      </c>
      <c r="G62" s="115">
        <v>1744</v>
      </c>
      <c r="H62" s="116">
        <f t="shared" si="14"/>
        <v>-8.4033613445378186E-2</v>
      </c>
      <c r="I62" s="115">
        <v>3593</v>
      </c>
      <c r="J62" s="116">
        <f t="shared" si="15"/>
        <v>1.0602064220183487</v>
      </c>
      <c r="K62" s="115">
        <v>4470</v>
      </c>
      <c r="L62" s="116">
        <f t="shared" si="18"/>
        <v>0.24408572223768443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3283</v>
      </c>
      <c r="D63" s="116">
        <v>-0.25555555555555554</v>
      </c>
      <c r="E63" s="115">
        <v>1069</v>
      </c>
      <c r="F63" s="116">
        <f t="shared" si="13"/>
        <v>-0.67438318611026493</v>
      </c>
      <c r="G63" s="115">
        <v>2739</v>
      </c>
      <c r="H63" s="116">
        <f t="shared" si="14"/>
        <v>1.5622076707202992</v>
      </c>
      <c r="I63" s="115">
        <v>3349</v>
      </c>
      <c r="J63" s="116">
        <f t="shared" si="15"/>
        <v>0.22270901788974085</v>
      </c>
      <c r="K63" s="115">
        <v>3373</v>
      </c>
      <c r="L63" s="116">
        <f t="shared" si="18"/>
        <v>7.1663183039714085E-3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2793</v>
      </c>
      <c r="D64" s="116">
        <v>-0.17610619469026545</v>
      </c>
      <c r="E64" s="115">
        <v>681</v>
      </c>
      <c r="F64" s="116">
        <f t="shared" si="13"/>
        <v>-0.7561761546723953</v>
      </c>
      <c r="G64" s="115">
        <v>3189</v>
      </c>
      <c r="H64" s="116">
        <f t="shared" si="14"/>
        <v>3.6828193832599121</v>
      </c>
      <c r="I64" s="115">
        <v>3121</v>
      </c>
      <c r="J64" s="116">
        <f t="shared" si="15"/>
        <v>-2.1323298839761695E-2</v>
      </c>
      <c r="K64" s="115">
        <v>2886</v>
      </c>
      <c r="L64" s="116">
        <f t="shared" si="18"/>
        <v>-7.5296379365587973E-2</v>
      </c>
      <c r="M64" s="115"/>
      <c r="N64" s="116"/>
      <c r="O64" s="116"/>
    </row>
    <row r="65" spans="1:16" ht="15.75" x14ac:dyDescent="0.25">
      <c r="B65" s="117" t="s">
        <v>30</v>
      </c>
      <c r="C65" s="118">
        <v>39929</v>
      </c>
      <c r="D65" s="119">
        <v>-2.5408835733463531E-2</v>
      </c>
      <c r="E65" s="118">
        <v>16251</v>
      </c>
      <c r="F65" s="119">
        <f t="shared" si="13"/>
        <v>-0.59300257957875235</v>
      </c>
      <c r="G65" s="118">
        <v>22026</v>
      </c>
      <c r="H65" s="119">
        <f t="shared" si="14"/>
        <v>0.35536274690788261</v>
      </c>
      <c r="I65" s="118">
        <v>40723</v>
      </c>
      <c r="J65" s="119">
        <f t="shared" si="15"/>
        <v>0.8488604376645783</v>
      </c>
      <c r="K65" s="118">
        <v>52826</v>
      </c>
      <c r="L65" s="119">
        <f t="shared" si="18"/>
        <v>0.29720305478476527</v>
      </c>
      <c r="M65" s="118">
        <v>32322</v>
      </c>
      <c r="N65" s="119">
        <v>-0.13124580029565913</v>
      </c>
      <c r="O65" s="119">
        <v>0.15106837606837598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9" t="s">
        <v>273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C7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247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2396</v>
      </c>
      <c r="D75" s="116">
        <v>9.7069597069597169E-2</v>
      </c>
      <c r="E75" s="115">
        <v>2841</v>
      </c>
      <c r="F75" s="116">
        <f t="shared" ref="F75:F87" si="20">IFERROR(E75/C75-1,"-")</f>
        <v>0.18572621035058434</v>
      </c>
      <c r="G75" s="115">
        <v>543</v>
      </c>
      <c r="H75" s="116">
        <f t="shared" ref="H75:H87" si="21">IFERROR(G75/E75-1,"-")</f>
        <v>-0.80887011615628301</v>
      </c>
      <c r="I75" s="115">
        <v>2071</v>
      </c>
      <c r="J75" s="116">
        <f t="shared" ref="J75:J87" si="22">IFERROR(I75/G75-1,"-")</f>
        <v>2.8139963167587476</v>
      </c>
      <c r="K75" s="115">
        <v>2249</v>
      </c>
      <c r="L75" s="116">
        <f>IFERROR(K75/I75-1,"-")</f>
        <v>8.5948816996620048E-2</v>
      </c>
      <c r="M75" s="115">
        <v>1215</v>
      </c>
      <c r="N75" s="116">
        <f t="shared" ref="N75:N83" si="23">IFERROR(M75/K75-1,"-")</f>
        <v>-0.45975989328590483</v>
      </c>
      <c r="O75" s="116">
        <f t="shared" ref="O75" si="24">M75/C75-1</f>
        <v>-0.49290484140233726</v>
      </c>
    </row>
    <row r="76" spans="1:16" x14ac:dyDescent="0.25">
      <c r="A76" s="1">
        <v>2</v>
      </c>
      <c r="B76" s="114" t="s">
        <v>73</v>
      </c>
      <c r="C76" s="115">
        <v>2306</v>
      </c>
      <c r="D76" s="116">
        <v>6.8087077350625247E-2</v>
      </c>
      <c r="E76" s="115">
        <v>2546</v>
      </c>
      <c r="F76" s="116">
        <f t="shared" si="20"/>
        <v>0.10407632263660016</v>
      </c>
      <c r="G76" s="115">
        <v>721</v>
      </c>
      <c r="H76" s="116">
        <f t="shared" si="21"/>
        <v>-0.71681068342498033</v>
      </c>
      <c r="I76" s="115">
        <v>1841</v>
      </c>
      <c r="J76" s="116">
        <f t="shared" si="22"/>
        <v>1.5533980582524274</v>
      </c>
      <c r="K76" s="115">
        <v>748</v>
      </c>
      <c r="L76" s="116">
        <f t="shared" ref="L76:L87" si="25">IFERROR(K76/I76-1,"-")</f>
        <v>-0.59369907658881038</v>
      </c>
      <c r="M76" s="115">
        <v>1249</v>
      </c>
      <c r="N76" s="116">
        <f t="shared" si="23"/>
        <v>0.66978609625668439</v>
      </c>
      <c r="O76" s="116">
        <f>IFERROR(M76/C76-1,"-")</f>
        <v>-0.45836947094535996</v>
      </c>
    </row>
    <row r="77" spans="1:16" x14ac:dyDescent="0.25">
      <c r="A77" s="1">
        <v>3</v>
      </c>
      <c r="B77" s="114" t="s">
        <v>75</v>
      </c>
      <c r="C77" s="115">
        <v>2302</v>
      </c>
      <c r="D77" s="116">
        <v>-0.11495578623606306</v>
      </c>
      <c r="E77" s="115">
        <v>1038</v>
      </c>
      <c r="F77" s="116">
        <f t="shared" si="20"/>
        <v>-0.54908774978279751</v>
      </c>
      <c r="G77" s="115">
        <v>1575</v>
      </c>
      <c r="H77" s="116">
        <f t="shared" si="21"/>
        <v>0.51734104046242768</v>
      </c>
      <c r="I77" s="115">
        <v>2794</v>
      </c>
      <c r="J77" s="116">
        <f t="shared" si="22"/>
        <v>0.77396825396825397</v>
      </c>
      <c r="K77" s="115">
        <v>1106</v>
      </c>
      <c r="L77" s="116">
        <f t="shared" si="25"/>
        <v>-0.60415175375805297</v>
      </c>
      <c r="M77" s="115">
        <v>1224</v>
      </c>
      <c r="N77" s="116">
        <f t="shared" si="23"/>
        <v>0.10669077757685352</v>
      </c>
      <c r="O77" s="116">
        <f t="shared" ref="O77:O86" si="26">IFERROR(M77/C77-1,"-")</f>
        <v>-0.46828844483058207</v>
      </c>
    </row>
    <row r="78" spans="1:16" x14ac:dyDescent="0.25">
      <c r="A78" s="1">
        <v>4</v>
      </c>
      <c r="B78" s="114" t="s">
        <v>77</v>
      </c>
      <c r="C78" s="115">
        <v>2143</v>
      </c>
      <c r="D78" s="116">
        <v>-0.1735441573467027</v>
      </c>
      <c r="E78" s="115">
        <v>0</v>
      </c>
      <c r="F78" s="116">
        <f t="shared" si="20"/>
        <v>-1</v>
      </c>
      <c r="G78" s="115">
        <v>901</v>
      </c>
      <c r="H78" s="116" t="str">
        <f t="shared" si="21"/>
        <v>-</v>
      </c>
      <c r="I78" s="115">
        <v>2457</v>
      </c>
      <c r="J78" s="116">
        <f t="shared" si="22"/>
        <v>1.7269700332963374</v>
      </c>
      <c r="K78" s="115">
        <v>1949</v>
      </c>
      <c r="L78" s="116">
        <f t="shared" si="25"/>
        <v>-0.20675620675620676</v>
      </c>
      <c r="M78" s="115">
        <v>1108</v>
      </c>
      <c r="N78" s="116">
        <f t="shared" si="23"/>
        <v>-0.43150333504361216</v>
      </c>
      <c r="O78" s="116">
        <f t="shared" si="26"/>
        <v>-0.48296780214652357</v>
      </c>
    </row>
    <row r="79" spans="1:16" x14ac:dyDescent="0.25">
      <c r="A79" s="1">
        <v>5</v>
      </c>
      <c r="B79" s="114" t="s">
        <v>79</v>
      </c>
      <c r="C79" s="115">
        <v>2588</v>
      </c>
      <c r="D79" s="116">
        <v>8.8767353807320148E-2</v>
      </c>
      <c r="E79" s="115">
        <v>0</v>
      </c>
      <c r="F79" s="116">
        <f t="shared" si="20"/>
        <v>-1</v>
      </c>
      <c r="G79" s="115">
        <v>1900</v>
      </c>
      <c r="H79" s="116" t="str">
        <f t="shared" si="21"/>
        <v>-</v>
      </c>
      <c r="I79" s="115">
        <v>1685</v>
      </c>
      <c r="J79" s="116">
        <f t="shared" si="22"/>
        <v>-0.11315789473684212</v>
      </c>
      <c r="K79" s="115">
        <v>2115</v>
      </c>
      <c r="L79" s="116">
        <f t="shared" si="25"/>
        <v>0.25519287833827886</v>
      </c>
      <c r="M79" s="115">
        <v>2258</v>
      </c>
      <c r="N79" s="116">
        <f t="shared" si="23"/>
        <v>6.7612293144208024E-2</v>
      </c>
      <c r="O79" s="116">
        <f t="shared" si="26"/>
        <v>-0.12751159196290573</v>
      </c>
    </row>
    <row r="80" spans="1:16" x14ac:dyDescent="0.25">
      <c r="A80" s="1">
        <v>6</v>
      </c>
      <c r="B80" s="114" t="s">
        <v>81</v>
      </c>
      <c r="C80" s="115">
        <v>2770</v>
      </c>
      <c r="D80" s="116">
        <v>0.24048365427675766</v>
      </c>
      <c r="E80" s="115">
        <v>0</v>
      </c>
      <c r="F80" s="116">
        <f t="shared" si="20"/>
        <v>-1</v>
      </c>
      <c r="G80" s="115">
        <v>1771</v>
      </c>
      <c r="H80" s="116" t="str">
        <f t="shared" si="21"/>
        <v>-</v>
      </c>
      <c r="I80" s="115">
        <v>4228</v>
      </c>
      <c r="J80" s="116">
        <f t="shared" si="22"/>
        <v>1.3873517786561265</v>
      </c>
      <c r="K80" s="115">
        <v>1166</v>
      </c>
      <c r="L80" s="116">
        <f t="shared" si="25"/>
        <v>-0.72421948912015144</v>
      </c>
      <c r="M80" s="115">
        <v>1164</v>
      </c>
      <c r="N80" s="116">
        <f t="shared" si="23"/>
        <v>-1.7152658662092923E-3</v>
      </c>
      <c r="O80" s="116">
        <f t="shared" si="26"/>
        <v>-0.57978339350180508</v>
      </c>
    </row>
    <row r="81" spans="1:16" x14ac:dyDescent="0.25">
      <c r="A81" s="1">
        <v>7</v>
      </c>
      <c r="B81" s="114" t="s">
        <v>83</v>
      </c>
      <c r="C81" s="115">
        <v>2820</v>
      </c>
      <c r="D81" s="116">
        <v>-0.18473547267996526</v>
      </c>
      <c r="E81" s="115">
        <v>0</v>
      </c>
      <c r="F81" s="116">
        <f t="shared" si="20"/>
        <v>-1</v>
      </c>
      <c r="G81" s="115">
        <v>1191</v>
      </c>
      <c r="H81" s="116" t="str">
        <f t="shared" si="21"/>
        <v>-</v>
      </c>
      <c r="I81" s="115">
        <v>2851</v>
      </c>
      <c r="J81" s="116">
        <f t="shared" si="22"/>
        <v>1.3937867338371115</v>
      </c>
      <c r="K81" s="115">
        <v>2003</v>
      </c>
      <c r="L81" s="116">
        <f t="shared" si="25"/>
        <v>-0.29743949491406529</v>
      </c>
      <c r="M81" s="115">
        <v>2667</v>
      </c>
      <c r="N81" s="116">
        <f t="shared" si="23"/>
        <v>0.33150274588117834</v>
      </c>
      <c r="O81" s="116">
        <f t="shared" si="26"/>
        <v>-5.4255319148936221E-2</v>
      </c>
    </row>
    <row r="82" spans="1:16" x14ac:dyDescent="0.25">
      <c r="A82" s="1">
        <v>8</v>
      </c>
      <c r="B82" s="114" t="s">
        <v>85</v>
      </c>
      <c r="C82" s="115">
        <v>2886</v>
      </c>
      <c r="D82" s="116">
        <v>0.13577331759149946</v>
      </c>
      <c r="E82" s="115">
        <v>2303</v>
      </c>
      <c r="F82" s="116">
        <f t="shared" si="20"/>
        <v>-0.20200970200970203</v>
      </c>
      <c r="G82" s="115">
        <v>1356</v>
      </c>
      <c r="H82" s="116">
        <f t="shared" si="21"/>
        <v>-0.41120277898393398</v>
      </c>
      <c r="I82" s="115">
        <v>2044</v>
      </c>
      <c r="J82" s="116">
        <f t="shared" si="22"/>
        <v>0.50737463126843663</v>
      </c>
      <c r="K82" s="115">
        <v>2706</v>
      </c>
      <c r="L82" s="116">
        <f t="shared" si="25"/>
        <v>0.3238747553816046</v>
      </c>
      <c r="M82" s="115">
        <v>1092</v>
      </c>
      <c r="N82" s="116">
        <f t="shared" si="23"/>
        <v>-0.59645232815964522</v>
      </c>
      <c r="O82" s="116">
        <f t="shared" si="26"/>
        <v>-0.6216216216216216</v>
      </c>
    </row>
    <row r="83" spans="1:16" x14ac:dyDescent="0.25">
      <c r="A83" s="1">
        <v>9</v>
      </c>
      <c r="B83" s="114" t="s">
        <v>87</v>
      </c>
      <c r="C83" s="115">
        <v>2311</v>
      </c>
      <c r="D83" s="116">
        <v>-4.7403132728771613E-2</v>
      </c>
      <c r="E83" s="115">
        <v>1308</v>
      </c>
      <c r="F83" s="116">
        <f t="shared" si="20"/>
        <v>-0.4340112505408914</v>
      </c>
      <c r="G83" s="115">
        <v>3089</v>
      </c>
      <c r="H83" s="116">
        <f t="shared" si="21"/>
        <v>1.3616207951070338</v>
      </c>
      <c r="I83" s="115">
        <v>2812</v>
      </c>
      <c r="J83" s="116">
        <f t="shared" si="22"/>
        <v>-8.9673033344124353E-2</v>
      </c>
      <c r="K83" s="115">
        <v>1528</v>
      </c>
      <c r="L83" s="116">
        <f t="shared" si="25"/>
        <v>-0.45661450924608815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3058</v>
      </c>
      <c r="D84" s="116">
        <v>0.33887915936952706</v>
      </c>
      <c r="E84" s="115">
        <v>874</v>
      </c>
      <c r="F84" s="116">
        <f t="shared" si="20"/>
        <v>-0.71419228253760636</v>
      </c>
      <c r="G84" s="115">
        <v>2179</v>
      </c>
      <c r="H84" s="116">
        <f t="shared" si="21"/>
        <v>1.4931350114416477</v>
      </c>
      <c r="I84" s="115">
        <v>1877</v>
      </c>
      <c r="J84" s="116">
        <f t="shared" si="22"/>
        <v>-0.13859568609453876</v>
      </c>
      <c r="K84" s="115">
        <v>1047</v>
      </c>
      <c r="L84" s="116">
        <f t="shared" si="25"/>
        <v>-0.44219499200852419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3310</v>
      </c>
      <c r="D85" s="116">
        <v>0.38493723849372374</v>
      </c>
      <c r="E85" s="115">
        <v>1374</v>
      </c>
      <c r="F85" s="116">
        <f t="shared" si="20"/>
        <v>-0.58489425981873111</v>
      </c>
      <c r="G85" s="115">
        <v>2323</v>
      </c>
      <c r="H85" s="116">
        <f t="shared" si="21"/>
        <v>0.69068413391557493</v>
      </c>
      <c r="I85" s="115">
        <v>2569</v>
      </c>
      <c r="J85" s="116">
        <f t="shared" si="22"/>
        <v>0.10589754627636672</v>
      </c>
      <c r="K85" s="115">
        <v>1075</v>
      </c>
      <c r="L85" s="116">
        <f t="shared" si="25"/>
        <v>-0.58154924094978588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4113</v>
      </c>
      <c r="D86" s="116">
        <v>0.37604550016728</v>
      </c>
      <c r="E86" s="115">
        <v>1793</v>
      </c>
      <c r="F86" s="116">
        <f t="shared" si="20"/>
        <v>-0.56406515925115486</v>
      </c>
      <c r="G86" s="115">
        <v>2488</v>
      </c>
      <c r="H86" s="116">
        <f t="shared" si="21"/>
        <v>0.38761851645287226</v>
      </c>
      <c r="I86" s="115">
        <v>2999</v>
      </c>
      <c r="J86" s="116">
        <f t="shared" si="22"/>
        <v>0.20538585209003224</v>
      </c>
      <c r="K86" s="115">
        <v>1914</v>
      </c>
      <c r="L86" s="116">
        <f t="shared" si="25"/>
        <v>-0.36178726242080694</v>
      </c>
      <c r="M86" s="115"/>
      <c r="N86" s="116"/>
      <c r="O86" s="116"/>
    </row>
    <row r="87" spans="1:16" ht="15.75" x14ac:dyDescent="0.25">
      <c r="B87" s="117" t="s">
        <v>30</v>
      </c>
      <c r="C87" s="118">
        <v>33003</v>
      </c>
      <c r="D87" s="119">
        <v>9.1513427702077044E-2</v>
      </c>
      <c r="E87" s="118">
        <v>15549</v>
      </c>
      <c r="F87" s="119">
        <f t="shared" si="20"/>
        <v>-0.5288610126352149</v>
      </c>
      <c r="G87" s="118">
        <v>20037</v>
      </c>
      <c r="H87" s="119">
        <f t="shared" si="21"/>
        <v>0.28863592513988046</v>
      </c>
      <c r="I87" s="118">
        <v>30228</v>
      </c>
      <c r="J87" s="119">
        <f t="shared" si="22"/>
        <v>0.50860907321455318</v>
      </c>
      <c r="K87" s="118">
        <v>19606</v>
      </c>
      <c r="L87" s="119">
        <f t="shared" si="25"/>
        <v>-0.3513960566362313</v>
      </c>
      <c r="M87" s="118">
        <v>11977</v>
      </c>
      <c r="N87" s="119">
        <v>-0.1470588235294118</v>
      </c>
      <c r="O87" s="119">
        <v>-0.40740190985107116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9" t="s">
        <v>274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C7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247</v>
      </c>
      <c r="M96" s="113" t="s">
        <v>69</v>
      </c>
      <c r="N96" s="112" t="s">
        <v>270</v>
      </c>
      <c r="O96" s="112" t="s">
        <v>271</v>
      </c>
    </row>
    <row r="97" spans="2:15" x14ac:dyDescent="0.25">
      <c r="B97" s="114" t="s">
        <v>71</v>
      </c>
      <c r="C97" s="115">
        <v>7193</v>
      </c>
      <c r="D97" s="116">
        <v>-6.0720814834160364E-2</v>
      </c>
      <c r="E97" s="115">
        <v>7778</v>
      </c>
      <c r="F97" s="116">
        <f t="shared" ref="F97:F109" si="27">IFERROR(E97/C97-1,"-")</f>
        <v>8.132906992909783E-2</v>
      </c>
      <c r="G97" s="115">
        <v>1648</v>
      </c>
      <c r="H97" s="116">
        <f t="shared" ref="H97:H109" si="28">IFERROR(G97/E97-1,"-")</f>
        <v>-0.78812033941887372</v>
      </c>
      <c r="I97" s="115">
        <v>6519</v>
      </c>
      <c r="J97" s="116">
        <f t="shared" ref="J97:J109" si="29">IFERROR(I97/G97-1,"-")</f>
        <v>2.9557038834951457</v>
      </c>
      <c r="K97" s="115">
        <v>8713</v>
      </c>
      <c r="L97" s="116">
        <f t="shared" ref="L97:L109" si="30">IFERROR(K97/I97-1,"-")</f>
        <v>0.33655468630158003</v>
      </c>
      <c r="M97" s="115">
        <v>10751</v>
      </c>
      <c r="N97" s="116">
        <f t="shared" ref="N97:N105" si="31">IFERROR(M97/K97-1,"-")</f>
        <v>0.23390336279123147</v>
      </c>
      <c r="O97" s="116">
        <f t="shared" ref="O97" si="32">M97/C97-1</f>
        <v>0.49464757403030735</v>
      </c>
    </row>
    <row r="98" spans="2:15" x14ac:dyDescent="0.25">
      <c r="B98" s="114" t="s">
        <v>73</v>
      </c>
      <c r="C98" s="115">
        <v>7955</v>
      </c>
      <c r="D98" s="116">
        <v>3.7969728601252584E-2</v>
      </c>
      <c r="E98" s="115">
        <v>8971</v>
      </c>
      <c r="F98" s="116">
        <f t="shared" si="27"/>
        <v>0.12771841609050916</v>
      </c>
      <c r="G98" s="115">
        <v>1772</v>
      </c>
      <c r="H98" s="116">
        <f t="shared" si="28"/>
        <v>-0.80247464050830453</v>
      </c>
      <c r="I98" s="115">
        <v>6908</v>
      </c>
      <c r="J98" s="116">
        <f t="shared" si="29"/>
        <v>2.8984198645598194</v>
      </c>
      <c r="K98" s="115">
        <v>8514</v>
      </c>
      <c r="L98" s="116">
        <f t="shared" si="30"/>
        <v>0.23248407643312108</v>
      </c>
      <c r="M98" s="115">
        <v>10155</v>
      </c>
      <c r="N98" s="116">
        <f t="shared" si="31"/>
        <v>0.19274136715997181</v>
      </c>
      <c r="O98" s="116">
        <f>IFERROR(M98/C98-1,"-")</f>
        <v>0.27655562539283474</v>
      </c>
    </row>
    <row r="99" spans="2:15" x14ac:dyDescent="0.25">
      <c r="B99" s="114" t="s">
        <v>75</v>
      </c>
      <c r="C99" s="115">
        <v>8330</v>
      </c>
      <c r="D99" s="116">
        <v>-2.2415209482455123E-2</v>
      </c>
      <c r="E99" s="115">
        <v>3532</v>
      </c>
      <c r="F99" s="116">
        <f t="shared" si="27"/>
        <v>-0.57599039615846337</v>
      </c>
      <c r="G99" s="115">
        <v>2477</v>
      </c>
      <c r="H99" s="116">
        <f t="shared" si="28"/>
        <v>-0.29869762174405434</v>
      </c>
      <c r="I99" s="115">
        <v>7271</v>
      </c>
      <c r="J99" s="116">
        <f t="shared" si="29"/>
        <v>1.9354057327412191</v>
      </c>
      <c r="K99" s="115">
        <v>9155</v>
      </c>
      <c r="L99" s="116">
        <f t="shared" si="30"/>
        <v>0.25911153899051032</v>
      </c>
      <c r="M99" s="115">
        <v>10079</v>
      </c>
      <c r="N99" s="116">
        <f t="shared" si="31"/>
        <v>0.10092845439650455</v>
      </c>
      <c r="O99" s="116">
        <f t="shared" ref="O99:O108" si="33">IFERROR(M99/C99-1,"-")</f>
        <v>0.20996398559423768</v>
      </c>
    </row>
    <row r="100" spans="2:15" x14ac:dyDescent="0.25">
      <c r="B100" s="114" t="s">
        <v>77</v>
      </c>
      <c r="C100" s="115">
        <v>5974</v>
      </c>
      <c r="D100" s="116">
        <v>-5.2798477881718764E-2</v>
      </c>
      <c r="E100" s="115">
        <v>0</v>
      </c>
      <c r="F100" s="116">
        <f t="shared" si="27"/>
        <v>-1</v>
      </c>
      <c r="G100" s="115">
        <v>2226</v>
      </c>
      <c r="H100" s="116" t="str">
        <f t="shared" si="28"/>
        <v>-</v>
      </c>
      <c r="I100" s="115">
        <v>6256</v>
      </c>
      <c r="J100" s="116">
        <f t="shared" si="29"/>
        <v>1.8104222821203955</v>
      </c>
      <c r="K100" s="115">
        <v>6472</v>
      </c>
      <c r="L100" s="116">
        <f t="shared" si="30"/>
        <v>3.4526854219948833E-2</v>
      </c>
      <c r="M100" s="115">
        <v>7484</v>
      </c>
      <c r="N100" s="116">
        <f t="shared" si="31"/>
        <v>0.15636588380716931</v>
      </c>
      <c r="O100" s="116">
        <f t="shared" si="33"/>
        <v>0.25276196853029798</v>
      </c>
    </row>
    <row r="101" spans="2:15" x14ac:dyDescent="0.25">
      <c r="B101" s="114" t="s">
        <v>79</v>
      </c>
      <c r="C101" s="115">
        <v>4374</v>
      </c>
      <c r="D101" s="116">
        <v>-9.3095583661621406E-2</v>
      </c>
      <c r="E101" s="115">
        <v>0</v>
      </c>
      <c r="F101" s="116">
        <f t="shared" si="27"/>
        <v>-1</v>
      </c>
      <c r="G101" s="115">
        <v>2446</v>
      </c>
      <c r="H101" s="116" t="str">
        <f t="shared" si="28"/>
        <v>-</v>
      </c>
      <c r="I101" s="115">
        <v>4867</v>
      </c>
      <c r="J101" s="116">
        <f t="shared" si="29"/>
        <v>0.98977923139820123</v>
      </c>
      <c r="K101" s="115">
        <v>5606</v>
      </c>
      <c r="L101" s="116">
        <f t="shared" si="30"/>
        <v>0.15183891514279835</v>
      </c>
      <c r="M101" s="115">
        <v>5778</v>
      </c>
      <c r="N101" s="116">
        <f t="shared" si="31"/>
        <v>3.068141277203007E-2</v>
      </c>
      <c r="O101" s="116">
        <f t="shared" si="33"/>
        <v>0.32098765432098775</v>
      </c>
    </row>
    <row r="102" spans="2:15" x14ac:dyDescent="0.25">
      <c r="B102" s="114" t="s">
        <v>81</v>
      </c>
      <c r="C102" s="115">
        <v>2472</v>
      </c>
      <c r="D102" s="116">
        <v>-0.30483689538807646</v>
      </c>
      <c r="E102" s="115">
        <v>0</v>
      </c>
      <c r="F102" s="116">
        <f t="shared" si="27"/>
        <v>-1</v>
      </c>
      <c r="G102" s="115">
        <v>2238</v>
      </c>
      <c r="H102" s="116" t="str">
        <f t="shared" si="28"/>
        <v>-</v>
      </c>
      <c r="I102" s="115">
        <v>3323</v>
      </c>
      <c r="J102" s="116">
        <f t="shared" si="29"/>
        <v>0.48480786416443244</v>
      </c>
      <c r="K102" s="115">
        <v>3827</v>
      </c>
      <c r="L102" s="116">
        <f t="shared" si="30"/>
        <v>0.15167017755040635</v>
      </c>
      <c r="M102" s="115">
        <v>3968</v>
      </c>
      <c r="N102" s="116">
        <f t="shared" si="31"/>
        <v>3.684348053305464E-2</v>
      </c>
      <c r="O102" s="116">
        <f t="shared" si="33"/>
        <v>0.60517799352750812</v>
      </c>
    </row>
    <row r="103" spans="2:15" x14ac:dyDescent="0.25">
      <c r="B103" s="114" t="s">
        <v>83</v>
      </c>
      <c r="C103" s="115">
        <v>2842</v>
      </c>
      <c r="D103" s="116">
        <v>0.14366197183098595</v>
      </c>
      <c r="E103" s="115">
        <v>0</v>
      </c>
      <c r="F103" s="116">
        <f t="shared" si="27"/>
        <v>-1</v>
      </c>
      <c r="G103" s="115">
        <v>2500</v>
      </c>
      <c r="H103" s="116" t="str">
        <f t="shared" si="28"/>
        <v>-</v>
      </c>
      <c r="I103" s="115">
        <v>3947</v>
      </c>
      <c r="J103" s="116">
        <f t="shared" si="29"/>
        <v>0.57879999999999998</v>
      </c>
      <c r="K103" s="115">
        <v>3286</v>
      </c>
      <c r="L103" s="116">
        <f t="shared" si="30"/>
        <v>-0.16746896376995191</v>
      </c>
      <c r="M103" s="115">
        <v>3399</v>
      </c>
      <c r="N103" s="116">
        <f t="shared" si="31"/>
        <v>3.438831405964704E-2</v>
      </c>
      <c r="O103" s="116">
        <f t="shared" si="33"/>
        <v>0.19598874032371572</v>
      </c>
    </row>
    <row r="104" spans="2:15" x14ac:dyDescent="0.25">
      <c r="B104" s="114" t="s">
        <v>85</v>
      </c>
      <c r="C104" s="115">
        <v>2874</v>
      </c>
      <c r="D104" s="116">
        <v>-0.19832635983263602</v>
      </c>
      <c r="E104" s="115">
        <v>1922</v>
      </c>
      <c r="F104" s="116">
        <f t="shared" si="27"/>
        <v>-0.33124565066109957</v>
      </c>
      <c r="G104" s="115">
        <v>4135</v>
      </c>
      <c r="H104" s="116">
        <f t="shared" si="28"/>
        <v>1.151404786680541</v>
      </c>
      <c r="I104" s="115">
        <v>4227</v>
      </c>
      <c r="J104" s="116">
        <f t="shared" si="29"/>
        <v>2.2249093107617801E-2</v>
      </c>
      <c r="K104" s="115">
        <v>4721</v>
      </c>
      <c r="L104" s="116">
        <f t="shared" si="30"/>
        <v>0.11686775490891876</v>
      </c>
      <c r="M104" s="115">
        <v>4564</v>
      </c>
      <c r="N104" s="116">
        <f t="shared" si="31"/>
        <v>-3.325566617242115E-2</v>
      </c>
      <c r="O104" s="116">
        <f t="shared" si="33"/>
        <v>0.58803061934585954</v>
      </c>
    </row>
    <row r="105" spans="2:15" x14ac:dyDescent="0.25">
      <c r="B105" s="114" t="s">
        <v>87</v>
      </c>
      <c r="C105" s="115">
        <v>2799</v>
      </c>
      <c r="D105" s="116">
        <v>-0.34663865546218486</v>
      </c>
      <c r="E105" s="115">
        <v>692</v>
      </c>
      <c r="F105" s="116">
        <f t="shared" si="27"/>
        <v>-0.75276884601643446</v>
      </c>
      <c r="G105" s="115">
        <v>3054</v>
      </c>
      <c r="H105" s="116">
        <f t="shared" si="28"/>
        <v>3.4132947976878611</v>
      </c>
      <c r="I105" s="115">
        <v>4234</v>
      </c>
      <c r="J105" s="116">
        <f t="shared" si="29"/>
        <v>0.38637851997380479</v>
      </c>
      <c r="K105" s="115">
        <v>4186</v>
      </c>
      <c r="L105" s="116">
        <f t="shared" si="30"/>
        <v>-1.1336797354747241E-2</v>
      </c>
      <c r="M105" s="115"/>
      <c r="N105" s="116"/>
      <c r="O105" s="116"/>
    </row>
    <row r="106" spans="2:15" x14ac:dyDescent="0.25">
      <c r="B106" s="114" t="s">
        <v>89</v>
      </c>
      <c r="C106" s="115">
        <v>4698</v>
      </c>
      <c r="D106" s="116">
        <v>-9.7753024774342223E-2</v>
      </c>
      <c r="E106" s="115">
        <v>825</v>
      </c>
      <c r="F106" s="116">
        <f t="shared" si="27"/>
        <v>-0.82439335887611753</v>
      </c>
      <c r="G106" s="115">
        <v>6196</v>
      </c>
      <c r="H106" s="116">
        <f t="shared" si="28"/>
        <v>6.5103030303030307</v>
      </c>
      <c r="I106" s="115">
        <v>6125</v>
      </c>
      <c r="J106" s="116">
        <f t="shared" si="29"/>
        <v>-1.1459005810200096E-2</v>
      </c>
      <c r="K106" s="115">
        <v>5590</v>
      </c>
      <c r="L106" s="116">
        <f t="shared" si="30"/>
        <v>-8.7346938775510252E-2</v>
      </c>
      <c r="M106" s="115"/>
      <c r="N106" s="116"/>
      <c r="O106" s="116"/>
    </row>
    <row r="107" spans="2:15" x14ac:dyDescent="0.25">
      <c r="B107" s="114" t="s">
        <v>91</v>
      </c>
      <c r="C107" s="115">
        <v>7569</v>
      </c>
      <c r="D107" s="116">
        <v>5.9193954659949588E-2</v>
      </c>
      <c r="E107" s="115">
        <v>1112</v>
      </c>
      <c r="F107" s="116">
        <f t="shared" si="27"/>
        <v>-0.85308495177698507</v>
      </c>
      <c r="G107" s="115">
        <v>7124</v>
      </c>
      <c r="H107" s="116">
        <f t="shared" si="28"/>
        <v>5.4064748201438846</v>
      </c>
      <c r="I107" s="115">
        <v>7135</v>
      </c>
      <c r="J107" s="116">
        <f t="shared" si="29"/>
        <v>1.5440763615945929E-3</v>
      </c>
      <c r="K107" s="115">
        <v>8768</v>
      </c>
      <c r="L107" s="116">
        <f t="shared" si="30"/>
        <v>0.22887175893482836</v>
      </c>
      <c r="M107" s="115"/>
      <c r="N107" s="116"/>
      <c r="O107" s="116"/>
    </row>
    <row r="108" spans="2:15" x14ac:dyDescent="0.25">
      <c r="B108" s="114" t="s">
        <v>93</v>
      </c>
      <c r="C108" s="115">
        <v>6114</v>
      </c>
      <c r="D108" s="116">
        <v>-6.5566254011921177E-2</v>
      </c>
      <c r="E108" s="115">
        <v>1575</v>
      </c>
      <c r="F108" s="116">
        <f t="shared" si="27"/>
        <v>-0.74239450441609423</v>
      </c>
      <c r="G108" s="115">
        <v>5523</v>
      </c>
      <c r="H108" s="116">
        <f t="shared" si="28"/>
        <v>2.5066666666666668</v>
      </c>
      <c r="I108" s="115">
        <v>5994</v>
      </c>
      <c r="J108" s="116">
        <f t="shared" si="29"/>
        <v>8.5279739272134725E-2</v>
      </c>
      <c r="K108" s="115">
        <v>7064</v>
      </c>
      <c r="L108" s="116">
        <f t="shared" si="30"/>
        <v>0.17851184517851193</v>
      </c>
      <c r="M108" s="115"/>
      <c r="N108" s="116"/>
      <c r="O108" s="116"/>
    </row>
    <row r="109" spans="2:15" ht="15.75" x14ac:dyDescent="0.25">
      <c r="B109" s="117" t="s">
        <v>30</v>
      </c>
      <c r="C109" s="118">
        <v>63194</v>
      </c>
      <c r="D109" s="119">
        <v>-6.7646321131914044E-2</v>
      </c>
      <c r="E109" s="118">
        <v>27247</v>
      </c>
      <c r="F109" s="119">
        <f t="shared" si="27"/>
        <v>-0.56883564895401462</v>
      </c>
      <c r="G109" s="118">
        <v>41339</v>
      </c>
      <c r="H109" s="119">
        <f t="shared" si="28"/>
        <v>0.51719455352882893</v>
      </c>
      <c r="I109" s="118">
        <v>66806</v>
      </c>
      <c r="J109" s="119">
        <f t="shared" si="29"/>
        <v>0.61605263794479792</v>
      </c>
      <c r="K109" s="118">
        <v>75902</v>
      </c>
      <c r="L109" s="119">
        <f t="shared" si="30"/>
        <v>0.13615543514055628</v>
      </c>
      <c r="M109" s="118">
        <v>56178</v>
      </c>
      <c r="N109" s="119">
        <v>0.11699208653119664</v>
      </c>
      <c r="O109" s="119">
        <v>0.33712571999809593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9" t="s">
        <v>275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C7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247</v>
      </c>
      <c r="M118" s="113" t="s">
        <v>69</v>
      </c>
      <c r="N118" s="112" t="s">
        <v>270</v>
      </c>
      <c r="O118" s="112" t="s">
        <v>271</v>
      </c>
    </row>
    <row r="119" spans="1:16" x14ac:dyDescent="0.25">
      <c r="B119" s="114" t="s">
        <v>71</v>
      </c>
      <c r="C119" s="115">
        <v>1359</v>
      </c>
      <c r="D119" s="116">
        <v>0.41858037578288099</v>
      </c>
      <c r="E119" s="115">
        <v>1433</v>
      </c>
      <c r="F119" s="116">
        <f t="shared" ref="F119:F131" si="34">IFERROR(E119/C119-1,"-")</f>
        <v>5.4451802796173565E-2</v>
      </c>
      <c r="G119" s="115">
        <v>40</v>
      </c>
      <c r="H119" s="116">
        <f t="shared" ref="H119:H131" si="35">IFERROR(G119/E119-1,"-")</f>
        <v>-0.97208653175157012</v>
      </c>
      <c r="I119" s="115">
        <v>1082</v>
      </c>
      <c r="J119" s="116">
        <f t="shared" ref="J119:J131" si="36">IFERROR(I119/G119-1,"-")</f>
        <v>26.05</v>
      </c>
      <c r="K119" s="115">
        <v>1714</v>
      </c>
      <c r="L119" s="116">
        <f t="shared" ref="L119:L131" si="37">IFERROR(K119/I119-1,"-")</f>
        <v>0.5841035120147875</v>
      </c>
      <c r="M119" s="115">
        <v>1480</v>
      </c>
      <c r="N119" s="116">
        <f t="shared" ref="N119:N127" si="38">IFERROR(M119/K119-1,"-")</f>
        <v>-0.13652275379229872</v>
      </c>
      <c r="O119" s="116">
        <f t="shared" ref="O119" si="39">M119/C119-1</f>
        <v>8.9036055923473079E-2</v>
      </c>
    </row>
    <row r="120" spans="1:16" x14ac:dyDescent="0.25">
      <c r="B120" s="114" t="s">
        <v>73</v>
      </c>
      <c r="C120" s="115">
        <v>1613</v>
      </c>
      <c r="D120" s="116">
        <v>0.75326086956521743</v>
      </c>
      <c r="E120" s="115">
        <v>2393</v>
      </c>
      <c r="F120" s="116">
        <f t="shared" si="34"/>
        <v>0.48357098574085544</v>
      </c>
      <c r="G120" s="115">
        <v>45</v>
      </c>
      <c r="H120" s="116">
        <f t="shared" si="35"/>
        <v>-0.98119515252820722</v>
      </c>
      <c r="I120" s="115">
        <v>1253</v>
      </c>
      <c r="J120" s="116">
        <f t="shared" si="36"/>
        <v>26.844444444444445</v>
      </c>
      <c r="K120" s="115">
        <v>1744</v>
      </c>
      <c r="L120" s="116">
        <f t="shared" si="37"/>
        <v>0.39185953711093369</v>
      </c>
      <c r="M120" s="115">
        <v>2068</v>
      </c>
      <c r="N120" s="116">
        <f t="shared" si="38"/>
        <v>0.18577981651376141</v>
      </c>
      <c r="O120" s="116">
        <f>IFERROR(M120/C120-1,"-")</f>
        <v>0.28208307501549901</v>
      </c>
    </row>
    <row r="121" spans="1:16" x14ac:dyDescent="0.25">
      <c r="B121" s="114" t="s">
        <v>75</v>
      </c>
      <c r="C121" s="115">
        <v>1121</v>
      </c>
      <c r="D121" s="116">
        <v>4.6685340802987918E-2</v>
      </c>
      <c r="E121" s="115">
        <v>615</v>
      </c>
      <c r="F121" s="116">
        <f t="shared" si="34"/>
        <v>-0.45138269402319353</v>
      </c>
      <c r="G121" s="115">
        <v>44</v>
      </c>
      <c r="H121" s="116">
        <f t="shared" si="35"/>
        <v>-0.92845528455284554</v>
      </c>
      <c r="I121" s="115">
        <v>1088</v>
      </c>
      <c r="J121" s="116">
        <f t="shared" si="36"/>
        <v>23.727272727272727</v>
      </c>
      <c r="K121" s="115">
        <v>1558</v>
      </c>
      <c r="L121" s="116">
        <f t="shared" si="37"/>
        <v>0.43198529411764697</v>
      </c>
      <c r="M121" s="115">
        <v>1890</v>
      </c>
      <c r="N121" s="116">
        <f t="shared" si="38"/>
        <v>0.21309370988446719</v>
      </c>
      <c r="O121" s="116">
        <f t="shared" ref="O121:O130" si="40">IFERROR(M121/C121-1,"-")</f>
        <v>0.68599464763603923</v>
      </c>
    </row>
    <row r="122" spans="1:16" x14ac:dyDescent="0.25">
      <c r="B122" s="114" t="s">
        <v>77</v>
      </c>
      <c r="C122" s="115">
        <v>616</v>
      </c>
      <c r="D122" s="116">
        <v>0.1079136690647482</v>
      </c>
      <c r="E122" s="115">
        <v>0</v>
      </c>
      <c r="F122" s="116">
        <f t="shared" si="34"/>
        <v>-1</v>
      </c>
      <c r="G122" s="115">
        <v>55</v>
      </c>
      <c r="H122" s="116" t="str">
        <f t="shared" si="35"/>
        <v>-</v>
      </c>
      <c r="I122" s="115">
        <v>541</v>
      </c>
      <c r="J122" s="116">
        <f t="shared" si="36"/>
        <v>8.836363636363636</v>
      </c>
      <c r="K122" s="115">
        <v>682</v>
      </c>
      <c r="L122" s="116">
        <f t="shared" si="37"/>
        <v>0.26062846580406651</v>
      </c>
      <c r="M122" s="115">
        <v>1379</v>
      </c>
      <c r="N122" s="116">
        <f t="shared" si="38"/>
        <v>1.0219941348973607</v>
      </c>
      <c r="O122" s="116">
        <f t="shared" si="40"/>
        <v>1.2386363636363638</v>
      </c>
    </row>
    <row r="123" spans="1:16" x14ac:dyDescent="0.25">
      <c r="B123" s="114" t="s">
        <v>79</v>
      </c>
      <c r="C123" s="115">
        <v>420</v>
      </c>
      <c r="D123" s="116">
        <v>9.0909090909090828E-2</v>
      </c>
      <c r="E123" s="115">
        <v>0</v>
      </c>
      <c r="F123" s="116">
        <f t="shared" si="34"/>
        <v>-1</v>
      </c>
      <c r="G123" s="115">
        <v>44</v>
      </c>
      <c r="H123" s="116" t="str">
        <f t="shared" si="35"/>
        <v>-</v>
      </c>
      <c r="I123" s="115">
        <v>524</v>
      </c>
      <c r="J123" s="116">
        <f t="shared" si="36"/>
        <v>10.909090909090908</v>
      </c>
      <c r="K123" s="115">
        <v>550</v>
      </c>
      <c r="L123" s="116">
        <f t="shared" si="37"/>
        <v>4.961832061068705E-2</v>
      </c>
      <c r="M123" s="115">
        <v>732</v>
      </c>
      <c r="N123" s="116">
        <f t="shared" si="38"/>
        <v>0.33090909090909082</v>
      </c>
      <c r="O123" s="116">
        <f t="shared" si="40"/>
        <v>0.74285714285714288</v>
      </c>
    </row>
    <row r="124" spans="1:16" x14ac:dyDescent="0.25">
      <c r="B124" s="114" t="s">
        <v>81</v>
      </c>
      <c r="C124" s="115">
        <v>198</v>
      </c>
      <c r="D124" s="116">
        <v>-0.32191780821917804</v>
      </c>
      <c r="E124" s="115">
        <v>0</v>
      </c>
      <c r="F124" s="116">
        <f t="shared" si="34"/>
        <v>-1</v>
      </c>
      <c r="G124" s="115">
        <v>121</v>
      </c>
      <c r="H124" s="116" t="str">
        <f t="shared" si="35"/>
        <v>-</v>
      </c>
      <c r="I124" s="115">
        <v>530</v>
      </c>
      <c r="J124" s="116">
        <f t="shared" si="36"/>
        <v>3.3801652892561984</v>
      </c>
      <c r="K124" s="115">
        <v>510</v>
      </c>
      <c r="L124" s="116">
        <f t="shared" si="37"/>
        <v>-3.7735849056603765E-2</v>
      </c>
      <c r="M124" s="115">
        <v>471</v>
      </c>
      <c r="N124" s="116">
        <f t="shared" si="38"/>
        <v>-7.6470588235294068E-2</v>
      </c>
      <c r="O124" s="116">
        <f t="shared" si="40"/>
        <v>1.3787878787878789</v>
      </c>
    </row>
    <row r="125" spans="1:16" x14ac:dyDescent="0.25">
      <c r="B125" s="114" t="s">
        <v>83</v>
      </c>
      <c r="C125" s="115">
        <v>319</v>
      </c>
      <c r="D125" s="116">
        <v>-0.16927083333333337</v>
      </c>
      <c r="E125" s="115">
        <v>0</v>
      </c>
      <c r="F125" s="116">
        <f t="shared" si="34"/>
        <v>-1</v>
      </c>
      <c r="G125" s="115">
        <v>184</v>
      </c>
      <c r="H125" s="116" t="str">
        <f t="shared" si="35"/>
        <v>-</v>
      </c>
      <c r="I125" s="115">
        <v>456</v>
      </c>
      <c r="J125" s="116">
        <f t="shared" si="36"/>
        <v>1.4782608695652173</v>
      </c>
      <c r="K125" s="115">
        <v>444</v>
      </c>
      <c r="L125" s="116">
        <f t="shared" si="37"/>
        <v>-2.6315789473684181E-2</v>
      </c>
      <c r="M125" s="115">
        <v>401</v>
      </c>
      <c r="N125" s="116">
        <f t="shared" si="38"/>
        <v>-9.6846846846846857E-2</v>
      </c>
      <c r="O125" s="116">
        <f t="shared" si="40"/>
        <v>0.25705329153605017</v>
      </c>
    </row>
    <row r="126" spans="1:16" x14ac:dyDescent="0.25">
      <c r="B126" s="114" t="s">
        <v>85</v>
      </c>
      <c r="C126" s="115">
        <v>223</v>
      </c>
      <c r="D126" s="116">
        <v>4.20560747663552E-2</v>
      </c>
      <c r="E126" s="115">
        <v>66</v>
      </c>
      <c r="F126" s="116">
        <f t="shared" si="34"/>
        <v>-0.70403587443946192</v>
      </c>
      <c r="G126" s="115">
        <v>415</v>
      </c>
      <c r="H126" s="116">
        <f t="shared" si="35"/>
        <v>5.2878787878787881</v>
      </c>
      <c r="I126" s="115">
        <v>482</v>
      </c>
      <c r="J126" s="116">
        <f t="shared" si="36"/>
        <v>0.16144578313253022</v>
      </c>
      <c r="K126" s="115">
        <v>571</v>
      </c>
      <c r="L126" s="116">
        <f t="shared" si="37"/>
        <v>0.18464730290456433</v>
      </c>
      <c r="M126" s="115">
        <v>572</v>
      </c>
      <c r="N126" s="116">
        <f t="shared" si="38"/>
        <v>1.7513134851139256E-3</v>
      </c>
      <c r="O126" s="116">
        <f t="shared" si="40"/>
        <v>1.5650224215246635</v>
      </c>
    </row>
    <row r="127" spans="1:16" x14ac:dyDescent="0.25">
      <c r="B127" s="114" t="s">
        <v>87</v>
      </c>
      <c r="C127" s="115">
        <v>369</v>
      </c>
      <c r="D127" s="116">
        <v>-0.32541133455210236</v>
      </c>
      <c r="E127" s="115">
        <v>42</v>
      </c>
      <c r="F127" s="116">
        <f t="shared" si="34"/>
        <v>-0.88617886178861793</v>
      </c>
      <c r="G127" s="115">
        <v>273</v>
      </c>
      <c r="H127" s="116">
        <f t="shared" si="35"/>
        <v>5.5</v>
      </c>
      <c r="I127" s="115">
        <v>722</v>
      </c>
      <c r="J127" s="116">
        <f t="shared" si="36"/>
        <v>1.6446886446886446</v>
      </c>
      <c r="K127" s="115">
        <v>664</v>
      </c>
      <c r="L127" s="116">
        <f t="shared" si="37"/>
        <v>-8.0332409972299179E-2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312</v>
      </c>
      <c r="D128" s="116">
        <v>-0.31877729257641918</v>
      </c>
      <c r="E128" s="115">
        <v>90</v>
      </c>
      <c r="F128" s="116">
        <f t="shared" si="34"/>
        <v>-0.71153846153846156</v>
      </c>
      <c r="G128" s="115">
        <v>757</v>
      </c>
      <c r="H128" s="116">
        <f t="shared" si="35"/>
        <v>7.4111111111111114</v>
      </c>
      <c r="I128" s="115">
        <v>676</v>
      </c>
      <c r="J128" s="116">
        <f t="shared" si="36"/>
        <v>-0.10700132100396298</v>
      </c>
      <c r="K128" s="115">
        <v>658</v>
      </c>
      <c r="L128" s="116">
        <f t="shared" si="37"/>
        <v>-2.6627218934911268E-2</v>
      </c>
      <c r="M128" s="115"/>
      <c r="N128" s="116"/>
      <c r="O128" s="116"/>
    </row>
    <row r="129" spans="2:16" x14ac:dyDescent="0.25">
      <c r="B129" s="114" t="s">
        <v>91</v>
      </c>
      <c r="C129" s="115">
        <v>765</v>
      </c>
      <c r="D129" s="116">
        <v>2.4096385542168752E-2</v>
      </c>
      <c r="E129" s="115">
        <v>206</v>
      </c>
      <c r="F129" s="116">
        <f t="shared" si="34"/>
        <v>-0.73071895424836608</v>
      </c>
      <c r="G129" s="115">
        <v>836</v>
      </c>
      <c r="H129" s="116">
        <f t="shared" si="35"/>
        <v>3.058252427184466</v>
      </c>
      <c r="I129" s="115">
        <v>947</v>
      </c>
      <c r="J129" s="116">
        <f t="shared" si="36"/>
        <v>0.13277511961722488</v>
      </c>
      <c r="K129" s="115">
        <v>849</v>
      </c>
      <c r="L129" s="116">
        <f t="shared" si="37"/>
        <v>-0.10348468848996828</v>
      </c>
      <c r="M129" s="115"/>
      <c r="N129" s="116"/>
      <c r="O129" s="116"/>
    </row>
    <row r="130" spans="2:16" x14ac:dyDescent="0.25">
      <c r="B130" s="114" t="s">
        <v>93</v>
      </c>
      <c r="C130" s="115">
        <v>767</v>
      </c>
      <c r="D130" s="116">
        <v>0.27620632279534107</v>
      </c>
      <c r="E130" s="115">
        <v>136</v>
      </c>
      <c r="F130" s="116">
        <f t="shared" si="34"/>
        <v>-0.82268578878748366</v>
      </c>
      <c r="G130" s="115">
        <v>680</v>
      </c>
      <c r="H130" s="116">
        <f t="shared" si="35"/>
        <v>4</v>
      </c>
      <c r="I130" s="115">
        <v>948</v>
      </c>
      <c r="J130" s="116">
        <f t="shared" si="36"/>
        <v>0.39411764705882346</v>
      </c>
      <c r="K130" s="115">
        <v>1233</v>
      </c>
      <c r="L130" s="116">
        <f t="shared" si="37"/>
        <v>0.30063291139240511</v>
      </c>
      <c r="M130" s="115"/>
      <c r="N130" s="116"/>
      <c r="O130" s="116"/>
    </row>
    <row r="131" spans="2:16" ht="15.75" x14ac:dyDescent="0.25">
      <c r="B131" s="117" t="s">
        <v>30</v>
      </c>
      <c r="C131" s="118">
        <v>8082</v>
      </c>
      <c r="D131" s="119">
        <v>0.13304360016823225</v>
      </c>
      <c r="E131" s="118">
        <v>5019</v>
      </c>
      <c r="F131" s="119">
        <f t="shared" si="34"/>
        <v>-0.37899034892353378</v>
      </c>
      <c r="G131" s="118">
        <v>3494</v>
      </c>
      <c r="H131" s="119">
        <f t="shared" si="35"/>
        <v>-0.30384538752739587</v>
      </c>
      <c r="I131" s="118">
        <v>9249</v>
      </c>
      <c r="J131" s="119">
        <f t="shared" si="36"/>
        <v>1.6471093302804807</v>
      </c>
      <c r="K131" s="118">
        <v>11177</v>
      </c>
      <c r="L131" s="119">
        <f t="shared" si="37"/>
        <v>0.20845496810465991</v>
      </c>
      <c r="M131" s="118">
        <v>8993</v>
      </c>
      <c r="N131" s="119">
        <v>0.15695355718512793</v>
      </c>
      <c r="O131" s="119">
        <v>0.53228829442835246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9" t="s">
        <v>276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C7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247</v>
      </c>
      <c r="M140" s="113" t="s">
        <v>69</v>
      </c>
      <c r="N140" s="112" t="s">
        <v>270</v>
      </c>
      <c r="O140" s="112" t="s">
        <v>271</v>
      </c>
    </row>
    <row r="141" spans="2:16" x14ac:dyDescent="0.25">
      <c r="B141" s="114" t="s">
        <v>71</v>
      </c>
      <c r="C141" s="115">
        <v>2478</v>
      </c>
      <c r="D141" s="116">
        <v>-0.19935379644588047</v>
      </c>
      <c r="E141" s="115">
        <v>2551</v>
      </c>
      <c r="F141" s="116">
        <f t="shared" ref="F141:F153" si="41">IFERROR(E141/C141-1,"-")</f>
        <v>2.9459241323648078E-2</v>
      </c>
      <c r="G141" s="115">
        <v>513</v>
      </c>
      <c r="H141" s="116">
        <f t="shared" ref="H141:H153" si="42">IFERROR(G141/E141-1,"-")</f>
        <v>-0.79890239121912976</v>
      </c>
      <c r="I141" s="115">
        <v>1768</v>
      </c>
      <c r="J141" s="116">
        <f t="shared" ref="J141:J153" si="43">IFERROR(I141/G141-1,"-")</f>
        <v>2.4463937621832357</v>
      </c>
      <c r="K141" s="115">
        <v>2687</v>
      </c>
      <c r="L141" s="116">
        <f t="shared" ref="L141:L153" si="44">IFERROR(K141/I141-1,"-")</f>
        <v>0.51979638009049767</v>
      </c>
      <c r="M141" s="115">
        <v>3551</v>
      </c>
      <c r="N141" s="116">
        <f t="shared" ref="N141:N149" si="45">IFERROR(M141/K141-1,"-")</f>
        <v>0.32154819501302567</v>
      </c>
      <c r="O141" s="116">
        <f t="shared" ref="O141" si="46">M141/C141-1</f>
        <v>0.4330104923325262</v>
      </c>
    </row>
    <row r="142" spans="2:16" x14ac:dyDescent="0.25">
      <c r="B142" s="114" t="s">
        <v>73</v>
      </c>
      <c r="C142" s="115">
        <v>2866</v>
      </c>
      <c r="D142" s="116">
        <v>1.415428167020516E-2</v>
      </c>
      <c r="E142" s="115">
        <v>2540</v>
      </c>
      <c r="F142" s="116">
        <f t="shared" si="41"/>
        <v>-0.11374738311235166</v>
      </c>
      <c r="G142" s="115">
        <v>554</v>
      </c>
      <c r="H142" s="116">
        <f t="shared" si="42"/>
        <v>-0.78188976377952757</v>
      </c>
      <c r="I142" s="115">
        <v>2351</v>
      </c>
      <c r="J142" s="116">
        <f t="shared" si="43"/>
        <v>3.243682310469314</v>
      </c>
      <c r="K142" s="115">
        <v>2836</v>
      </c>
      <c r="L142" s="116">
        <f t="shared" si="44"/>
        <v>0.20629519353466619</v>
      </c>
      <c r="M142" s="115">
        <v>3116</v>
      </c>
      <c r="N142" s="116">
        <f t="shared" si="45"/>
        <v>9.8730606488011352E-2</v>
      </c>
      <c r="O142" s="116">
        <f>IFERROR(M142/C142-1,"-")</f>
        <v>8.7229588276343417E-2</v>
      </c>
    </row>
    <row r="143" spans="2:16" x14ac:dyDescent="0.25">
      <c r="B143" s="114" t="s">
        <v>75</v>
      </c>
      <c r="C143" s="115">
        <v>3115</v>
      </c>
      <c r="D143" s="116">
        <v>-5.1750380517503802E-2</v>
      </c>
      <c r="E143" s="115">
        <v>1376</v>
      </c>
      <c r="F143" s="116">
        <f t="shared" si="41"/>
        <v>-0.55826645264847508</v>
      </c>
      <c r="G143" s="115">
        <v>832</v>
      </c>
      <c r="H143" s="116">
        <f t="shared" si="42"/>
        <v>-0.39534883720930236</v>
      </c>
      <c r="I143" s="115">
        <v>2524</v>
      </c>
      <c r="J143" s="116">
        <f t="shared" si="43"/>
        <v>2.0336538461538463</v>
      </c>
      <c r="K143" s="115">
        <v>2988</v>
      </c>
      <c r="L143" s="116">
        <f t="shared" si="44"/>
        <v>0.1838351822503963</v>
      </c>
      <c r="M143" s="115">
        <v>3366</v>
      </c>
      <c r="N143" s="116">
        <f t="shared" si="45"/>
        <v>0.12650602409638556</v>
      </c>
      <c r="O143" s="116">
        <f t="shared" ref="O143:O152" si="47">IFERROR(M143/C143-1,"-")</f>
        <v>8.0577849117174916E-2</v>
      </c>
    </row>
    <row r="144" spans="2:16" x14ac:dyDescent="0.25">
      <c r="B144" s="114" t="s">
        <v>77</v>
      </c>
      <c r="C144" s="115">
        <v>2355</v>
      </c>
      <c r="D144" s="116">
        <v>-8.8269454123112712E-2</v>
      </c>
      <c r="E144" s="115">
        <v>0</v>
      </c>
      <c r="F144" s="116">
        <f t="shared" si="41"/>
        <v>-1</v>
      </c>
      <c r="G144" s="115">
        <v>529</v>
      </c>
      <c r="H144" s="116" t="str">
        <f t="shared" si="42"/>
        <v>-</v>
      </c>
      <c r="I144" s="115">
        <v>2322</v>
      </c>
      <c r="J144" s="116">
        <f t="shared" si="43"/>
        <v>3.3894139886578447</v>
      </c>
      <c r="K144" s="115">
        <v>2380</v>
      </c>
      <c r="L144" s="116">
        <f t="shared" si="44"/>
        <v>2.4978466838931901E-2</v>
      </c>
      <c r="M144" s="115">
        <v>2313</v>
      </c>
      <c r="N144" s="116">
        <f t="shared" si="45"/>
        <v>-2.8151260504201692E-2</v>
      </c>
      <c r="O144" s="116">
        <f t="shared" si="47"/>
        <v>-1.7834394904458595E-2</v>
      </c>
    </row>
    <row r="145" spans="1:16" x14ac:dyDescent="0.25">
      <c r="B145" s="114" t="s">
        <v>79</v>
      </c>
      <c r="C145" s="115">
        <v>1669</v>
      </c>
      <c r="D145" s="116">
        <v>-7.4833702882483366E-2</v>
      </c>
      <c r="E145" s="115">
        <v>0</v>
      </c>
      <c r="F145" s="116">
        <f t="shared" si="41"/>
        <v>-1</v>
      </c>
      <c r="G145" s="115">
        <v>579</v>
      </c>
      <c r="H145" s="116" t="str">
        <f t="shared" si="42"/>
        <v>-</v>
      </c>
      <c r="I145" s="115">
        <v>1417</v>
      </c>
      <c r="J145" s="116">
        <f t="shared" si="43"/>
        <v>1.4473229706390329</v>
      </c>
      <c r="K145" s="115">
        <v>1273</v>
      </c>
      <c r="L145" s="116">
        <f t="shared" si="44"/>
        <v>-0.10162314749470713</v>
      </c>
      <c r="M145" s="115">
        <v>1592</v>
      </c>
      <c r="N145" s="116">
        <f t="shared" si="45"/>
        <v>0.25058915946582871</v>
      </c>
      <c r="O145" s="116">
        <f t="shared" si="47"/>
        <v>-4.6135410425404477E-2</v>
      </c>
    </row>
    <row r="146" spans="1:16" x14ac:dyDescent="0.25">
      <c r="B146" s="114" t="s">
        <v>81</v>
      </c>
      <c r="C146" s="115">
        <v>365</v>
      </c>
      <c r="D146" s="116">
        <v>-0.73318713450292394</v>
      </c>
      <c r="E146" s="115">
        <v>0</v>
      </c>
      <c r="F146" s="116">
        <f t="shared" si="41"/>
        <v>-1</v>
      </c>
      <c r="G146" s="115">
        <v>885</v>
      </c>
      <c r="H146" s="116" t="str">
        <f t="shared" si="42"/>
        <v>-</v>
      </c>
      <c r="I146" s="115">
        <v>894</v>
      </c>
      <c r="J146" s="116">
        <f t="shared" si="43"/>
        <v>1.0169491525423791E-2</v>
      </c>
      <c r="K146" s="115">
        <v>831</v>
      </c>
      <c r="L146" s="116">
        <f t="shared" si="44"/>
        <v>-7.0469798657718075E-2</v>
      </c>
      <c r="M146" s="115">
        <v>1011</v>
      </c>
      <c r="N146" s="116">
        <f t="shared" si="45"/>
        <v>0.21660649819494582</v>
      </c>
      <c r="O146" s="116">
        <f t="shared" si="47"/>
        <v>1.7698630136986302</v>
      </c>
    </row>
    <row r="147" spans="1:16" x14ac:dyDescent="0.25">
      <c r="B147" s="114" t="s">
        <v>83</v>
      </c>
      <c r="C147" s="115">
        <v>235</v>
      </c>
      <c r="D147" s="116">
        <v>-0.55238095238095242</v>
      </c>
      <c r="E147" s="115">
        <v>0</v>
      </c>
      <c r="F147" s="116">
        <f t="shared" si="41"/>
        <v>-1</v>
      </c>
      <c r="G147" s="115">
        <v>856</v>
      </c>
      <c r="H147" s="116" t="str">
        <f t="shared" si="42"/>
        <v>-</v>
      </c>
      <c r="I147" s="115">
        <v>945</v>
      </c>
      <c r="J147" s="116">
        <f t="shared" si="43"/>
        <v>0.10397196261682251</v>
      </c>
      <c r="K147" s="115">
        <v>427</v>
      </c>
      <c r="L147" s="116">
        <f t="shared" si="44"/>
        <v>-0.54814814814814816</v>
      </c>
      <c r="M147" s="115">
        <v>454</v>
      </c>
      <c r="N147" s="116">
        <f t="shared" si="45"/>
        <v>6.3231850117096089E-2</v>
      </c>
      <c r="O147" s="116">
        <f t="shared" si="47"/>
        <v>0.93191489361702118</v>
      </c>
    </row>
    <row r="148" spans="1:16" x14ac:dyDescent="0.25">
      <c r="B148" s="114" t="s">
        <v>85</v>
      </c>
      <c r="C148" s="115">
        <v>549</v>
      </c>
      <c r="D148" s="116">
        <v>-0.58999253174010458</v>
      </c>
      <c r="E148" s="115">
        <v>307</v>
      </c>
      <c r="F148" s="116">
        <f t="shared" si="41"/>
        <v>-0.44080145719489983</v>
      </c>
      <c r="G148" s="115">
        <v>1325</v>
      </c>
      <c r="H148" s="116">
        <f t="shared" si="42"/>
        <v>3.315960912052117</v>
      </c>
      <c r="I148" s="115">
        <v>1073</v>
      </c>
      <c r="J148" s="116">
        <f t="shared" si="43"/>
        <v>-0.19018867924528304</v>
      </c>
      <c r="K148" s="115">
        <v>1227</v>
      </c>
      <c r="L148" s="116">
        <f t="shared" si="44"/>
        <v>0.14352283317800563</v>
      </c>
      <c r="M148" s="115">
        <v>1129</v>
      </c>
      <c r="N148" s="116">
        <f t="shared" si="45"/>
        <v>-7.9869600651996775E-2</v>
      </c>
      <c r="O148" s="116">
        <f t="shared" si="47"/>
        <v>1.0564663023679417</v>
      </c>
    </row>
    <row r="149" spans="1:16" x14ac:dyDescent="0.25">
      <c r="B149" s="114" t="s">
        <v>87</v>
      </c>
      <c r="C149" s="115">
        <v>592</v>
      </c>
      <c r="D149" s="116">
        <v>-0.57924662402274341</v>
      </c>
      <c r="E149" s="115">
        <v>72</v>
      </c>
      <c r="F149" s="116">
        <f t="shared" si="41"/>
        <v>-0.8783783783783784</v>
      </c>
      <c r="G149" s="115">
        <v>1236</v>
      </c>
      <c r="H149" s="116">
        <f t="shared" si="42"/>
        <v>16.166666666666668</v>
      </c>
      <c r="I149" s="115">
        <v>1386</v>
      </c>
      <c r="J149" s="116">
        <f t="shared" si="43"/>
        <v>0.12135922330097082</v>
      </c>
      <c r="K149" s="115">
        <v>1288</v>
      </c>
      <c r="L149" s="116">
        <f t="shared" si="44"/>
        <v>-7.0707070707070718E-2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1681</v>
      </c>
      <c r="D150" s="116">
        <v>-8.5916258836324144E-2</v>
      </c>
      <c r="E150" s="115">
        <v>122</v>
      </c>
      <c r="F150" s="116">
        <f t="shared" si="41"/>
        <v>-0.92742415229030339</v>
      </c>
      <c r="G150" s="115">
        <v>3442</v>
      </c>
      <c r="H150" s="116">
        <f t="shared" si="42"/>
        <v>27.21311475409836</v>
      </c>
      <c r="I150" s="115">
        <v>2114</v>
      </c>
      <c r="J150" s="116">
        <f t="shared" si="43"/>
        <v>-0.38582219639744331</v>
      </c>
      <c r="K150" s="115">
        <v>1758</v>
      </c>
      <c r="L150" s="116">
        <f t="shared" si="44"/>
        <v>-0.16840113528855249</v>
      </c>
      <c r="M150" s="115"/>
      <c r="N150" s="116"/>
      <c r="O150" s="116"/>
    </row>
    <row r="151" spans="1:16" x14ac:dyDescent="0.25">
      <c r="B151" s="114" t="s">
        <v>91</v>
      </c>
      <c r="C151" s="115">
        <v>3204</v>
      </c>
      <c r="D151" s="116">
        <v>5.6379821958457033E-2</v>
      </c>
      <c r="E151" s="115">
        <v>210</v>
      </c>
      <c r="F151" s="116">
        <f t="shared" si="41"/>
        <v>-0.93445692883895126</v>
      </c>
      <c r="G151" s="115">
        <v>2718</v>
      </c>
      <c r="H151" s="116">
        <f t="shared" si="42"/>
        <v>11.942857142857143</v>
      </c>
      <c r="I151" s="115">
        <v>2423</v>
      </c>
      <c r="J151" s="116">
        <f t="shared" si="43"/>
        <v>-0.10853568800588664</v>
      </c>
      <c r="K151" s="115">
        <v>2908</v>
      </c>
      <c r="L151" s="116">
        <f t="shared" si="44"/>
        <v>0.20016508460586047</v>
      </c>
      <c r="M151" s="115"/>
      <c r="N151" s="116"/>
      <c r="O151" s="116"/>
    </row>
    <row r="152" spans="1:16" x14ac:dyDescent="0.25">
      <c r="B152" s="114" t="s">
        <v>93</v>
      </c>
      <c r="C152" s="115">
        <v>2257</v>
      </c>
      <c r="D152" s="116">
        <v>-0.10613861386138612</v>
      </c>
      <c r="E152" s="115">
        <v>199</v>
      </c>
      <c r="F152" s="116">
        <f t="shared" si="41"/>
        <v>-0.91182986264953481</v>
      </c>
      <c r="G152" s="115">
        <v>1924</v>
      </c>
      <c r="H152" s="116">
        <f t="shared" si="42"/>
        <v>8.6683417085427141</v>
      </c>
      <c r="I152" s="115">
        <v>1833</v>
      </c>
      <c r="J152" s="116">
        <f t="shared" si="43"/>
        <v>-4.7297297297297258E-2</v>
      </c>
      <c r="K152" s="115">
        <v>2036</v>
      </c>
      <c r="L152" s="116">
        <f t="shared" si="44"/>
        <v>0.11074740861974908</v>
      </c>
      <c r="M152" s="115"/>
      <c r="N152" s="116"/>
      <c r="O152" s="116"/>
    </row>
    <row r="153" spans="1:16" ht="15.75" x14ac:dyDescent="0.25">
      <c r="B153" s="117" t="s">
        <v>30</v>
      </c>
      <c r="C153" s="118">
        <v>21366</v>
      </c>
      <c r="D153" s="119">
        <v>-0.16633501112021543</v>
      </c>
      <c r="E153" s="118">
        <v>7473</v>
      </c>
      <c r="F153" s="119">
        <f t="shared" si="41"/>
        <v>-0.65023869699522607</v>
      </c>
      <c r="G153" s="118">
        <v>15393</v>
      </c>
      <c r="H153" s="119">
        <f t="shared" si="42"/>
        <v>1.0598153352067441</v>
      </c>
      <c r="I153" s="118">
        <v>21050</v>
      </c>
      <c r="J153" s="119">
        <f t="shared" si="43"/>
        <v>0.36750470993308637</v>
      </c>
      <c r="K153" s="118">
        <v>22639</v>
      </c>
      <c r="L153" s="119">
        <f t="shared" si="44"/>
        <v>7.5486935866983407E-2</v>
      </c>
      <c r="M153" s="118">
        <v>16532</v>
      </c>
      <c r="N153" s="119">
        <v>0.12854119735135505</v>
      </c>
      <c r="O153" s="119">
        <v>0.21273474178403751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9" t="s">
        <v>277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C7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247</v>
      </c>
      <c r="M162" s="113" t="s">
        <v>69</v>
      </c>
      <c r="N162" s="112" t="s">
        <v>270</v>
      </c>
      <c r="O162" s="112" t="s">
        <v>271</v>
      </c>
    </row>
    <row r="163" spans="2:15" x14ac:dyDescent="0.25">
      <c r="B163" s="114" t="s">
        <v>71</v>
      </c>
      <c r="C163" s="115">
        <v>720</v>
      </c>
      <c r="D163" s="116">
        <v>-0.21311475409836067</v>
      </c>
      <c r="E163" s="115">
        <v>944</v>
      </c>
      <c r="F163" s="116">
        <f t="shared" ref="F163:F175" si="48">IFERROR(E163/C163-1,"-")</f>
        <v>0.31111111111111112</v>
      </c>
      <c r="G163" s="115">
        <v>372</v>
      </c>
      <c r="H163" s="116">
        <f t="shared" ref="H163:H175" si="49">IFERROR(G163/E163-1,"-")</f>
        <v>-0.60593220338983045</v>
      </c>
      <c r="I163" s="115">
        <v>771</v>
      </c>
      <c r="J163" s="116">
        <f t="shared" ref="J163:J175" si="50">IFERROR(I163/G163-1,"-")</f>
        <v>1.0725806451612905</v>
      </c>
      <c r="K163" s="115">
        <v>1006</v>
      </c>
      <c r="L163" s="116">
        <f t="shared" ref="L163:L175" si="51">IFERROR(K163/I163-1,"-")</f>
        <v>0.30479896238651105</v>
      </c>
      <c r="M163" s="115">
        <v>991</v>
      </c>
      <c r="N163" s="116">
        <f t="shared" ref="N163:N171" si="52">IFERROR(M163/K163-1,"-")</f>
        <v>-1.491053677932408E-2</v>
      </c>
      <c r="O163" s="116">
        <f t="shared" ref="O163" si="53">M163/C163-1</f>
        <v>0.37638888888888888</v>
      </c>
    </row>
    <row r="164" spans="2:15" x14ac:dyDescent="0.25">
      <c r="B164" s="114" t="s">
        <v>73</v>
      </c>
      <c r="C164" s="115">
        <v>948</v>
      </c>
      <c r="D164" s="116">
        <v>-8.1395348837209336E-2</v>
      </c>
      <c r="E164" s="115">
        <v>1207</v>
      </c>
      <c r="F164" s="116">
        <f t="shared" si="48"/>
        <v>0.27320675105485237</v>
      </c>
      <c r="G164" s="115">
        <v>546</v>
      </c>
      <c r="H164" s="116">
        <f t="shared" si="49"/>
        <v>-0.54763877381938686</v>
      </c>
      <c r="I164" s="115">
        <v>863</v>
      </c>
      <c r="J164" s="116">
        <f t="shared" si="50"/>
        <v>0.58058608058608052</v>
      </c>
      <c r="K164" s="115">
        <v>1019</v>
      </c>
      <c r="L164" s="116">
        <f t="shared" si="51"/>
        <v>0.18076477404403235</v>
      </c>
      <c r="M164" s="115">
        <v>1220</v>
      </c>
      <c r="N164" s="116">
        <f t="shared" si="52"/>
        <v>0.19725220804710508</v>
      </c>
      <c r="O164" s="116">
        <f>IFERROR(M164/C164-1,"-")</f>
        <v>0.28691983122362874</v>
      </c>
    </row>
    <row r="165" spans="2:15" x14ac:dyDescent="0.25">
      <c r="B165" s="114" t="s">
        <v>75</v>
      </c>
      <c r="C165" s="115">
        <v>1044</v>
      </c>
      <c r="D165" s="116">
        <v>7.186858316221767E-2</v>
      </c>
      <c r="E165" s="115">
        <v>505</v>
      </c>
      <c r="F165" s="116">
        <f t="shared" si="48"/>
        <v>-0.51628352490421459</v>
      </c>
      <c r="G165" s="115">
        <v>843</v>
      </c>
      <c r="H165" s="116">
        <f t="shared" si="49"/>
        <v>0.66930693069306924</v>
      </c>
      <c r="I165" s="115">
        <v>945</v>
      </c>
      <c r="J165" s="116">
        <f t="shared" si="50"/>
        <v>0.12099644128113884</v>
      </c>
      <c r="K165" s="115">
        <v>1138</v>
      </c>
      <c r="L165" s="116">
        <f t="shared" si="51"/>
        <v>0.20423280423280432</v>
      </c>
      <c r="M165" s="115">
        <v>1305</v>
      </c>
      <c r="N165" s="116">
        <f t="shared" si="52"/>
        <v>0.14674868189806678</v>
      </c>
      <c r="O165" s="116">
        <f t="shared" ref="O165:O174" si="54">IFERROR(M165/C165-1,"-")</f>
        <v>0.25</v>
      </c>
    </row>
    <row r="166" spans="2:15" x14ac:dyDescent="0.25">
      <c r="B166" s="114" t="s">
        <v>77</v>
      </c>
      <c r="C166" s="115">
        <v>826</v>
      </c>
      <c r="D166" s="116">
        <v>-1.4319809069212375E-2</v>
      </c>
      <c r="E166" s="115">
        <v>0</v>
      </c>
      <c r="F166" s="116">
        <f t="shared" si="48"/>
        <v>-1</v>
      </c>
      <c r="G166" s="115">
        <v>695</v>
      </c>
      <c r="H166" s="116" t="str">
        <f t="shared" si="49"/>
        <v>-</v>
      </c>
      <c r="I166" s="115">
        <v>745</v>
      </c>
      <c r="J166" s="116">
        <f t="shared" si="50"/>
        <v>7.1942446043165464E-2</v>
      </c>
      <c r="K166" s="115">
        <v>650</v>
      </c>
      <c r="L166" s="116">
        <f t="shared" si="51"/>
        <v>-0.12751677852348997</v>
      </c>
      <c r="M166" s="115">
        <v>832</v>
      </c>
      <c r="N166" s="116">
        <f t="shared" si="52"/>
        <v>0.28000000000000003</v>
      </c>
      <c r="O166" s="116">
        <f t="shared" si="54"/>
        <v>7.2639225181598821E-3</v>
      </c>
    </row>
    <row r="167" spans="2:15" x14ac:dyDescent="0.25">
      <c r="B167" s="114" t="s">
        <v>79</v>
      </c>
      <c r="C167" s="115">
        <v>715</v>
      </c>
      <c r="D167" s="116">
        <v>0.2543859649122806</v>
      </c>
      <c r="E167" s="115">
        <v>0</v>
      </c>
      <c r="F167" s="116">
        <f t="shared" si="48"/>
        <v>-1</v>
      </c>
      <c r="G167" s="115">
        <v>723</v>
      </c>
      <c r="H167" s="116" t="str">
        <f t="shared" si="49"/>
        <v>-</v>
      </c>
      <c r="I167" s="115">
        <v>572</v>
      </c>
      <c r="J167" s="116">
        <f t="shared" si="50"/>
        <v>-0.20885200553250349</v>
      </c>
      <c r="K167" s="115">
        <v>732</v>
      </c>
      <c r="L167" s="116">
        <f t="shared" si="51"/>
        <v>0.2797202797202798</v>
      </c>
      <c r="M167" s="115">
        <v>862</v>
      </c>
      <c r="N167" s="116">
        <f t="shared" si="52"/>
        <v>0.17759562841530063</v>
      </c>
      <c r="O167" s="116">
        <f t="shared" si="54"/>
        <v>0.20559440559440567</v>
      </c>
    </row>
    <row r="168" spans="2:15" x14ac:dyDescent="0.25">
      <c r="B168" s="114" t="s">
        <v>81</v>
      </c>
      <c r="C168" s="115">
        <v>429</v>
      </c>
      <c r="D168" s="116">
        <v>-6.9414316702819945E-2</v>
      </c>
      <c r="E168" s="115">
        <v>0</v>
      </c>
      <c r="F168" s="116">
        <f t="shared" si="48"/>
        <v>-1</v>
      </c>
      <c r="G168" s="115">
        <v>357</v>
      </c>
      <c r="H168" s="116" t="str">
        <f t="shared" si="49"/>
        <v>-</v>
      </c>
      <c r="I168" s="115">
        <v>278</v>
      </c>
      <c r="J168" s="116">
        <f t="shared" si="50"/>
        <v>-0.22128851540616246</v>
      </c>
      <c r="K168" s="115">
        <v>374</v>
      </c>
      <c r="L168" s="116">
        <f t="shared" si="51"/>
        <v>0.34532374100719432</v>
      </c>
      <c r="M168" s="115">
        <v>426</v>
      </c>
      <c r="N168" s="116">
        <f t="shared" si="52"/>
        <v>0.1390374331550801</v>
      </c>
      <c r="O168" s="116">
        <f t="shared" si="54"/>
        <v>-6.9930069930069783E-3</v>
      </c>
    </row>
    <row r="169" spans="2:15" x14ac:dyDescent="0.25">
      <c r="B169" s="114" t="s">
        <v>83</v>
      </c>
      <c r="C169" s="115">
        <v>548</v>
      </c>
      <c r="D169" s="116">
        <v>5.1823416506717956E-2</v>
      </c>
      <c r="E169" s="115">
        <v>0</v>
      </c>
      <c r="F169" s="116">
        <f t="shared" si="48"/>
        <v>-1</v>
      </c>
      <c r="G169" s="115">
        <v>421</v>
      </c>
      <c r="H169" s="116" t="str">
        <f t="shared" si="49"/>
        <v>-</v>
      </c>
      <c r="I169" s="115">
        <v>580</v>
      </c>
      <c r="J169" s="116">
        <f t="shared" si="50"/>
        <v>0.37767220902612819</v>
      </c>
      <c r="K169" s="115">
        <v>379</v>
      </c>
      <c r="L169" s="116">
        <f t="shared" si="51"/>
        <v>-0.34655172413793101</v>
      </c>
      <c r="M169" s="115">
        <v>596</v>
      </c>
      <c r="N169" s="116">
        <f t="shared" si="52"/>
        <v>0.57255936675461738</v>
      </c>
      <c r="O169" s="116">
        <f t="shared" si="54"/>
        <v>8.7591240875912302E-2</v>
      </c>
    </row>
    <row r="170" spans="2:15" x14ac:dyDescent="0.25">
      <c r="B170" s="114" t="s">
        <v>85</v>
      </c>
      <c r="C170" s="115">
        <v>723</v>
      </c>
      <c r="D170" s="116">
        <v>0.14037854889589907</v>
      </c>
      <c r="E170" s="115">
        <v>912</v>
      </c>
      <c r="F170" s="116">
        <f t="shared" si="48"/>
        <v>0.2614107883817427</v>
      </c>
      <c r="G170" s="115">
        <v>932</v>
      </c>
      <c r="H170" s="116">
        <f t="shared" si="49"/>
        <v>2.1929824561403466E-2</v>
      </c>
      <c r="I170" s="115">
        <v>860</v>
      </c>
      <c r="J170" s="116">
        <f t="shared" si="50"/>
        <v>-7.7253218884120178E-2</v>
      </c>
      <c r="K170" s="115">
        <v>734</v>
      </c>
      <c r="L170" s="116">
        <f t="shared" si="51"/>
        <v>-0.14651162790697669</v>
      </c>
      <c r="M170" s="115">
        <v>989</v>
      </c>
      <c r="N170" s="116">
        <f t="shared" si="52"/>
        <v>0.34741144414168934</v>
      </c>
      <c r="O170" s="116">
        <f t="shared" si="54"/>
        <v>0.36791147994467499</v>
      </c>
    </row>
    <row r="171" spans="2:15" x14ac:dyDescent="0.25">
      <c r="B171" s="114" t="s">
        <v>87</v>
      </c>
      <c r="C171" s="115">
        <v>504</v>
      </c>
      <c r="D171" s="116">
        <v>0.24137931034482762</v>
      </c>
      <c r="E171" s="115">
        <v>104</v>
      </c>
      <c r="F171" s="116">
        <f t="shared" si="48"/>
        <v>-0.79365079365079372</v>
      </c>
      <c r="G171" s="115">
        <v>357</v>
      </c>
      <c r="H171" s="116">
        <f t="shared" si="49"/>
        <v>2.4326923076923075</v>
      </c>
      <c r="I171" s="115">
        <v>390</v>
      </c>
      <c r="J171" s="116">
        <f t="shared" si="50"/>
        <v>9.243697478991586E-2</v>
      </c>
      <c r="K171" s="115">
        <v>486</v>
      </c>
      <c r="L171" s="116">
        <f t="shared" si="51"/>
        <v>0.24615384615384617</v>
      </c>
      <c r="M171" s="115"/>
      <c r="N171" s="116"/>
      <c r="O171" s="116"/>
    </row>
    <row r="172" spans="2:15" x14ac:dyDescent="0.25">
      <c r="B172" s="114" t="s">
        <v>89</v>
      </c>
      <c r="C172" s="115">
        <v>638</v>
      </c>
      <c r="D172" s="116">
        <v>-0.25467289719626163</v>
      </c>
      <c r="E172" s="115">
        <v>266</v>
      </c>
      <c r="F172" s="116">
        <f t="shared" si="48"/>
        <v>-0.58307210031347956</v>
      </c>
      <c r="G172" s="115">
        <v>399</v>
      </c>
      <c r="H172" s="116">
        <f t="shared" si="49"/>
        <v>0.5</v>
      </c>
      <c r="I172" s="115">
        <v>484</v>
      </c>
      <c r="J172" s="116">
        <f t="shared" si="50"/>
        <v>0.21303258145363402</v>
      </c>
      <c r="K172" s="115">
        <v>565</v>
      </c>
      <c r="L172" s="116">
        <f t="shared" si="51"/>
        <v>0.1673553719008265</v>
      </c>
      <c r="M172" s="115"/>
      <c r="N172" s="116"/>
      <c r="O172" s="116"/>
    </row>
    <row r="173" spans="2:15" x14ac:dyDescent="0.25">
      <c r="B173" s="114" t="s">
        <v>91</v>
      </c>
      <c r="C173" s="115">
        <v>727</v>
      </c>
      <c r="D173" s="116">
        <v>0.34629629629629632</v>
      </c>
      <c r="E173" s="115">
        <v>143</v>
      </c>
      <c r="F173" s="116">
        <f t="shared" si="48"/>
        <v>-0.80330123796423658</v>
      </c>
      <c r="G173" s="115">
        <v>704</v>
      </c>
      <c r="H173" s="116">
        <f t="shared" si="49"/>
        <v>3.9230769230769234</v>
      </c>
      <c r="I173" s="115">
        <v>676</v>
      </c>
      <c r="J173" s="116">
        <f t="shared" si="50"/>
        <v>-3.9772727272727293E-2</v>
      </c>
      <c r="K173" s="115">
        <v>1140</v>
      </c>
      <c r="L173" s="116">
        <f t="shared" si="51"/>
        <v>0.68639053254437865</v>
      </c>
      <c r="M173" s="115"/>
      <c r="N173" s="116"/>
      <c r="O173" s="116"/>
    </row>
    <row r="174" spans="2:15" x14ac:dyDescent="0.25">
      <c r="B174" s="114" t="s">
        <v>93</v>
      </c>
      <c r="C174" s="115">
        <v>835</v>
      </c>
      <c r="D174" s="116">
        <v>0.1103723404255319</v>
      </c>
      <c r="E174" s="115">
        <v>445</v>
      </c>
      <c r="F174" s="116">
        <f t="shared" si="48"/>
        <v>-0.46706586826347307</v>
      </c>
      <c r="G174" s="115">
        <v>799</v>
      </c>
      <c r="H174" s="116">
        <f t="shared" si="49"/>
        <v>0.79550561797752817</v>
      </c>
      <c r="I174" s="115">
        <v>717</v>
      </c>
      <c r="J174" s="116">
        <f t="shared" si="50"/>
        <v>-0.10262828535669588</v>
      </c>
      <c r="K174" s="115">
        <v>679</v>
      </c>
      <c r="L174" s="116">
        <f t="shared" si="51"/>
        <v>-5.2998605299860557E-2</v>
      </c>
      <c r="M174" s="115"/>
      <c r="N174" s="116"/>
      <c r="O174" s="116"/>
    </row>
    <row r="175" spans="2:15" ht="15.75" x14ac:dyDescent="0.25">
      <c r="B175" s="117" t="s">
        <v>30</v>
      </c>
      <c r="C175" s="118">
        <v>8657</v>
      </c>
      <c r="D175" s="119">
        <v>1.8590422402635642E-2</v>
      </c>
      <c r="E175" s="118">
        <v>4658</v>
      </c>
      <c r="F175" s="119">
        <f t="shared" si="48"/>
        <v>-0.4619383158137923</v>
      </c>
      <c r="G175" s="118">
        <v>7148</v>
      </c>
      <c r="H175" s="119">
        <f t="shared" si="49"/>
        <v>0.53456419063975957</v>
      </c>
      <c r="I175" s="118">
        <v>7881</v>
      </c>
      <c r="J175" s="119">
        <f t="shared" si="50"/>
        <v>0.10254616675993278</v>
      </c>
      <c r="K175" s="118">
        <v>8902</v>
      </c>
      <c r="L175" s="119">
        <f t="shared" si="51"/>
        <v>0.12955208729856627</v>
      </c>
      <c r="M175" s="118">
        <v>7221</v>
      </c>
      <c r="N175" s="119">
        <v>0.19711538461538458</v>
      </c>
      <c r="O175" s="119">
        <v>0.21300184780782794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9" t="s">
        <v>278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C7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247</v>
      </c>
      <c r="M184" s="113" t="s">
        <v>69</v>
      </c>
      <c r="N184" s="112" t="s">
        <v>270</v>
      </c>
      <c r="O184" s="112" t="s">
        <v>271</v>
      </c>
    </row>
    <row r="185" spans="1:16" x14ac:dyDescent="0.25">
      <c r="A185" s="120"/>
      <c r="B185" s="114" t="s">
        <v>71</v>
      </c>
      <c r="C185" s="115">
        <v>191</v>
      </c>
      <c r="D185" s="116">
        <v>0.24836601307189543</v>
      </c>
      <c r="E185" s="115">
        <v>171</v>
      </c>
      <c r="F185" s="116">
        <f t="shared" ref="F185:F197" si="55">IFERROR(E185/C185-1,"-")</f>
        <v>-0.10471204188481675</v>
      </c>
      <c r="G185" s="115">
        <v>81</v>
      </c>
      <c r="H185" s="116">
        <f t="shared" ref="H185:H197" si="56">IFERROR(G185/E185-1,"-")</f>
        <v>-0.52631578947368429</v>
      </c>
      <c r="I185" s="115">
        <v>235</v>
      </c>
      <c r="J185" s="116">
        <f t="shared" ref="J185:J197" si="57">IFERROR(I185/G185-1,"-")</f>
        <v>1.9012345679012346</v>
      </c>
      <c r="K185" s="115">
        <v>204</v>
      </c>
      <c r="L185" s="116">
        <f t="shared" ref="L185:L197" si="58">IFERROR(K185/I185-1,"-")</f>
        <v>-0.13191489361702124</v>
      </c>
      <c r="M185" s="115">
        <v>391</v>
      </c>
      <c r="N185" s="116">
        <f t="shared" ref="N185:N193" si="59">IFERROR(M185/K185-1,"-")</f>
        <v>0.91666666666666674</v>
      </c>
      <c r="O185" s="116">
        <f t="shared" ref="O185" si="60">M185/C185-1</f>
        <v>1.0471204188481678</v>
      </c>
    </row>
    <row r="186" spans="1:16" x14ac:dyDescent="0.25">
      <c r="B186" s="114" t="s">
        <v>73</v>
      </c>
      <c r="C186" s="115">
        <v>192</v>
      </c>
      <c r="D186" s="116">
        <v>9.7142857142857197E-2</v>
      </c>
      <c r="E186" s="115">
        <v>80</v>
      </c>
      <c r="F186" s="116">
        <f t="shared" si="55"/>
        <v>-0.58333333333333326</v>
      </c>
      <c r="G186" s="115">
        <v>56</v>
      </c>
      <c r="H186" s="116">
        <f t="shared" si="56"/>
        <v>-0.30000000000000004</v>
      </c>
      <c r="I186" s="115">
        <v>237</v>
      </c>
      <c r="J186" s="116">
        <f t="shared" si="57"/>
        <v>3.2321428571428568</v>
      </c>
      <c r="K186" s="115">
        <v>99</v>
      </c>
      <c r="L186" s="116">
        <f t="shared" si="58"/>
        <v>-0.58227848101265822</v>
      </c>
      <c r="M186" s="115">
        <v>311</v>
      </c>
      <c r="N186" s="116">
        <f t="shared" si="59"/>
        <v>2.1414141414141414</v>
      </c>
      <c r="O186" s="116">
        <f>IFERROR(M186/C186-1,"-")</f>
        <v>0.61979166666666674</v>
      </c>
    </row>
    <row r="187" spans="1:16" x14ac:dyDescent="0.25">
      <c r="B187" s="114" t="s">
        <v>75</v>
      </c>
      <c r="C187" s="115">
        <v>234</v>
      </c>
      <c r="D187" s="116">
        <v>6.3636363636363713E-2</v>
      </c>
      <c r="E187" s="115">
        <v>43</v>
      </c>
      <c r="F187" s="116">
        <f t="shared" si="55"/>
        <v>-0.81623931623931623</v>
      </c>
      <c r="G187" s="115">
        <v>49</v>
      </c>
      <c r="H187" s="116">
        <f t="shared" si="56"/>
        <v>0.13953488372093026</v>
      </c>
      <c r="I187" s="115">
        <v>269</v>
      </c>
      <c r="J187" s="116">
        <f t="shared" si="57"/>
        <v>4.4897959183673466</v>
      </c>
      <c r="K187" s="115">
        <v>302</v>
      </c>
      <c r="L187" s="116">
        <f t="shared" si="58"/>
        <v>0.12267657992565062</v>
      </c>
      <c r="M187" s="115">
        <v>283</v>
      </c>
      <c r="N187" s="116">
        <f t="shared" si="59"/>
        <v>-6.29139072847682E-2</v>
      </c>
      <c r="O187" s="116">
        <f t="shared" ref="O187:O196" si="61">IFERROR(M187/C187-1,"-")</f>
        <v>0.20940170940170932</v>
      </c>
    </row>
    <row r="188" spans="1:16" x14ac:dyDescent="0.25">
      <c r="B188" s="114" t="s">
        <v>77</v>
      </c>
      <c r="C188" s="115">
        <v>119</v>
      </c>
      <c r="D188" s="116">
        <v>-0.40201005025125625</v>
      </c>
      <c r="E188" s="115">
        <v>0</v>
      </c>
      <c r="F188" s="116">
        <f t="shared" si="55"/>
        <v>-1</v>
      </c>
      <c r="G188" s="115">
        <v>73</v>
      </c>
      <c r="H188" s="116" t="str">
        <f t="shared" si="56"/>
        <v>-</v>
      </c>
      <c r="I188" s="115">
        <v>157</v>
      </c>
      <c r="J188" s="116">
        <f t="shared" si="57"/>
        <v>1.1506849315068495</v>
      </c>
      <c r="K188" s="115">
        <v>114</v>
      </c>
      <c r="L188" s="116">
        <f t="shared" si="58"/>
        <v>-0.27388535031847139</v>
      </c>
      <c r="M188" s="115">
        <v>234</v>
      </c>
      <c r="N188" s="116">
        <f t="shared" si="59"/>
        <v>1.0526315789473686</v>
      </c>
      <c r="O188" s="116">
        <f t="shared" si="61"/>
        <v>0.96638655462184864</v>
      </c>
    </row>
    <row r="189" spans="1:16" x14ac:dyDescent="0.25">
      <c r="B189" s="114" t="s">
        <v>79</v>
      </c>
      <c r="C189" s="115">
        <v>80</v>
      </c>
      <c r="D189" s="116">
        <v>-8.0459770114942541E-2</v>
      </c>
      <c r="E189" s="115">
        <v>0</v>
      </c>
      <c r="F189" s="116">
        <f t="shared" si="55"/>
        <v>-1</v>
      </c>
      <c r="G189" s="115">
        <v>68</v>
      </c>
      <c r="H189" s="116" t="str">
        <f t="shared" si="56"/>
        <v>-</v>
      </c>
      <c r="I189" s="115">
        <v>104</v>
      </c>
      <c r="J189" s="116">
        <f t="shared" si="57"/>
        <v>0.52941176470588225</v>
      </c>
      <c r="K189" s="115">
        <v>83</v>
      </c>
      <c r="L189" s="116">
        <f t="shared" si="58"/>
        <v>-0.20192307692307687</v>
      </c>
      <c r="M189" s="115">
        <v>66</v>
      </c>
      <c r="N189" s="116">
        <f t="shared" si="59"/>
        <v>-0.20481927710843373</v>
      </c>
      <c r="O189" s="116">
        <f t="shared" si="61"/>
        <v>-0.17500000000000004</v>
      </c>
    </row>
    <row r="190" spans="1:16" x14ac:dyDescent="0.25">
      <c r="B190" s="114" t="s">
        <v>120</v>
      </c>
      <c r="C190" s="115">
        <v>84</v>
      </c>
      <c r="D190" s="116">
        <v>0.16666666666666674</v>
      </c>
      <c r="E190" s="115">
        <v>0</v>
      </c>
      <c r="F190" s="116">
        <f t="shared" si="55"/>
        <v>-1</v>
      </c>
      <c r="G190" s="115">
        <v>84</v>
      </c>
      <c r="H190" s="116" t="str">
        <f t="shared" si="56"/>
        <v>-</v>
      </c>
      <c r="I190" s="115">
        <v>70</v>
      </c>
      <c r="J190" s="116">
        <f t="shared" si="57"/>
        <v>-0.16666666666666663</v>
      </c>
      <c r="K190" s="115">
        <v>73</v>
      </c>
      <c r="L190" s="116">
        <f t="shared" si="58"/>
        <v>4.2857142857142927E-2</v>
      </c>
      <c r="M190" s="115">
        <v>55</v>
      </c>
      <c r="N190" s="116">
        <f t="shared" si="59"/>
        <v>-0.24657534246575341</v>
      </c>
      <c r="O190" s="116">
        <f t="shared" si="61"/>
        <v>-0.34523809523809523</v>
      </c>
    </row>
    <row r="191" spans="1:16" x14ac:dyDescent="0.25">
      <c r="B191" s="114" t="s">
        <v>83</v>
      </c>
      <c r="C191" s="115">
        <v>43</v>
      </c>
      <c r="D191" s="116">
        <v>-0.24561403508771928</v>
      </c>
      <c r="E191" s="115">
        <v>0</v>
      </c>
      <c r="F191" s="116">
        <f t="shared" si="55"/>
        <v>-1</v>
      </c>
      <c r="G191" s="115">
        <v>108</v>
      </c>
      <c r="H191" s="116" t="str">
        <f t="shared" si="56"/>
        <v>-</v>
      </c>
      <c r="I191" s="115">
        <v>209</v>
      </c>
      <c r="J191" s="116">
        <f t="shared" si="57"/>
        <v>0.93518518518518512</v>
      </c>
      <c r="K191" s="115">
        <v>111</v>
      </c>
      <c r="L191" s="116">
        <f t="shared" si="58"/>
        <v>-0.46889952153110048</v>
      </c>
      <c r="M191" s="115">
        <v>59</v>
      </c>
      <c r="N191" s="116">
        <f t="shared" si="59"/>
        <v>-0.46846846846846846</v>
      </c>
      <c r="O191" s="116">
        <f t="shared" si="61"/>
        <v>0.37209302325581395</v>
      </c>
    </row>
    <row r="192" spans="1:16" x14ac:dyDescent="0.25">
      <c r="B192" s="114" t="s">
        <v>85</v>
      </c>
      <c r="C192" s="115">
        <v>40</v>
      </c>
      <c r="D192" s="116">
        <v>-0.14893617021276595</v>
      </c>
      <c r="E192" s="115">
        <v>120</v>
      </c>
      <c r="F192" s="116">
        <f t="shared" si="55"/>
        <v>2</v>
      </c>
      <c r="G192" s="115">
        <v>67</v>
      </c>
      <c r="H192" s="116">
        <f t="shared" si="56"/>
        <v>-0.44166666666666665</v>
      </c>
      <c r="I192" s="115">
        <v>142</v>
      </c>
      <c r="J192" s="116">
        <f t="shared" si="57"/>
        <v>1.1194029850746268</v>
      </c>
      <c r="K192" s="115">
        <v>117</v>
      </c>
      <c r="L192" s="116">
        <f t="shared" si="58"/>
        <v>-0.176056338028169</v>
      </c>
      <c r="M192" s="115">
        <v>136</v>
      </c>
      <c r="N192" s="116">
        <f t="shared" si="59"/>
        <v>0.16239316239316248</v>
      </c>
      <c r="O192" s="116">
        <f t="shared" si="61"/>
        <v>2.4</v>
      </c>
    </row>
    <row r="193" spans="2:16" x14ac:dyDescent="0.25">
      <c r="B193" s="114" t="s">
        <v>87</v>
      </c>
      <c r="C193" s="115">
        <v>24</v>
      </c>
      <c r="D193" s="116">
        <v>-0.70731707317073167</v>
      </c>
      <c r="E193" s="115">
        <v>86</v>
      </c>
      <c r="F193" s="116">
        <f t="shared" si="55"/>
        <v>2.5833333333333335</v>
      </c>
      <c r="G193" s="115">
        <v>72</v>
      </c>
      <c r="H193" s="116">
        <f t="shared" si="56"/>
        <v>-0.16279069767441856</v>
      </c>
      <c r="I193" s="115">
        <v>117</v>
      </c>
      <c r="J193" s="116">
        <f t="shared" si="57"/>
        <v>0.625</v>
      </c>
      <c r="K193" s="115">
        <v>120</v>
      </c>
      <c r="L193" s="116">
        <f t="shared" si="58"/>
        <v>2.564102564102555E-2</v>
      </c>
      <c r="M193" s="115"/>
      <c r="N193" s="116"/>
      <c r="O193" s="116"/>
    </row>
    <row r="194" spans="2:16" x14ac:dyDescent="0.25">
      <c r="B194" s="114" t="s">
        <v>89</v>
      </c>
      <c r="C194" s="115">
        <v>56</v>
      </c>
      <c r="D194" s="116">
        <v>-0.49090909090909096</v>
      </c>
      <c r="E194" s="115">
        <v>74</v>
      </c>
      <c r="F194" s="116">
        <f t="shared" si="55"/>
        <v>0.3214285714285714</v>
      </c>
      <c r="G194" s="115">
        <v>171</v>
      </c>
      <c r="H194" s="116">
        <f t="shared" si="56"/>
        <v>1.310810810810811</v>
      </c>
      <c r="I194" s="115">
        <v>83</v>
      </c>
      <c r="J194" s="116">
        <f t="shared" si="57"/>
        <v>-0.51461988304093564</v>
      </c>
      <c r="K194" s="115">
        <v>116</v>
      </c>
      <c r="L194" s="116">
        <f t="shared" si="58"/>
        <v>0.39759036144578319</v>
      </c>
      <c r="M194" s="115"/>
      <c r="N194" s="116"/>
      <c r="O194" s="116"/>
    </row>
    <row r="195" spans="2:16" x14ac:dyDescent="0.25">
      <c r="B195" s="114" t="s">
        <v>91</v>
      </c>
      <c r="C195" s="115">
        <v>121</v>
      </c>
      <c r="D195" s="116">
        <v>-0.33149171270718236</v>
      </c>
      <c r="E195" s="115">
        <v>125</v>
      </c>
      <c r="F195" s="116">
        <f t="shared" si="55"/>
        <v>3.3057851239669311E-2</v>
      </c>
      <c r="G195" s="115">
        <v>319</v>
      </c>
      <c r="H195" s="116">
        <f t="shared" si="56"/>
        <v>1.552</v>
      </c>
      <c r="I195" s="115">
        <v>157</v>
      </c>
      <c r="J195" s="116">
        <f t="shared" si="57"/>
        <v>-0.50783699059561127</v>
      </c>
      <c r="K195" s="115">
        <v>311</v>
      </c>
      <c r="L195" s="116">
        <f t="shared" si="58"/>
        <v>0.98089171974522293</v>
      </c>
      <c r="M195" s="115"/>
      <c r="N195" s="116"/>
      <c r="O195" s="116"/>
    </row>
    <row r="196" spans="2:16" x14ac:dyDescent="0.25">
      <c r="B196" s="114" t="s">
        <v>93</v>
      </c>
      <c r="C196" s="115">
        <v>114</v>
      </c>
      <c r="D196" s="116">
        <v>-0.38043478260869568</v>
      </c>
      <c r="E196" s="115">
        <v>36</v>
      </c>
      <c r="F196" s="116">
        <f t="shared" si="55"/>
        <v>-0.68421052631578949</v>
      </c>
      <c r="G196" s="115">
        <v>167</v>
      </c>
      <c r="H196" s="116">
        <f t="shared" si="56"/>
        <v>3.6388888888888893</v>
      </c>
      <c r="I196" s="115">
        <v>112</v>
      </c>
      <c r="J196" s="116">
        <f t="shared" si="57"/>
        <v>-0.3293413173652695</v>
      </c>
      <c r="K196" s="115">
        <v>162</v>
      </c>
      <c r="L196" s="116">
        <f t="shared" si="58"/>
        <v>0.4464285714285714</v>
      </c>
      <c r="M196" s="115"/>
      <c r="N196" s="116"/>
      <c r="O196" s="116"/>
    </row>
    <row r="197" spans="2:16" ht="15.75" x14ac:dyDescent="0.25">
      <c r="B197" s="117" t="s">
        <v>30</v>
      </c>
      <c r="C197" s="118">
        <v>1298</v>
      </c>
      <c r="D197" s="119">
        <v>-0.17166560306317802</v>
      </c>
      <c r="E197" s="118">
        <v>788</v>
      </c>
      <c r="F197" s="119">
        <f t="shared" si="55"/>
        <v>-0.39291217257318956</v>
      </c>
      <c r="G197" s="118">
        <v>1315</v>
      </c>
      <c r="H197" s="119">
        <f t="shared" si="56"/>
        <v>0.66878172588832485</v>
      </c>
      <c r="I197" s="118">
        <v>1892</v>
      </c>
      <c r="J197" s="119">
        <f t="shared" si="57"/>
        <v>0.43878326996197714</v>
      </c>
      <c r="K197" s="118">
        <v>1812</v>
      </c>
      <c r="L197" s="119">
        <f t="shared" si="58"/>
        <v>-4.228329809725162E-2</v>
      </c>
      <c r="M197" s="118">
        <v>1535</v>
      </c>
      <c r="N197" s="119">
        <v>0.39165911151405264</v>
      </c>
      <c r="O197" s="119">
        <v>0.56154628687690744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9" t="s">
        <v>279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C7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247</v>
      </c>
      <c r="M206" s="113" t="s">
        <v>69</v>
      </c>
      <c r="N206" s="112" t="s">
        <v>270</v>
      </c>
      <c r="O206" s="112" t="s">
        <v>271</v>
      </c>
    </row>
    <row r="207" spans="2:16" x14ac:dyDescent="0.25">
      <c r="B207" s="114" t="s">
        <v>71</v>
      </c>
      <c r="C207" s="115">
        <v>273</v>
      </c>
      <c r="D207" s="116">
        <v>-8.0808080808080773E-2</v>
      </c>
      <c r="E207" s="115">
        <v>207</v>
      </c>
      <c r="F207" s="116">
        <f t="shared" ref="F207:F219" si="62">IFERROR(E207/C207-1,"-")</f>
        <v>-0.24175824175824179</v>
      </c>
      <c r="G207" s="115">
        <v>8</v>
      </c>
      <c r="H207" s="116">
        <f t="shared" ref="H207:H219" si="63">IFERROR(G207/E207-1,"-")</f>
        <v>-0.96135265700483097</v>
      </c>
      <c r="I207" s="115">
        <v>500</v>
      </c>
      <c r="J207" s="116">
        <f t="shared" ref="J207:J219" si="64">IFERROR(I207/G207-1,"-")</f>
        <v>61.5</v>
      </c>
      <c r="K207" s="115">
        <v>587</v>
      </c>
      <c r="L207" s="116">
        <f t="shared" ref="L207:L219" si="65">IFERROR(K207/I207-1,"-")</f>
        <v>0.17399999999999993</v>
      </c>
      <c r="M207" s="115">
        <v>618</v>
      </c>
      <c r="N207" s="116">
        <f t="shared" ref="N207:N215" si="66">IFERROR(M207/K207-1,"-")</f>
        <v>5.2810902896081702E-2</v>
      </c>
      <c r="O207" s="116">
        <f t="shared" ref="O207" si="67">M207/C207-1</f>
        <v>1.2637362637362637</v>
      </c>
    </row>
    <row r="208" spans="2:16" x14ac:dyDescent="0.25">
      <c r="B208" s="114" t="s">
        <v>73</v>
      </c>
      <c r="C208" s="115">
        <v>211</v>
      </c>
      <c r="D208" s="116">
        <v>-0.50469483568075124</v>
      </c>
      <c r="E208" s="115">
        <v>537</v>
      </c>
      <c r="F208" s="116">
        <f t="shared" si="62"/>
        <v>1.5450236966824646</v>
      </c>
      <c r="G208" s="115">
        <v>17</v>
      </c>
      <c r="H208" s="116">
        <f t="shared" si="63"/>
        <v>-0.96834264432029793</v>
      </c>
      <c r="I208" s="115">
        <v>376</v>
      </c>
      <c r="J208" s="116">
        <f t="shared" si="64"/>
        <v>21.117647058823529</v>
      </c>
      <c r="K208" s="115">
        <v>398</v>
      </c>
      <c r="L208" s="116">
        <f t="shared" si="65"/>
        <v>5.8510638297872397E-2</v>
      </c>
      <c r="M208" s="115">
        <v>524</v>
      </c>
      <c r="N208" s="116">
        <f t="shared" si="66"/>
        <v>0.31658291457286425</v>
      </c>
      <c r="O208" s="116">
        <f>IFERROR(M208/C208-1,"-")</f>
        <v>1.4834123222748814</v>
      </c>
    </row>
    <row r="209" spans="2:16" x14ac:dyDescent="0.25">
      <c r="B209" s="114" t="s">
        <v>75</v>
      </c>
      <c r="C209" s="115">
        <v>272</v>
      </c>
      <c r="D209" s="116">
        <v>-0.28421052631578947</v>
      </c>
      <c r="E209" s="115">
        <v>95</v>
      </c>
      <c r="F209" s="116">
        <f t="shared" si="62"/>
        <v>-0.65073529411764708</v>
      </c>
      <c r="G209" s="115">
        <v>49</v>
      </c>
      <c r="H209" s="116">
        <f t="shared" si="63"/>
        <v>-0.48421052631578942</v>
      </c>
      <c r="I209" s="115">
        <v>467</v>
      </c>
      <c r="J209" s="116">
        <f t="shared" si="64"/>
        <v>8.5306122448979593</v>
      </c>
      <c r="K209" s="115">
        <v>596</v>
      </c>
      <c r="L209" s="116">
        <f t="shared" si="65"/>
        <v>0.27623126338329773</v>
      </c>
      <c r="M209" s="115">
        <v>525</v>
      </c>
      <c r="N209" s="116">
        <f t="shared" si="66"/>
        <v>-0.11912751677852351</v>
      </c>
      <c r="O209" s="116">
        <f t="shared" ref="O209:O218" si="68">IFERROR(M209/C209-1,"-")</f>
        <v>0.93014705882352944</v>
      </c>
    </row>
    <row r="210" spans="2:16" x14ac:dyDescent="0.25">
      <c r="B210" s="114" t="s">
        <v>77</v>
      </c>
      <c r="C210" s="115">
        <v>128</v>
      </c>
      <c r="D210" s="116">
        <v>-0.36633663366336633</v>
      </c>
      <c r="E210" s="115">
        <v>0</v>
      </c>
      <c r="F210" s="116">
        <f t="shared" si="62"/>
        <v>-1</v>
      </c>
      <c r="G210" s="115">
        <v>45</v>
      </c>
      <c r="H210" s="116" t="str">
        <f t="shared" si="63"/>
        <v>-</v>
      </c>
      <c r="I210" s="115">
        <v>402</v>
      </c>
      <c r="J210" s="116">
        <f t="shared" si="64"/>
        <v>7.9333333333333336</v>
      </c>
      <c r="K210" s="115">
        <v>239</v>
      </c>
      <c r="L210" s="116">
        <f t="shared" si="65"/>
        <v>-0.40547263681592038</v>
      </c>
      <c r="M210" s="115">
        <v>478</v>
      </c>
      <c r="N210" s="116">
        <f t="shared" si="66"/>
        <v>1</v>
      </c>
      <c r="O210" s="116">
        <f t="shared" si="68"/>
        <v>2.734375</v>
      </c>
    </row>
    <row r="211" spans="2:16" x14ac:dyDescent="0.25">
      <c r="B211" s="114" t="s">
        <v>79</v>
      </c>
      <c r="C211" s="115">
        <v>98</v>
      </c>
      <c r="D211" s="116">
        <v>-0.43678160919540232</v>
      </c>
      <c r="E211" s="115">
        <v>0</v>
      </c>
      <c r="F211" s="116">
        <f t="shared" si="62"/>
        <v>-1</v>
      </c>
      <c r="G211" s="115">
        <v>57</v>
      </c>
      <c r="H211" s="116" t="str">
        <f t="shared" si="63"/>
        <v>-</v>
      </c>
      <c r="I211" s="115">
        <v>372</v>
      </c>
      <c r="J211" s="116">
        <f t="shared" si="64"/>
        <v>5.5263157894736841</v>
      </c>
      <c r="K211" s="115">
        <v>200</v>
      </c>
      <c r="L211" s="116">
        <f t="shared" si="65"/>
        <v>-0.4623655913978495</v>
      </c>
      <c r="M211" s="115">
        <v>229</v>
      </c>
      <c r="N211" s="116">
        <f t="shared" si="66"/>
        <v>0.14500000000000002</v>
      </c>
      <c r="O211" s="116">
        <f t="shared" si="68"/>
        <v>1.3367346938775508</v>
      </c>
    </row>
    <row r="212" spans="2:16" x14ac:dyDescent="0.25">
      <c r="B212" s="114" t="s">
        <v>81</v>
      </c>
      <c r="C212" s="115">
        <v>161</v>
      </c>
      <c r="D212" s="116">
        <v>1.1466666666666665</v>
      </c>
      <c r="E212" s="115">
        <v>0</v>
      </c>
      <c r="F212" s="116">
        <f t="shared" si="62"/>
        <v>-1</v>
      </c>
      <c r="G212" s="115">
        <v>52</v>
      </c>
      <c r="H212" s="116" t="str">
        <f t="shared" si="63"/>
        <v>-</v>
      </c>
      <c r="I212" s="115">
        <v>448</v>
      </c>
      <c r="J212" s="116">
        <f t="shared" si="64"/>
        <v>7.615384615384615</v>
      </c>
      <c r="K212" s="115">
        <v>127</v>
      </c>
      <c r="L212" s="116">
        <f t="shared" si="65"/>
        <v>-0.71651785714285721</v>
      </c>
      <c r="M212" s="115">
        <v>314</v>
      </c>
      <c r="N212" s="116">
        <f t="shared" si="66"/>
        <v>1.4724409448818898</v>
      </c>
      <c r="O212" s="116">
        <f t="shared" si="68"/>
        <v>0.95031055900621109</v>
      </c>
    </row>
    <row r="213" spans="2:16" x14ac:dyDescent="0.25">
      <c r="B213" s="114" t="s">
        <v>83</v>
      </c>
      <c r="C213" s="115">
        <v>180</v>
      </c>
      <c r="D213" s="116">
        <v>8</v>
      </c>
      <c r="E213" s="115">
        <v>0</v>
      </c>
      <c r="F213" s="116">
        <f t="shared" si="62"/>
        <v>-1</v>
      </c>
      <c r="G213" s="115">
        <v>37</v>
      </c>
      <c r="H213" s="116" t="str">
        <f t="shared" si="63"/>
        <v>-</v>
      </c>
      <c r="I213" s="115">
        <v>155</v>
      </c>
      <c r="J213" s="116">
        <f t="shared" si="64"/>
        <v>3.1891891891891895</v>
      </c>
      <c r="K213" s="115">
        <v>176</v>
      </c>
      <c r="L213" s="116">
        <f t="shared" si="65"/>
        <v>0.13548387096774195</v>
      </c>
      <c r="M213" s="115">
        <v>134</v>
      </c>
      <c r="N213" s="116">
        <f t="shared" si="66"/>
        <v>-0.23863636363636365</v>
      </c>
      <c r="O213" s="116">
        <f t="shared" si="68"/>
        <v>-0.25555555555555554</v>
      </c>
    </row>
    <row r="214" spans="2:16" x14ac:dyDescent="0.25">
      <c r="B214" s="114" t="s">
        <v>85</v>
      </c>
      <c r="C214" s="115">
        <v>291</v>
      </c>
      <c r="D214" s="116">
        <v>1.4049586776859506</v>
      </c>
      <c r="E214" s="115">
        <v>19</v>
      </c>
      <c r="F214" s="116">
        <f t="shared" si="62"/>
        <v>-0.93470790378006874</v>
      </c>
      <c r="G214" s="115">
        <v>76</v>
      </c>
      <c r="H214" s="116">
        <f t="shared" si="63"/>
        <v>3</v>
      </c>
      <c r="I214" s="115">
        <v>383</v>
      </c>
      <c r="J214" s="116">
        <f t="shared" si="64"/>
        <v>4.0394736842105265</v>
      </c>
      <c r="K214" s="115">
        <v>153</v>
      </c>
      <c r="L214" s="116">
        <f t="shared" si="65"/>
        <v>-0.60052219321148825</v>
      </c>
      <c r="M214" s="115">
        <v>219</v>
      </c>
      <c r="N214" s="116">
        <f t="shared" si="66"/>
        <v>0.43137254901960786</v>
      </c>
      <c r="O214" s="116">
        <f t="shared" si="68"/>
        <v>-0.24742268041237114</v>
      </c>
    </row>
    <row r="215" spans="2:16" x14ac:dyDescent="0.25">
      <c r="B215" s="114" t="s">
        <v>87</v>
      </c>
      <c r="C215" s="115">
        <v>116</v>
      </c>
      <c r="D215" s="116">
        <v>2.6548672566371723E-2</v>
      </c>
      <c r="E215" s="115">
        <v>6</v>
      </c>
      <c r="F215" s="116">
        <f t="shared" si="62"/>
        <v>-0.94827586206896552</v>
      </c>
      <c r="G215" s="115">
        <v>243</v>
      </c>
      <c r="H215" s="116">
        <f t="shared" si="63"/>
        <v>39.5</v>
      </c>
      <c r="I215" s="115">
        <v>333</v>
      </c>
      <c r="J215" s="116">
        <f t="shared" si="64"/>
        <v>0.37037037037037046</v>
      </c>
      <c r="K215" s="115">
        <v>194</v>
      </c>
      <c r="L215" s="116">
        <f t="shared" si="65"/>
        <v>-0.41741741741741745</v>
      </c>
      <c r="M215" s="115"/>
      <c r="N215" s="116"/>
      <c r="O215" s="116"/>
    </row>
    <row r="216" spans="2:16" x14ac:dyDescent="0.25">
      <c r="B216" s="114" t="s">
        <v>89</v>
      </c>
      <c r="C216" s="115">
        <v>243</v>
      </c>
      <c r="D216" s="116">
        <v>2.3287671232876712</v>
      </c>
      <c r="E216" s="115">
        <v>5</v>
      </c>
      <c r="F216" s="116">
        <f t="shared" si="62"/>
        <v>-0.97942386831275718</v>
      </c>
      <c r="G216" s="115">
        <v>136</v>
      </c>
      <c r="H216" s="116">
        <f t="shared" si="63"/>
        <v>26.2</v>
      </c>
      <c r="I216" s="115">
        <v>458</v>
      </c>
      <c r="J216" s="116">
        <f t="shared" si="64"/>
        <v>2.3676470588235294</v>
      </c>
      <c r="K216" s="115">
        <v>266</v>
      </c>
      <c r="L216" s="116">
        <f t="shared" si="65"/>
        <v>-0.41921397379912662</v>
      </c>
      <c r="M216" s="115"/>
      <c r="N216" s="116"/>
      <c r="O216" s="116"/>
    </row>
    <row r="217" spans="2:16" x14ac:dyDescent="0.25">
      <c r="B217" s="114" t="s">
        <v>91</v>
      </c>
      <c r="C217" s="115">
        <v>220</v>
      </c>
      <c r="D217" s="116">
        <v>0.67938931297709915</v>
      </c>
      <c r="E217" s="115">
        <v>24</v>
      </c>
      <c r="F217" s="116">
        <f t="shared" si="62"/>
        <v>-0.89090909090909087</v>
      </c>
      <c r="G217" s="115">
        <v>317</v>
      </c>
      <c r="H217" s="116">
        <f t="shared" si="63"/>
        <v>12.208333333333334</v>
      </c>
      <c r="I217" s="115">
        <v>713</v>
      </c>
      <c r="J217" s="116">
        <f t="shared" si="64"/>
        <v>1.2492113564668768</v>
      </c>
      <c r="K217" s="115">
        <v>322</v>
      </c>
      <c r="L217" s="116">
        <f t="shared" si="65"/>
        <v>-0.54838709677419351</v>
      </c>
      <c r="M217" s="115"/>
      <c r="N217" s="116"/>
      <c r="O217" s="116"/>
    </row>
    <row r="218" spans="2:16" x14ac:dyDescent="0.25">
      <c r="B218" s="114" t="s">
        <v>93</v>
      </c>
      <c r="C218" s="115">
        <v>197</v>
      </c>
      <c r="D218" s="116">
        <v>0.26282051282051277</v>
      </c>
      <c r="E218" s="115">
        <v>14</v>
      </c>
      <c r="F218" s="116">
        <f t="shared" si="62"/>
        <v>-0.92893401015228427</v>
      </c>
      <c r="G218" s="115">
        <v>348</v>
      </c>
      <c r="H218" s="116">
        <f t="shared" si="63"/>
        <v>23.857142857142858</v>
      </c>
      <c r="I218" s="115">
        <v>374</v>
      </c>
      <c r="J218" s="116">
        <f t="shared" si="64"/>
        <v>7.4712643678160884E-2</v>
      </c>
      <c r="K218" s="115">
        <v>365</v>
      </c>
      <c r="L218" s="116">
        <f t="shared" si="65"/>
        <v>-2.4064171122994638E-2</v>
      </c>
      <c r="M218" s="115"/>
      <c r="N218" s="116"/>
      <c r="O218" s="116"/>
    </row>
    <row r="219" spans="2:16" ht="15.75" x14ac:dyDescent="0.25">
      <c r="B219" s="117" t="s">
        <v>30</v>
      </c>
      <c r="C219" s="118">
        <v>2390</v>
      </c>
      <c r="D219" s="119">
        <v>0.10239852398523985</v>
      </c>
      <c r="E219" s="118">
        <v>940</v>
      </c>
      <c r="F219" s="119">
        <f t="shared" si="62"/>
        <v>-0.60669456066945604</v>
      </c>
      <c r="G219" s="118">
        <v>1385</v>
      </c>
      <c r="H219" s="119">
        <f t="shared" si="63"/>
        <v>0.47340425531914887</v>
      </c>
      <c r="I219" s="118">
        <v>4981</v>
      </c>
      <c r="J219" s="119">
        <f t="shared" si="64"/>
        <v>2.5963898916967509</v>
      </c>
      <c r="K219" s="118">
        <v>3623</v>
      </c>
      <c r="L219" s="119">
        <f t="shared" si="65"/>
        <v>-0.27263601686408356</v>
      </c>
      <c r="M219" s="118">
        <v>3041</v>
      </c>
      <c r="N219" s="119">
        <v>0.22819063004846529</v>
      </c>
      <c r="O219" s="119">
        <v>0.88413878562577453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9" t="s">
        <v>280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1" t="s">
        <v>128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C7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247</v>
      </c>
      <c r="M228" s="113" t="s">
        <v>69</v>
      </c>
      <c r="N228" s="112" t="s">
        <v>270</v>
      </c>
      <c r="O228" s="112" t="s">
        <v>271</v>
      </c>
    </row>
    <row r="229" spans="2:16" x14ac:dyDescent="0.25">
      <c r="B229" s="114" t="s">
        <v>71</v>
      </c>
      <c r="C229" s="115">
        <v>118</v>
      </c>
      <c r="D229" s="116">
        <v>1.4081632653061225</v>
      </c>
      <c r="E229" s="115">
        <v>324</v>
      </c>
      <c r="F229" s="116">
        <f t="shared" ref="F229:F241" si="69">IFERROR(E229/C229-1,"-")</f>
        <v>1.7457627118644066</v>
      </c>
      <c r="G229" s="115">
        <v>5</v>
      </c>
      <c r="H229" s="116">
        <f t="shared" ref="H229:H241" si="70">IFERROR(G229/E229-1,"-")</f>
        <v>-0.98456790123456794</v>
      </c>
      <c r="I229" s="115">
        <v>202</v>
      </c>
      <c r="J229" s="116">
        <f t="shared" ref="J229:J241" si="71">IFERROR(I229/G229-1,"-")</f>
        <v>39.4</v>
      </c>
      <c r="K229" s="115">
        <v>130</v>
      </c>
      <c r="L229" s="116">
        <f t="shared" ref="L229:L241" si="72">IFERROR(K229/I229-1,"-")</f>
        <v>-0.35643564356435642</v>
      </c>
      <c r="M229" s="115">
        <v>167</v>
      </c>
      <c r="N229" s="116">
        <f t="shared" ref="N229:N237" si="73">IFERROR(M229/K229-1,"-")</f>
        <v>0.28461538461538471</v>
      </c>
      <c r="O229" s="116">
        <f t="shared" ref="O229" si="74">M229/C229-1</f>
        <v>0.4152542372881356</v>
      </c>
    </row>
    <row r="230" spans="2:16" x14ac:dyDescent="0.25">
      <c r="B230" s="114" t="s">
        <v>73</v>
      </c>
      <c r="C230" s="115">
        <v>79</v>
      </c>
      <c r="D230" s="116">
        <v>0</v>
      </c>
      <c r="E230" s="115">
        <v>73</v>
      </c>
      <c r="F230" s="116">
        <f t="shared" si="69"/>
        <v>-7.5949367088607556E-2</v>
      </c>
      <c r="G230" s="115">
        <v>5</v>
      </c>
      <c r="H230" s="116">
        <f t="shared" si="70"/>
        <v>-0.93150684931506844</v>
      </c>
      <c r="I230" s="115">
        <v>191</v>
      </c>
      <c r="J230" s="116">
        <f t="shared" si="71"/>
        <v>37.200000000000003</v>
      </c>
      <c r="K230" s="115">
        <v>31</v>
      </c>
      <c r="L230" s="116">
        <f t="shared" si="72"/>
        <v>-0.83769633507853403</v>
      </c>
      <c r="M230" s="115">
        <v>140</v>
      </c>
      <c r="N230" s="116">
        <f t="shared" si="73"/>
        <v>3.5161290322580649</v>
      </c>
      <c r="O230" s="116">
        <f>IFERROR(M230/C230-1,"-")</f>
        <v>0.77215189873417711</v>
      </c>
    </row>
    <row r="231" spans="2:16" x14ac:dyDescent="0.25">
      <c r="B231" s="114" t="s">
        <v>75</v>
      </c>
      <c r="C231" s="115">
        <v>57</v>
      </c>
      <c r="D231" s="116">
        <v>1.7857142857142794E-2</v>
      </c>
      <c r="E231" s="115">
        <v>168</v>
      </c>
      <c r="F231" s="116">
        <f t="shared" si="69"/>
        <v>1.9473684210526314</v>
      </c>
      <c r="G231" s="115">
        <v>7</v>
      </c>
      <c r="H231" s="116">
        <f t="shared" si="70"/>
        <v>-0.95833333333333337</v>
      </c>
      <c r="I231" s="115">
        <v>85</v>
      </c>
      <c r="J231" s="116">
        <f t="shared" si="71"/>
        <v>11.142857142857142</v>
      </c>
      <c r="K231" s="115">
        <v>28</v>
      </c>
      <c r="L231" s="116">
        <f t="shared" si="72"/>
        <v>-0.67058823529411771</v>
      </c>
      <c r="M231" s="115">
        <v>62</v>
      </c>
      <c r="N231" s="116">
        <f t="shared" si="73"/>
        <v>1.2142857142857144</v>
      </c>
      <c r="O231" s="116">
        <f t="shared" ref="O231:O240" si="75">IFERROR(M231/C231-1,"-")</f>
        <v>8.7719298245614086E-2</v>
      </c>
    </row>
    <row r="232" spans="2:16" x14ac:dyDescent="0.25">
      <c r="B232" s="114" t="s">
        <v>77</v>
      </c>
      <c r="C232" s="115">
        <v>16</v>
      </c>
      <c r="D232" s="116">
        <v>-0.44827586206896552</v>
      </c>
      <c r="E232" s="115">
        <v>0</v>
      </c>
      <c r="F232" s="116">
        <f t="shared" si="69"/>
        <v>-1</v>
      </c>
      <c r="G232" s="115">
        <v>9</v>
      </c>
      <c r="H232" s="116" t="str">
        <f t="shared" si="70"/>
        <v>-</v>
      </c>
      <c r="I232" s="115">
        <v>17</v>
      </c>
      <c r="J232" s="116">
        <f t="shared" si="71"/>
        <v>0.88888888888888884</v>
      </c>
      <c r="K232" s="115">
        <v>42</v>
      </c>
      <c r="L232" s="116">
        <f t="shared" si="72"/>
        <v>1.4705882352941178</v>
      </c>
      <c r="M232" s="115">
        <v>2</v>
      </c>
      <c r="N232" s="116">
        <f t="shared" si="73"/>
        <v>-0.95238095238095233</v>
      </c>
      <c r="O232" s="116">
        <f t="shared" si="75"/>
        <v>-0.875</v>
      </c>
    </row>
    <row r="233" spans="2:16" x14ac:dyDescent="0.25">
      <c r="B233" s="114" t="s">
        <v>79</v>
      </c>
      <c r="C233" s="115">
        <v>10</v>
      </c>
      <c r="D233" s="116">
        <v>1.5</v>
      </c>
      <c r="E233" s="115">
        <v>0</v>
      </c>
      <c r="F233" s="116">
        <f t="shared" si="69"/>
        <v>-1</v>
      </c>
      <c r="G233" s="115">
        <v>12</v>
      </c>
      <c r="H233" s="116" t="str">
        <f t="shared" si="70"/>
        <v>-</v>
      </c>
      <c r="I233" s="115">
        <v>21</v>
      </c>
      <c r="J233" s="116">
        <f t="shared" si="71"/>
        <v>0.75</v>
      </c>
      <c r="K233" s="115">
        <v>10</v>
      </c>
      <c r="L233" s="116">
        <f t="shared" si="72"/>
        <v>-0.52380952380952384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23</v>
      </c>
      <c r="D234" s="116" t="s">
        <v>227</v>
      </c>
      <c r="E234" s="115">
        <v>0</v>
      </c>
      <c r="F234" s="116">
        <f t="shared" si="69"/>
        <v>-1</v>
      </c>
      <c r="G234" s="115">
        <v>0</v>
      </c>
      <c r="H234" s="116" t="str">
        <f t="shared" si="70"/>
        <v>-</v>
      </c>
      <c r="I234" s="115">
        <v>7</v>
      </c>
      <c r="J234" s="116" t="str">
        <f t="shared" si="71"/>
        <v>-</v>
      </c>
      <c r="K234" s="115">
        <v>2</v>
      </c>
      <c r="L234" s="116">
        <f t="shared" si="72"/>
        <v>-0.7142857142857143</v>
      </c>
      <c r="M234" s="115">
        <v>176</v>
      </c>
      <c r="N234" s="116">
        <f t="shared" si="73"/>
        <v>87</v>
      </c>
      <c r="O234" s="116">
        <f t="shared" si="75"/>
        <v>6.6521739130434785</v>
      </c>
    </row>
    <row r="235" spans="2:16" x14ac:dyDescent="0.25">
      <c r="B235" s="114" t="s">
        <v>83</v>
      </c>
      <c r="C235" s="115">
        <v>9</v>
      </c>
      <c r="D235" s="116">
        <v>1.25</v>
      </c>
      <c r="E235" s="115">
        <v>0</v>
      </c>
      <c r="F235" s="116">
        <f t="shared" si="69"/>
        <v>-1</v>
      </c>
      <c r="G235" s="115">
        <v>2</v>
      </c>
      <c r="H235" s="116" t="str">
        <f t="shared" si="70"/>
        <v>-</v>
      </c>
      <c r="I235" s="115">
        <v>17</v>
      </c>
      <c r="J235" s="116">
        <f t="shared" si="71"/>
        <v>7.5</v>
      </c>
      <c r="K235" s="115">
        <v>35</v>
      </c>
      <c r="L235" s="116">
        <f t="shared" si="72"/>
        <v>1.0588235294117645</v>
      </c>
      <c r="M235" s="115">
        <v>45</v>
      </c>
      <c r="N235" s="116">
        <f t="shared" si="73"/>
        <v>0.28571428571428581</v>
      </c>
      <c r="O235" s="116">
        <f t="shared" si="75"/>
        <v>4</v>
      </c>
    </row>
    <row r="236" spans="2:16" x14ac:dyDescent="0.25">
      <c r="B236" s="114" t="s">
        <v>85</v>
      </c>
      <c r="C236" s="115">
        <v>1</v>
      </c>
      <c r="D236" s="116" t="s">
        <v>227</v>
      </c>
      <c r="E236" s="115">
        <v>1</v>
      </c>
      <c r="F236" s="116">
        <f t="shared" si="69"/>
        <v>0</v>
      </c>
      <c r="G236" s="115">
        <v>0</v>
      </c>
      <c r="H236" s="116">
        <f t="shared" si="70"/>
        <v>-1</v>
      </c>
      <c r="I236" s="115">
        <v>63</v>
      </c>
      <c r="J236" s="116" t="str">
        <f t="shared" si="71"/>
        <v>-</v>
      </c>
      <c r="K236" s="115">
        <v>6</v>
      </c>
      <c r="L236" s="116">
        <f t="shared" si="72"/>
        <v>-0.90476190476190477</v>
      </c>
      <c r="M236" s="115">
        <v>4</v>
      </c>
      <c r="N236" s="116">
        <f t="shared" si="73"/>
        <v>-0.33333333333333337</v>
      </c>
      <c r="O236" s="116">
        <f t="shared" si="75"/>
        <v>3</v>
      </c>
    </row>
    <row r="237" spans="2:16" x14ac:dyDescent="0.25">
      <c r="B237" s="114" t="s">
        <v>87</v>
      </c>
      <c r="C237" s="115">
        <v>2</v>
      </c>
      <c r="D237" s="116" t="s">
        <v>227</v>
      </c>
      <c r="E237" s="115">
        <v>2</v>
      </c>
      <c r="F237" s="116">
        <f t="shared" si="69"/>
        <v>0</v>
      </c>
      <c r="G237" s="115">
        <v>1</v>
      </c>
      <c r="H237" s="116">
        <f t="shared" si="70"/>
        <v>-0.5</v>
      </c>
      <c r="I237" s="115">
        <v>27</v>
      </c>
      <c r="J237" s="116">
        <f t="shared" si="71"/>
        <v>26</v>
      </c>
      <c r="K237" s="115">
        <v>14</v>
      </c>
      <c r="L237" s="116">
        <f t="shared" si="72"/>
        <v>-0.48148148148148151</v>
      </c>
      <c r="M237" s="115"/>
      <c r="N237" s="116"/>
      <c r="O237" s="116"/>
    </row>
    <row r="238" spans="2:16" x14ac:dyDescent="0.25">
      <c r="B238" s="114" t="s">
        <v>89</v>
      </c>
      <c r="C238" s="115">
        <v>16</v>
      </c>
      <c r="D238" s="116">
        <v>-0.23809523809523814</v>
      </c>
      <c r="E238" s="115">
        <v>0</v>
      </c>
      <c r="F238" s="116">
        <f t="shared" si="69"/>
        <v>-1</v>
      </c>
      <c r="G238" s="115">
        <v>100</v>
      </c>
      <c r="H238" s="116" t="str">
        <f t="shared" si="70"/>
        <v>-</v>
      </c>
      <c r="I238" s="115">
        <v>46</v>
      </c>
      <c r="J238" s="116">
        <f t="shared" si="71"/>
        <v>-0.54</v>
      </c>
      <c r="K238" s="115">
        <v>6</v>
      </c>
      <c r="L238" s="116">
        <f t="shared" si="72"/>
        <v>-0.86956521739130432</v>
      </c>
      <c r="M238" s="115"/>
      <c r="N238" s="116"/>
      <c r="O238" s="116"/>
    </row>
    <row r="239" spans="2:16" x14ac:dyDescent="0.25">
      <c r="B239" s="114" t="s">
        <v>91</v>
      </c>
      <c r="C239" s="115">
        <v>39</v>
      </c>
      <c r="D239" s="116">
        <v>-0.52439024390243905</v>
      </c>
      <c r="E239" s="115">
        <v>18</v>
      </c>
      <c r="F239" s="116">
        <f t="shared" si="69"/>
        <v>-0.53846153846153844</v>
      </c>
      <c r="G239" s="115">
        <v>57</v>
      </c>
      <c r="H239" s="116">
        <f t="shared" si="70"/>
        <v>2.1666666666666665</v>
      </c>
      <c r="I239" s="115">
        <v>40</v>
      </c>
      <c r="J239" s="116">
        <f t="shared" si="71"/>
        <v>-0.29824561403508776</v>
      </c>
      <c r="K239" s="115">
        <v>82</v>
      </c>
      <c r="L239" s="116">
        <f t="shared" si="72"/>
        <v>1.0499999999999998</v>
      </c>
      <c r="M239" s="115"/>
      <c r="N239" s="116"/>
      <c r="O239" s="116"/>
    </row>
    <row r="240" spans="2:16" x14ac:dyDescent="0.25">
      <c r="B240" s="114" t="s">
        <v>93</v>
      </c>
      <c r="C240" s="115">
        <v>74</v>
      </c>
      <c r="D240" s="116">
        <v>-0.35652173913043483</v>
      </c>
      <c r="E240" s="115">
        <v>2</v>
      </c>
      <c r="F240" s="116">
        <f t="shared" si="69"/>
        <v>-0.97297297297297303</v>
      </c>
      <c r="G240" s="115">
        <v>77</v>
      </c>
      <c r="H240" s="116">
        <f t="shared" si="70"/>
        <v>37.5</v>
      </c>
      <c r="I240" s="115">
        <v>101</v>
      </c>
      <c r="J240" s="116">
        <f t="shared" si="71"/>
        <v>0.31168831168831179</v>
      </c>
      <c r="K240" s="115">
        <v>34</v>
      </c>
      <c r="L240" s="116">
        <f t="shared" si="72"/>
        <v>-0.66336633663366329</v>
      </c>
      <c r="M240" s="115"/>
      <c r="N240" s="116"/>
      <c r="O240" s="116"/>
    </row>
    <row r="241" spans="2:16" ht="15.75" x14ac:dyDescent="0.25">
      <c r="B241" s="117" t="s">
        <v>30</v>
      </c>
      <c r="C241" s="118">
        <v>444</v>
      </c>
      <c r="D241" s="119">
        <v>1.1389521640091216E-2</v>
      </c>
      <c r="E241" s="118">
        <v>599</v>
      </c>
      <c r="F241" s="119">
        <f t="shared" si="69"/>
        <v>0.3490990990990992</v>
      </c>
      <c r="G241" s="118">
        <v>275</v>
      </c>
      <c r="H241" s="119">
        <f t="shared" si="70"/>
        <v>-0.54090150250417368</v>
      </c>
      <c r="I241" s="118">
        <v>817</v>
      </c>
      <c r="J241" s="119">
        <f t="shared" si="71"/>
        <v>1.9709090909090907</v>
      </c>
      <c r="K241" s="118">
        <v>420</v>
      </c>
      <c r="L241" s="119">
        <f t="shared" si="72"/>
        <v>-0.48592411260709911</v>
      </c>
      <c r="M241" s="118">
        <v>596</v>
      </c>
      <c r="N241" s="119">
        <v>1.0985915492957745</v>
      </c>
      <c r="O241" s="119">
        <v>0.90415335463258795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9" t="s">
        <v>281</v>
      </c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1" t="s">
        <v>131</v>
      </c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3"/>
    </row>
    <row r="253" spans="2:16" ht="22.5" thickTop="1" thickBot="1" x14ac:dyDescent="0.3">
      <c r="B253" s="109"/>
      <c r="C253" s="294">
        <f>C7</f>
        <v>2019</v>
      </c>
      <c r="D253" s="295"/>
      <c r="E253" s="296">
        <v>2020</v>
      </c>
      <c r="F253" s="295"/>
      <c r="G253" s="296">
        <v>2021</v>
      </c>
      <c r="H253" s="295"/>
      <c r="I253" s="296">
        <v>2022</v>
      </c>
      <c r="J253" s="295"/>
      <c r="K253" s="296">
        <v>2023</v>
      </c>
      <c r="L253" s="295"/>
      <c r="M253" s="296">
        <v>2024</v>
      </c>
      <c r="N253" s="297"/>
      <c r="O253" s="298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247</v>
      </c>
      <c r="M254" s="113" t="s">
        <v>69</v>
      </c>
      <c r="N254" s="112" t="s">
        <v>270</v>
      </c>
      <c r="O254" s="112" t="s">
        <v>271</v>
      </c>
    </row>
    <row r="255" spans="2:16" x14ac:dyDescent="0.25">
      <c r="B255" s="114" t="s">
        <v>71</v>
      </c>
      <c r="C255" s="115">
        <v>56</v>
      </c>
      <c r="D255" s="116">
        <v>-0.60563380281690149</v>
      </c>
      <c r="E255" s="115">
        <v>93</v>
      </c>
      <c r="F255" s="116">
        <f t="shared" ref="F255:J267" si="76">IFERROR(E255/C255-1,"-")</f>
        <v>0.66071428571428581</v>
      </c>
      <c r="G255" s="115">
        <v>23</v>
      </c>
      <c r="H255" s="116">
        <f t="shared" si="76"/>
        <v>-0.75268817204301075</v>
      </c>
      <c r="I255" s="115">
        <v>107</v>
      </c>
      <c r="J255" s="116">
        <f t="shared" si="76"/>
        <v>3.6521739130434785</v>
      </c>
      <c r="K255" s="115">
        <v>236</v>
      </c>
      <c r="L255" s="116">
        <f t="shared" ref="L255:L267" si="77">IFERROR(K255/I255-1,"-")</f>
        <v>1.2056074766355138</v>
      </c>
      <c r="M255" s="115">
        <v>448</v>
      </c>
      <c r="N255" s="116">
        <f t="shared" ref="N255:N263" si="78">IFERROR(M255/K255-1,"-")</f>
        <v>0.89830508474576276</v>
      </c>
      <c r="O255" s="116">
        <f t="shared" ref="O255" si="79">M255/C255-1</f>
        <v>7</v>
      </c>
    </row>
    <row r="256" spans="2:16" x14ac:dyDescent="0.25">
      <c r="B256" s="114" t="s">
        <v>73</v>
      </c>
      <c r="C256" s="115">
        <v>130</v>
      </c>
      <c r="D256" s="116">
        <v>-0.24855491329479773</v>
      </c>
      <c r="E256" s="115">
        <v>98</v>
      </c>
      <c r="F256" s="116">
        <f t="shared" si="76"/>
        <v>-0.24615384615384617</v>
      </c>
      <c r="G256" s="115">
        <v>14</v>
      </c>
      <c r="H256" s="116">
        <f t="shared" si="76"/>
        <v>-0.85714285714285721</v>
      </c>
      <c r="I256" s="115">
        <v>44</v>
      </c>
      <c r="J256" s="116">
        <f t="shared" si="76"/>
        <v>2.1428571428571428</v>
      </c>
      <c r="K256" s="115">
        <v>59</v>
      </c>
      <c r="L256" s="116">
        <f t="shared" si="77"/>
        <v>0.34090909090909083</v>
      </c>
      <c r="M256" s="115">
        <v>189</v>
      </c>
      <c r="N256" s="116">
        <f t="shared" si="78"/>
        <v>2.2033898305084745</v>
      </c>
      <c r="O256" s="116">
        <f>IFERROR(M256/C256-1,"-")</f>
        <v>0.45384615384615379</v>
      </c>
    </row>
    <row r="257" spans="2:15" x14ac:dyDescent="0.25">
      <c r="B257" s="114" t="s">
        <v>75</v>
      </c>
      <c r="C257" s="115">
        <v>99</v>
      </c>
      <c r="D257" s="116">
        <v>-0.57692307692307687</v>
      </c>
      <c r="E257" s="115">
        <v>19</v>
      </c>
      <c r="F257" s="116">
        <f t="shared" si="76"/>
        <v>-0.80808080808080807</v>
      </c>
      <c r="G257" s="115">
        <v>33</v>
      </c>
      <c r="H257" s="116">
        <f t="shared" si="76"/>
        <v>0.73684210526315796</v>
      </c>
      <c r="I257" s="115">
        <v>23</v>
      </c>
      <c r="J257" s="116">
        <f t="shared" si="76"/>
        <v>-0.30303030303030298</v>
      </c>
      <c r="K257" s="115">
        <v>105</v>
      </c>
      <c r="L257" s="116">
        <f t="shared" si="77"/>
        <v>3.5652173913043477</v>
      </c>
      <c r="M257" s="115">
        <v>115</v>
      </c>
      <c r="N257" s="116">
        <f t="shared" si="78"/>
        <v>9.5238095238095344E-2</v>
      </c>
      <c r="O257" s="116">
        <f t="shared" ref="O257:O266" si="80">IFERROR(M257/C257-1,"-")</f>
        <v>0.16161616161616155</v>
      </c>
    </row>
    <row r="258" spans="2:15" x14ac:dyDescent="0.25">
      <c r="B258" s="114" t="s">
        <v>77</v>
      </c>
      <c r="C258" s="115">
        <v>16</v>
      </c>
      <c r="D258" s="116">
        <v>-0.66666666666666674</v>
      </c>
      <c r="E258" s="115">
        <v>0</v>
      </c>
      <c r="F258" s="116">
        <f t="shared" si="76"/>
        <v>-1</v>
      </c>
      <c r="G258" s="115">
        <v>16</v>
      </c>
      <c r="H258" s="116" t="str">
        <f t="shared" si="76"/>
        <v>-</v>
      </c>
      <c r="I258" s="115">
        <v>4</v>
      </c>
      <c r="J258" s="116">
        <f t="shared" si="76"/>
        <v>-0.75</v>
      </c>
      <c r="K258" s="115">
        <v>66</v>
      </c>
      <c r="L258" s="116">
        <f t="shared" si="77"/>
        <v>15.5</v>
      </c>
      <c r="M258" s="115">
        <v>64</v>
      </c>
      <c r="N258" s="116">
        <f t="shared" si="78"/>
        <v>-3.0303030303030276E-2</v>
      </c>
      <c r="O258" s="116">
        <f t="shared" si="80"/>
        <v>3</v>
      </c>
    </row>
    <row r="259" spans="2:15" x14ac:dyDescent="0.25">
      <c r="B259" s="114" t="s">
        <v>79</v>
      </c>
      <c r="C259" s="115">
        <v>3</v>
      </c>
      <c r="D259" s="116">
        <v>-0.9</v>
      </c>
      <c r="E259" s="115">
        <v>0</v>
      </c>
      <c r="F259" s="116">
        <f t="shared" si="76"/>
        <v>-1</v>
      </c>
      <c r="G259" s="115">
        <v>15</v>
      </c>
      <c r="H259" s="116" t="str">
        <f t="shared" si="76"/>
        <v>-</v>
      </c>
      <c r="I259" s="115">
        <v>10</v>
      </c>
      <c r="J259" s="116">
        <f t="shared" si="76"/>
        <v>-0.33333333333333337</v>
      </c>
      <c r="K259" s="115">
        <v>63</v>
      </c>
      <c r="L259" s="116">
        <f t="shared" si="77"/>
        <v>5.3</v>
      </c>
      <c r="M259" s="115">
        <v>6</v>
      </c>
      <c r="N259" s="116">
        <f t="shared" si="78"/>
        <v>-0.90476190476190477</v>
      </c>
      <c r="O259" s="116">
        <f t="shared" si="80"/>
        <v>1</v>
      </c>
    </row>
    <row r="260" spans="2:15" x14ac:dyDescent="0.25">
      <c r="B260" s="114" t="s">
        <v>81</v>
      </c>
      <c r="C260" s="115">
        <v>37</v>
      </c>
      <c r="D260" s="116">
        <v>6.4</v>
      </c>
      <c r="E260" s="115">
        <v>0</v>
      </c>
      <c r="F260" s="116">
        <f t="shared" si="76"/>
        <v>-1</v>
      </c>
      <c r="G260" s="115">
        <v>10</v>
      </c>
      <c r="H260" s="116" t="str">
        <f t="shared" si="76"/>
        <v>-</v>
      </c>
      <c r="I260" s="115">
        <v>29</v>
      </c>
      <c r="J260" s="116">
        <f t="shared" si="76"/>
        <v>1.9</v>
      </c>
      <c r="K260" s="115">
        <v>48</v>
      </c>
      <c r="L260" s="116">
        <f t="shared" si="77"/>
        <v>0.65517241379310343</v>
      </c>
      <c r="M260" s="115">
        <v>0</v>
      </c>
      <c r="N260" s="116">
        <f t="shared" si="78"/>
        <v>-1</v>
      </c>
      <c r="O260" s="116">
        <f t="shared" si="80"/>
        <v>-1</v>
      </c>
    </row>
    <row r="261" spans="2:15" x14ac:dyDescent="0.25">
      <c r="B261" s="114" t="s">
        <v>83</v>
      </c>
      <c r="C261" s="115">
        <v>15</v>
      </c>
      <c r="D261" s="116">
        <v>-0.11764705882352944</v>
      </c>
      <c r="E261" s="115">
        <v>0</v>
      </c>
      <c r="F261" s="116">
        <f t="shared" si="76"/>
        <v>-1</v>
      </c>
      <c r="G261" s="115">
        <v>7</v>
      </c>
      <c r="H261" s="116" t="str">
        <f t="shared" si="76"/>
        <v>-</v>
      </c>
      <c r="I261" s="115">
        <v>10</v>
      </c>
      <c r="J261" s="116">
        <f t="shared" si="76"/>
        <v>0.4285714285714286</v>
      </c>
      <c r="K261" s="115">
        <v>29</v>
      </c>
      <c r="L261" s="116">
        <f t="shared" si="77"/>
        <v>1.9</v>
      </c>
      <c r="M261" s="115">
        <v>2</v>
      </c>
      <c r="N261" s="116">
        <f t="shared" si="78"/>
        <v>-0.93103448275862066</v>
      </c>
      <c r="O261" s="116">
        <f t="shared" si="80"/>
        <v>-0.8666666666666667</v>
      </c>
    </row>
    <row r="262" spans="2:15" x14ac:dyDescent="0.25">
      <c r="B262" s="114" t="s">
        <v>85</v>
      </c>
      <c r="C262" s="115">
        <v>27</v>
      </c>
      <c r="D262" s="116">
        <v>2.8571428571428572</v>
      </c>
      <c r="E262" s="115">
        <v>3</v>
      </c>
      <c r="F262" s="116">
        <f t="shared" si="76"/>
        <v>-0.88888888888888884</v>
      </c>
      <c r="G262" s="115">
        <v>30</v>
      </c>
      <c r="H262" s="116">
        <f t="shared" si="76"/>
        <v>9</v>
      </c>
      <c r="I262" s="115">
        <v>12</v>
      </c>
      <c r="J262" s="116">
        <f t="shared" si="76"/>
        <v>-0.6</v>
      </c>
      <c r="K262" s="115">
        <v>34</v>
      </c>
      <c r="L262" s="116">
        <f t="shared" si="77"/>
        <v>1.8333333333333335</v>
      </c>
      <c r="M262" s="115">
        <v>23</v>
      </c>
      <c r="N262" s="116">
        <f t="shared" si="78"/>
        <v>-0.32352941176470584</v>
      </c>
      <c r="O262" s="116">
        <f t="shared" si="80"/>
        <v>-0.14814814814814814</v>
      </c>
    </row>
    <row r="263" spans="2:15" x14ac:dyDescent="0.25">
      <c r="B263" s="114" t="s">
        <v>87</v>
      </c>
      <c r="C263" s="115">
        <v>0</v>
      </c>
      <c r="D263" s="116">
        <v>-1</v>
      </c>
      <c r="E263" s="115">
        <v>6</v>
      </c>
      <c r="F263" s="116" t="str">
        <f t="shared" si="76"/>
        <v>-</v>
      </c>
      <c r="G263" s="115">
        <v>17</v>
      </c>
      <c r="H263" s="116">
        <f t="shared" si="76"/>
        <v>1.8333333333333335</v>
      </c>
      <c r="I263" s="115">
        <v>8</v>
      </c>
      <c r="J263" s="116">
        <f t="shared" si="76"/>
        <v>-0.52941176470588236</v>
      </c>
      <c r="K263" s="115">
        <v>40</v>
      </c>
      <c r="L263" s="116">
        <f t="shared" si="77"/>
        <v>4</v>
      </c>
      <c r="M263" s="115"/>
      <c r="N263" s="116"/>
      <c r="O263" s="116"/>
    </row>
    <row r="264" spans="2:15" x14ac:dyDescent="0.25">
      <c r="B264" s="114" t="s">
        <v>89</v>
      </c>
      <c r="C264" s="115">
        <v>48</v>
      </c>
      <c r="D264" s="116">
        <v>0.11627906976744184</v>
      </c>
      <c r="E264" s="115">
        <v>6</v>
      </c>
      <c r="F264" s="116">
        <f t="shared" si="76"/>
        <v>-0.875</v>
      </c>
      <c r="G264" s="115">
        <v>7</v>
      </c>
      <c r="H264" s="116">
        <f t="shared" si="76"/>
        <v>0.16666666666666674</v>
      </c>
      <c r="I264" s="115">
        <v>20</v>
      </c>
      <c r="J264" s="116">
        <f t="shared" si="76"/>
        <v>1.8571428571428572</v>
      </c>
      <c r="K264" s="115">
        <v>26</v>
      </c>
      <c r="L264" s="116">
        <f t="shared" si="77"/>
        <v>0.30000000000000004</v>
      </c>
      <c r="M264" s="115"/>
      <c r="N264" s="116"/>
      <c r="O264" s="116"/>
    </row>
    <row r="265" spans="2:15" x14ac:dyDescent="0.25">
      <c r="B265" s="114" t="s">
        <v>91</v>
      </c>
      <c r="C265" s="115">
        <v>158</v>
      </c>
      <c r="D265" s="116">
        <v>-0.5</v>
      </c>
      <c r="E265" s="115">
        <v>20</v>
      </c>
      <c r="F265" s="116">
        <f t="shared" si="76"/>
        <v>-0.87341772151898733</v>
      </c>
      <c r="G265" s="115">
        <v>45</v>
      </c>
      <c r="H265" s="116">
        <f t="shared" si="76"/>
        <v>1.25</v>
      </c>
      <c r="I265" s="115">
        <v>24</v>
      </c>
      <c r="J265" s="116">
        <f t="shared" si="76"/>
        <v>-0.46666666666666667</v>
      </c>
      <c r="K265" s="115">
        <v>97</v>
      </c>
      <c r="L265" s="116">
        <f t="shared" si="77"/>
        <v>3.041666666666667</v>
      </c>
      <c r="M265" s="115"/>
      <c r="N265" s="116"/>
      <c r="O265" s="116"/>
    </row>
    <row r="266" spans="2:15" x14ac:dyDescent="0.25">
      <c r="B266" s="114" t="s">
        <v>93</v>
      </c>
      <c r="C266" s="115">
        <v>110</v>
      </c>
      <c r="D266" s="116">
        <v>0.134020618556701</v>
      </c>
      <c r="E266" s="115">
        <v>10</v>
      </c>
      <c r="F266" s="116">
        <f t="shared" si="76"/>
        <v>-0.90909090909090906</v>
      </c>
      <c r="G266" s="115">
        <v>42</v>
      </c>
      <c r="H266" s="116">
        <f t="shared" si="76"/>
        <v>3.2</v>
      </c>
      <c r="I266" s="115">
        <v>94</v>
      </c>
      <c r="J266" s="116">
        <f t="shared" si="76"/>
        <v>1.2380952380952381</v>
      </c>
      <c r="K266" s="115">
        <v>147</v>
      </c>
      <c r="L266" s="116">
        <f t="shared" si="77"/>
        <v>0.56382978723404253</v>
      </c>
      <c r="M266" s="115"/>
      <c r="N266" s="116"/>
      <c r="O266" s="116"/>
    </row>
    <row r="267" spans="2:15" ht="15.75" x14ac:dyDescent="0.25">
      <c r="B267" s="117" t="s">
        <v>30</v>
      </c>
      <c r="C267" s="118">
        <v>699</v>
      </c>
      <c r="D267" s="119">
        <v>-0.39637305699481862</v>
      </c>
      <c r="E267" s="118">
        <v>259</v>
      </c>
      <c r="F267" s="119">
        <f t="shared" si="76"/>
        <v>-0.62947067238912735</v>
      </c>
      <c r="G267" s="118">
        <v>259</v>
      </c>
      <c r="H267" s="119">
        <f t="shared" si="76"/>
        <v>0</v>
      </c>
      <c r="I267" s="118">
        <v>385</v>
      </c>
      <c r="J267" s="119">
        <f t="shared" si="76"/>
        <v>0.4864864864864864</v>
      </c>
      <c r="K267" s="118">
        <v>950</v>
      </c>
      <c r="L267" s="119">
        <f t="shared" si="77"/>
        <v>1.4675324675324677</v>
      </c>
      <c r="M267" s="118">
        <v>847</v>
      </c>
      <c r="N267" s="119">
        <v>0.32343750000000004</v>
      </c>
      <c r="O267" s="119">
        <v>1.2114882506527413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C0B62-D243-4530-BF17-F6C2BD4C2A87}">
  <sheetPr>
    <tabColor rgb="FFF29140"/>
  </sheetPr>
  <dimension ref="A4:P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268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L21" si="0">IFERROR(E9/C9-1,"-")</f>
        <v>9.4456512993804864E-2</v>
      </c>
      <c r="G9" s="115">
        <v>2763</v>
      </c>
      <c r="H9" s="116">
        <f t="shared" si="0"/>
        <v>-0.79688304050577075</v>
      </c>
      <c r="I9" s="115">
        <v>11400</v>
      </c>
      <c r="J9" s="116">
        <f t="shared" si="0"/>
        <v>3.1259500542888166</v>
      </c>
      <c r="K9" s="115">
        <v>14353</v>
      </c>
      <c r="L9" s="116">
        <f t="shared" si="0"/>
        <v>0.25903508771929817</v>
      </c>
      <c r="M9" s="115">
        <v>14581</v>
      </c>
      <c r="N9" s="116">
        <f t="shared" ref="N9:N16" si="1">IFERROR(M9/K9-1,"-")</f>
        <v>1.5885180798439258E-2</v>
      </c>
      <c r="O9" s="116">
        <f t="shared" ref="O9" si="2">IFERROR(M9/C9-1,"-")</f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0"/>
        <v>-0.78406080044624182</v>
      </c>
      <c r="I10" s="115">
        <v>11383</v>
      </c>
      <c r="J10" s="116">
        <f t="shared" si="0"/>
        <v>2.6754924120116241</v>
      </c>
      <c r="K10" s="115">
        <v>14251</v>
      </c>
      <c r="L10" s="116">
        <f t="shared" si="0"/>
        <v>0.25195466924360899</v>
      </c>
      <c r="M10" s="115">
        <v>15138</v>
      </c>
      <c r="N10" s="116">
        <f t="shared" si="1"/>
        <v>6.2241246228334823E-2</v>
      </c>
      <c r="O10" s="116">
        <f>IFERROR(M10/C10-1,"-")</f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0"/>
        <v>-0.13213160658032896</v>
      </c>
      <c r="I11" s="115">
        <v>12710</v>
      </c>
      <c r="J11" s="116">
        <f t="shared" si="0"/>
        <v>1.5630167372454125</v>
      </c>
      <c r="K11" s="115">
        <v>15603</v>
      </c>
      <c r="L11" s="116">
        <f t="shared" si="0"/>
        <v>0.22761605035405186</v>
      </c>
      <c r="M11" s="115">
        <v>15292</v>
      </c>
      <c r="N11" s="116">
        <f t="shared" si="1"/>
        <v>-1.9932064346599998E-2</v>
      </c>
      <c r="O11" s="116">
        <f t="shared" ref="O11:O16" si="3">IFERROR(M11/C11-1,"-")</f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 t="shared" si="0"/>
        <v>-1</v>
      </c>
      <c r="G12" s="115">
        <v>4088</v>
      </c>
      <c r="H12" s="116" t="str">
        <f t="shared" si="0"/>
        <v>-</v>
      </c>
      <c r="I12" s="115">
        <v>12193</v>
      </c>
      <c r="J12" s="116">
        <f t="shared" si="0"/>
        <v>1.9826320939334638</v>
      </c>
      <c r="K12" s="115">
        <v>12703</v>
      </c>
      <c r="L12" s="116">
        <f t="shared" si="0"/>
        <v>4.1827277946362651E-2</v>
      </c>
      <c r="M12" s="115">
        <v>13439</v>
      </c>
      <c r="N12" s="116">
        <f t="shared" si="1"/>
        <v>5.793906951113903E-2</v>
      </c>
      <c r="O12" s="116">
        <f t="shared" si="3"/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0"/>
        <v>-</v>
      </c>
      <c r="I13" s="115">
        <v>10085</v>
      </c>
      <c r="J13" s="116">
        <f t="shared" si="0"/>
        <v>0.78685329553508154</v>
      </c>
      <c r="K13" s="115">
        <v>12793</v>
      </c>
      <c r="L13" s="116">
        <f t="shared" si="0"/>
        <v>0.26851760039662875</v>
      </c>
      <c r="M13" s="115">
        <v>12513</v>
      </c>
      <c r="N13" s="116">
        <f t="shared" si="1"/>
        <v>-2.1886969436410553E-2</v>
      </c>
      <c r="O13" s="116">
        <f t="shared" si="3"/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0"/>
        <v>-</v>
      </c>
      <c r="I14" s="115">
        <v>11277</v>
      </c>
      <c r="J14" s="116">
        <f t="shared" si="0"/>
        <v>1.0552214324767633</v>
      </c>
      <c r="K14" s="115">
        <v>10373</v>
      </c>
      <c r="L14" s="116">
        <f t="shared" si="0"/>
        <v>-8.0163163962046591E-2</v>
      </c>
      <c r="M14" s="115">
        <v>10115</v>
      </c>
      <c r="N14" s="116">
        <f t="shared" si="1"/>
        <v>-2.4872264532922017E-2</v>
      </c>
      <c r="O14" s="116">
        <f t="shared" si="3"/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0"/>
        <v>-</v>
      </c>
      <c r="I15" s="115">
        <v>10710</v>
      </c>
      <c r="J15" s="116">
        <f t="shared" si="0"/>
        <v>0.8882228490832158</v>
      </c>
      <c r="K15" s="115">
        <v>9594</v>
      </c>
      <c r="L15" s="116">
        <f t="shared" si="0"/>
        <v>-0.10420168067226887</v>
      </c>
      <c r="M15" s="115">
        <v>10140</v>
      </c>
      <c r="N15" s="116">
        <f t="shared" si="1"/>
        <v>5.6910569105691033E-2</v>
      </c>
      <c r="O15" s="116">
        <f t="shared" si="3"/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0"/>
        <v>0.23714162224463342</v>
      </c>
      <c r="I16" s="115">
        <v>10270</v>
      </c>
      <c r="J16" s="116">
        <f t="shared" si="0"/>
        <v>0.19599394433445916</v>
      </c>
      <c r="K16" s="115">
        <v>11871</v>
      </c>
      <c r="L16" s="116">
        <f t="shared" si="0"/>
        <v>0.15589094449853946</v>
      </c>
      <c r="M16" s="115">
        <v>9259</v>
      </c>
      <c r="N16" s="116">
        <f t="shared" si="1"/>
        <v>-0.22003201078257939</v>
      </c>
      <c r="O16" s="116">
        <f t="shared" si="3"/>
        <v>9.045335658238951E-3</v>
      </c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0"/>
        <v>1.5484470400849482</v>
      </c>
      <c r="I17" s="115">
        <v>10967</v>
      </c>
      <c r="J17" s="116">
        <f t="shared" si="0"/>
        <v>0.14239583333333328</v>
      </c>
      <c r="K17" s="115">
        <v>10606</v>
      </c>
      <c r="L17" s="116">
        <f t="shared" si="0"/>
        <v>-3.2916932616029904E-2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0"/>
        <v>1.8084929225645294</v>
      </c>
      <c r="I18" s="115">
        <v>11595</v>
      </c>
      <c r="J18" s="116">
        <f t="shared" si="0"/>
        <v>0.14586421583160392</v>
      </c>
      <c r="K18" s="115">
        <v>11107</v>
      </c>
      <c r="L18" s="116">
        <f t="shared" si="0"/>
        <v>-4.208710651142733E-2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0"/>
        <v>2.4278481012658228</v>
      </c>
      <c r="I19" s="115">
        <v>13053</v>
      </c>
      <c r="J19" s="116">
        <f t="shared" si="0"/>
        <v>7.1147218119153033E-2</v>
      </c>
      <c r="K19" s="115">
        <v>13216</v>
      </c>
      <c r="L19" s="116">
        <f t="shared" si="0"/>
        <v>1.2487550754615828E-2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0"/>
        <v>1.766115090145715</v>
      </c>
      <c r="I20" s="115">
        <v>12114</v>
      </c>
      <c r="J20" s="116">
        <f t="shared" si="0"/>
        <v>8.1607142857142767E-2</v>
      </c>
      <c r="K20" s="115">
        <v>11864</v>
      </c>
      <c r="L20" s="116">
        <f t="shared" si="0"/>
        <v>-2.06372791811128E-2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0"/>
        <v>0.41246803393906539</v>
      </c>
      <c r="I21" s="118">
        <v>137757</v>
      </c>
      <c r="J21" s="119">
        <f t="shared" si="0"/>
        <v>0.65172298026426234</v>
      </c>
      <c r="K21" s="118">
        <v>148334</v>
      </c>
      <c r="L21" s="119">
        <f t="shared" si="0"/>
        <v>7.6780127325653202E-2</v>
      </c>
      <c r="M21" s="118">
        <v>100477</v>
      </c>
      <c r="N21" s="119">
        <v>-1.0478525915640025E-2</v>
      </c>
      <c r="O21" s="119">
        <v>0.11264049609656168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285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12429</v>
      </c>
      <c r="D31" s="116">
        <v>-8.3136618471525536E-2</v>
      </c>
      <c r="E31" s="115">
        <v>13603</v>
      </c>
      <c r="F31" s="116">
        <f t="shared" ref="F31:J43" si="4">IFERROR(E31/C31-1,"-")</f>
        <v>9.4456512993804864E-2</v>
      </c>
      <c r="G31" s="115">
        <v>2763</v>
      </c>
      <c r="H31" s="116">
        <f t="shared" si="4"/>
        <v>-0.79688304050577075</v>
      </c>
      <c r="I31" s="115">
        <v>11400</v>
      </c>
      <c r="J31" s="116">
        <f t="shared" si="4"/>
        <v>3.1259500542888166</v>
      </c>
      <c r="K31" s="115">
        <v>14353</v>
      </c>
      <c r="L31" s="116">
        <f t="shared" ref="L31:L43" si="5">IFERROR(K31/I31-1,"-")</f>
        <v>0.25903508771929817</v>
      </c>
      <c r="M31" s="115">
        <v>14581</v>
      </c>
      <c r="N31" s="116">
        <f t="shared" ref="N31:N38" si="6">IFERROR(M31/K31-1,"-")</f>
        <v>1.5885180798439258E-2</v>
      </c>
      <c r="O31" s="116">
        <f t="shared" ref="O31" si="7">IFERROR(M31/C31-1,"-")</f>
        <v>0.17314345482339699</v>
      </c>
    </row>
    <row r="32" spans="1:16" x14ac:dyDescent="0.25">
      <c r="B32" s="114" t="s">
        <v>73</v>
      </c>
      <c r="C32" s="115">
        <v>13453</v>
      </c>
      <c r="D32" s="116">
        <v>1.5320754716981133E-2</v>
      </c>
      <c r="E32" s="115">
        <v>14342</v>
      </c>
      <c r="F32" s="116">
        <f t="shared" si="4"/>
        <v>6.6081914814539511E-2</v>
      </c>
      <c r="G32" s="115">
        <v>3097</v>
      </c>
      <c r="H32" s="116">
        <f t="shared" si="4"/>
        <v>-0.78406080044624182</v>
      </c>
      <c r="I32" s="115">
        <v>11383</v>
      </c>
      <c r="J32" s="116">
        <f t="shared" si="4"/>
        <v>2.6754924120116241</v>
      </c>
      <c r="K32" s="115">
        <v>14251</v>
      </c>
      <c r="L32" s="116">
        <f t="shared" si="5"/>
        <v>0.25195466924360899</v>
      </c>
      <c r="M32" s="115">
        <v>15138</v>
      </c>
      <c r="N32" s="116">
        <f t="shared" si="6"/>
        <v>6.2241246228334823E-2</v>
      </c>
      <c r="O32" s="116">
        <f>IFERROR(M32/C32-1,"-")</f>
        <v>0.12525087341113506</v>
      </c>
    </row>
    <row r="33" spans="2:16" x14ac:dyDescent="0.25">
      <c r="B33" s="114" t="s">
        <v>75</v>
      </c>
      <c r="C33" s="115">
        <v>13930</v>
      </c>
      <c r="D33" s="116">
        <v>-6.3025492701957342E-2</v>
      </c>
      <c r="E33" s="115">
        <v>5714</v>
      </c>
      <c r="F33" s="116">
        <f t="shared" si="4"/>
        <v>-0.58980617372577171</v>
      </c>
      <c r="G33" s="115">
        <v>4959</v>
      </c>
      <c r="H33" s="116">
        <f t="shared" si="4"/>
        <v>-0.13213160658032896</v>
      </c>
      <c r="I33" s="115">
        <v>12710</v>
      </c>
      <c r="J33" s="116">
        <f t="shared" si="4"/>
        <v>1.5630167372454125</v>
      </c>
      <c r="K33" s="115">
        <v>15603</v>
      </c>
      <c r="L33" s="116">
        <f t="shared" si="5"/>
        <v>0.22761605035405186</v>
      </c>
      <c r="M33" s="115">
        <v>15292</v>
      </c>
      <c r="N33" s="116">
        <f t="shared" si="6"/>
        <v>-1.9932064346599998E-2</v>
      </c>
      <c r="O33" s="116">
        <f t="shared" ref="O33:O38" si="8">IFERROR(M33/C33-1,"-")</f>
        <v>9.7774587221823417E-2</v>
      </c>
    </row>
    <row r="34" spans="2:16" x14ac:dyDescent="0.25">
      <c r="B34" s="114" t="s">
        <v>77</v>
      </c>
      <c r="C34" s="115">
        <v>12265</v>
      </c>
      <c r="D34" s="116">
        <v>6.0160774483533519E-2</v>
      </c>
      <c r="E34" s="115">
        <v>0</v>
      </c>
      <c r="F34" s="116">
        <f t="shared" si="4"/>
        <v>-1</v>
      </c>
      <c r="G34" s="115">
        <v>4088</v>
      </c>
      <c r="H34" s="116" t="str">
        <f t="shared" si="4"/>
        <v>-</v>
      </c>
      <c r="I34" s="115">
        <v>12193</v>
      </c>
      <c r="J34" s="116">
        <f t="shared" si="4"/>
        <v>1.9826320939334638</v>
      </c>
      <c r="K34" s="115">
        <v>12703</v>
      </c>
      <c r="L34" s="116">
        <f t="shared" si="5"/>
        <v>4.1827277946362651E-2</v>
      </c>
      <c r="M34" s="115">
        <v>13439</v>
      </c>
      <c r="N34" s="116">
        <f t="shared" si="6"/>
        <v>5.793906951113903E-2</v>
      </c>
      <c r="O34" s="116">
        <f t="shared" si="8"/>
        <v>9.5719527109661584E-2</v>
      </c>
    </row>
    <row r="35" spans="2:16" x14ac:dyDescent="0.25">
      <c r="B35" s="114" t="s">
        <v>79</v>
      </c>
      <c r="C35" s="115">
        <v>11342</v>
      </c>
      <c r="D35" s="116">
        <v>0.10127196815224782</v>
      </c>
      <c r="E35" s="115">
        <v>0</v>
      </c>
      <c r="F35" s="116">
        <f t="shared" si="4"/>
        <v>-1</v>
      </c>
      <c r="G35" s="115">
        <v>5644</v>
      </c>
      <c r="H35" s="116" t="str">
        <f t="shared" si="4"/>
        <v>-</v>
      </c>
      <c r="I35" s="115">
        <v>10085</v>
      </c>
      <c r="J35" s="116">
        <f t="shared" si="4"/>
        <v>0.78685329553508154</v>
      </c>
      <c r="K35" s="115">
        <v>12793</v>
      </c>
      <c r="L35" s="116">
        <f t="shared" si="5"/>
        <v>0.26851760039662875</v>
      </c>
      <c r="M35" s="115">
        <v>12513</v>
      </c>
      <c r="N35" s="116">
        <f t="shared" si="6"/>
        <v>-2.1886969436410553E-2</v>
      </c>
      <c r="O35" s="116">
        <f t="shared" si="8"/>
        <v>0.10324457767589501</v>
      </c>
    </row>
    <row r="36" spans="2:16" x14ac:dyDescent="0.25">
      <c r="B36" s="114" t="s">
        <v>81</v>
      </c>
      <c r="C36" s="115">
        <v>8525</v>
      </c>
      <c r="D36" s="116">
        <v>-6.1536767943637161E-2</v>
      </c>
      <c r="E36" s="115">
        <v>0</v>
      </c>
      <c r="F36" s="116">
        <f t="shared" si="4"/>
        <v>-1</v>
      </c>
      <c r="G36" s="115">
        <v>5487</v>
      </c>
      <c r="H36" s="116" t="str">
        <f t="shared" si="4"/>
        <v>-</v>
      </c>
      <c r="I36" s="115">
        <v>11277</v>
      </c>
      <c r="J36" s="116">
        <f t="shared" si="4"/>
        <v>1.0552214324767633</v>
      </c>
      <c r="K36" s="115">
        <v>10373</v>
      </c>
      <c r="L36" s="116">
        <f t="shared" si="5"/>
        <v>-8.0163163962046591E-2</v>
      </c>
      <c r="M36" s="115">
        <v>10115</v>
      </c>
      <c r="N36" s="116">
        <f t="shared" si="6"/>
        <v>-2.4872264532922017E-2</v>
      </c>
      <c r="O36" s="116">
        <f t="shared" si="8"/>
        <v>0.18651026392961878</v>
      </c>
    </row>
    <row r="37" spans="2:16" x14ac:dyDescent="0.25">
      <c r="B37" s="114" t="s">
        <v>83</v>
      </c>
      <c r="C37" s="115">
        <v>9185</v>
      </c>
      <c r="D37" s="116">
        <v>1.3014227418109536E-2</v>
      </c>
      <c r="E37" s="115">
        <v>0</v>
      </c>
      <c r="F37" s="116">
        <f t="shared" si="4"/>
        <v>-1</v>
      </c>
      <c r="G37" s="115">
        <v>5672</v>
      </c>
      <c r="H37" s="116" t="str">
        <f t="shared" si="4"/>
        <v>-</v>
      </c>
      <c r="I37" s="115">
        <v>10710</v>
      </c>
      <c r="J37" s="116">
        <f t="shared" si="4"/>
        <v>0.8882228490832158</v>
      </c>
      <c r="K37" s="115">
        <v>9594</v>
      </c>
      <c r="L37" s="116">
        <f t="shared" si="5"/>
        <v>-0.10420168067226887</v>
      </c>
      <c r="M37" s="115">
        <v>10140</v>
      </c>
      <c r="N37" s="116">
        <f t="shared" si="6"/>
        <v>5.6910569105691033E-2</v>
      </c>
      <c r="O37" s="116">
        <f t="shared" si="8"/>
        <v>0.10397387044093631</v>
      </c>
    </row>
    <row r="38" spans="2:16" x14ac:dyDescent="0.25">
      <c r="B38" s="114" t="s">
        <v>85</v>
      </c>
      <c r="C38" s="115">
        <v>9176</v>
      </c>
      <c r="D38" s="116">
        <v>-4.4483020505587945E-3</v>
      </c>
      <c r="E38" s="115">
        <v>6941</v>
      </c>
      <c r="F38" s="116">
        <f t="shared" si="4"/>
        <v>-0.24357018308631206</v>
      </c>
      <c r="G38" s="115">
        <v>8587</v>
      </c>
      <c r="H38" s="116">
        <f t="shared" si="4"/>
        <v>0.23714162224463342</v>
      </c>
      <c r="I38" s="115">
        <v>10270</v>
      </c>
      <c r="J38" s="116">
        <f t="shared" si="4"/>
        <v>0.19599394433445916</v>
      </c>
      <c r="K38" s="115">
        <v>11871</v>
      </c>
      <c r="L38" s="116">
        <f t="shared" si="5"/>
        <v>0.15589094449853946</v>
      </c>
      <c r="M38" s="115">
        <v>9259</v>
      </c>
      <c r="N38" s="116">
        <f t="shared" si="6"/>
        <v>-0.22003201078257939</v>
      </c>
      <c r="O38" s="116">
        <f t="shared" si="8"/>
        <v>9.045335658238951E-3</v>
      </c>
    </row>
    <row r="39" spans="2:16" x14ac:dyDescent="0.25">
      <c r="B39" s="114" t="s">
        <v>87</v>
      </c>
      <c r="C39" s="115">
        <v>8003</v>
      </c>
      <c r="D39" s="116">
        <v>-0.2460668864813943</v>
      </c>
      <c r="E39" s="115">
        <v>3767</v>
      </c>
      <c r="F39" s="116">
        <f t="shared" si="4"/>
        <v>-0.5293015119330251</v>
      </c>
      <c r="G39" s="115">
        <v>9600</v>
      </c>
      <c r="H39" s="116">
        <f t="shared" si="4"/>
        <v>1.5484470400849482</v>
      </c>
      <c r="I39" s="115">
        <v>10967</v>
      </c>
      <c r="J39" s="116">
        <f t="shared" si="4"/>
        <v>0.14239583333333328</v>
      </c>
      <c r="K39" s="115">
        <v>10606</v>
      </c>
      <c r="L39" s="116">
        <f t="shared" si="5"/>
        <v>-3.2916932616029904E-2</v>
      </c>
      <c r="M39" s="115"/>
      <c r="N39" s="116"/>
      <c r="O39" s="116"/>
    </row>
    <row r="40" spans="2:16" x14ac:dyDescent="0.25">
      <c r="B40" s="114" t="s">
        <v>89</v>
      </c>
      <c r="C40" s="115">
        <v>10636</v>
      </c>
      <c r="D40" s="116">
        <v>4.0592844331162059E-3</v>
      </c>
      <c r="E40" s="115">
        <v>3603</v>
      </c>
      <c r="F40" s="116">
        <f t="shared" si="4"/>
        <v>-0.66124482888303882</v>
      </c>
      <c r="G40" s="115">
        <v>10119</v>
      </c>
      <c r="H40" s="116">
        <f t="shared" si="4"/>
        <v>1.8084929225645294</v>
      </c>
      <c r="I40" s="115">
        <v>11595</v>
      </c>
      <c r="J40" s="116">
        <f t="shared" si="4"/>
        <v>0.14586421583160392</v>
      </c>
      <c r="K40" s="115">
        <v>11107</v>
      </c>
      <c r="L40" s="116">
        <f t="shared" si="5"/>
        <v>-4.208710651142733E-2</v>
      </c>
      <c r="M40" s="115"/>
      <c r="N40" s="116"/>
      <c r="O40" s="116"/>
    </row>
    <row r="41" spans="2:16" x14ac:dyDescent="0.25">
      <c r="B41" s="114" t="s">
        <v>91</v>
      </c>
      <c r="C41" s="115">
        <v>14162</v>
      </c>
      <c r="D41" s="116">
        <v>1.5488312060806031E-2</v>
      </c>
      <c r="E41" s="115">
        <v>3555</v>
      </c>
      <c r="F41" s="116">
        <f t="shared" si="4"/>
        <v>-0.74897613331450352</v>
      </c>
      <c r="G41" s="115">
        <v>12186</v>
      </c>
      <c r="H41" s="116">
        <f t="shared" si="4"/>
        <v>2.4278481012658228</v>
      </c>
      <c r="I41" s="115">
        <v>13053</v>
      </c>
      <c r="J41" s="116">
        <f t="shared" si="4"/>
        <v>7.1147218119153033E-2</v>
      </c>
      <c r="K41" s="115">
        <v>13216</v>
      </c>
      <c r="L41" s="116">
        <f t="shared" si="5"/>
        <v>1.2487550754615828E-2</v>
      </c>
      <c r="M41" s="115"/>
      <c r="N41" s="116"/>
      <c r="O41" s="116"/>
    </row>
    <row r="42" spans="2:16" x14ac:dyDescent="0.25">
      <c r="B42" s="114" t="s">
        <v>93</v>
      </c>
      <c r="C42" s="115">
        <v>13020</v>
      </c>
      <c r="D42" s="116">
        <v>7.5839653304441423E-3</v>
      </c>
      <c r="E42" s="115">
        <v>4049</v>
      </c>
      <c r="F42" s="116">
        <f t="shared" si="4"/>
        <v>-0.68901689708141323</v>
      </c>
      <c r="G42" s="115">
        <v>11200</v>
      </c>
      <c r="H42" s="116">
        <f t="shared" si="4"/>
        <v>1.766115090145715</v>
      </c>
      <c r="I42" s="115">
        <v>12114</v>
      </c>
      <c r="J42" s="116">
        <f t="shared" si="4"/>
        <v>8.1607142857142767E-2</v>
      </c>
      <c r="K42" s="115">
        <v>11864</v>
      </c>
      <c r="L42" s="116">
        <f t="shared" si="5"/>
        <v>-2.06372791811128E-2</v>
      </c>
      <c r="M42" s="115"/>
      <c r="N42" s="116"/>
      <c r="O42" s="116"/>
    </row>
    <row r="43" spans="2:16" ht="15.75" x14ac:dyDescent="0.25">
      <c r="B43" s="117" t="s">
        <v>30</v>
      </c>
      <c r="C43" s="118">
        <v>136126</v>
      </c>
      <c r="D43" s="119">
        <v>-2.0570565168903099E-2</v>
      </c>
      <c r="E43" s="118">
        <v>59047</v>
      </c>
      <c r="F43" s="119">
        <f t="shared" si="4"/>
        <v>-0.56623275494762204</v>
      </c>
      <c r="G43" s="118">
        <v>83402</v>
      </c>
      <c r="H43" s="119">
        <f t="shared" si="4"/>
        <v>0.41246803393906539</v>
      </c>
      <c r="I43" s="118">
        <v>137757</v>
      </c>
      <c r="J43" s="119">
        <f t="shared" si="4"/>
        <v>0.65172298026426234</v>
      </c>
      <c r="K43" s="118">
        <v>148334</v>
      </c>
      <c r="L43" s="119">
        <f t="shared" si="5"/>
        <v>7.6780127325653202E-2</v>
      </c>
      <c r="M43" s="118">
        <v>100477</v>
      </c>
      <c r="N43" s="119">
        <v>-1.0478525915640025E-2</v>
      </c>
      <c r="O43" s="119">
        <v>0.11264049609656168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9" t="s">
        <v>286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149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10394</v>
      </c>
      <c r="D53" s="116">
        <v>-7.2957545486978193E-2</v>
      </c>
      <c r="E53" s="115">
        <v>11286</v>
      </c>
      <c r="F53" s="116">
        <f t="shared" ref="F53:J65" si="9">IFERROR(E53/C53-1,"-")</f>
        <v>8.581874158168179E-2</v>
      </c>
      <c r="G53" s="115">
        <v>0</v>
      </c>
      <c r="H53" s="116">
        <f t="shared" si="9"/>
        <v>-1</v>
      </c>
      <c r="I53" s="115">
        <v>0</v>
      </c>
      <c r="J53" s="116" t="str">
        <f t="shared" si="9"/>
        <v>-</v>
      </c>
      <c r="K53" s="115">
        <v>12972</v>
      </c>
      <c r="L53" s="116" t="str">
        <f t="shared" ref="L53:L65" si="10">IFERROR(K53/I53-1,"-")</f>
        <v>-</v>
      </c>
      <c r="M53" s="115">
        <v>13093</v>
      </c>
      <c r="N53" s="116">
        <f t="shared" ref="N53:N60" si="11">IFERROR(M53/K53-1,"-")</f>
        <v>9.3277829170521631E-3</v>
      </c>
      <c r="O53" s="116">
        <f t="shared" ref="O53" si="12">IFERROR(M53/C53-1,"-")</f>
        <v>0.25966903983067158</v>
      </c>
    </row>
    <row r="54" spans="1:16" x14ac:dyDescent="0.25">
      <c r="A54" s="1">
        <v>2</v>
      </c>
      <c r="B54" s="114" t="s">
        <v>73</v>
      </c>
      <c r="C54" s="115">
        <v>11322</v>
      </c>
      <c r="D54" s="116">
        <v>7.9622389625250367E-2</v>
      </c>
      <c r="E54" s="115">
        <v>11308</v>
      </c>
      <c r="F54" s="116">
        <f t="shared" si="9"/>
        <v>-1.2365306482953198E-3</v>
      </c>
      <c r="G54" s="115">
        <v>0</v>
      </c>
      <c r="H54" s="116">
        <f t="shared" si="9"/>
        <v>-1</v>
      </c>
      <c r="I54" s="115">
        <v>0</v>
      </c>
      <c r="J54" s="116" t="str">
        <f t="shared" si="9"/>
        <v>-</v>
      </c>
      <c r="K54" s="115">
        <v>12909</v>
      </c>
      <c r="L54" s="116" t="str">
        <f t="shared" si="10"/>
        <v>-</v>
      </c>
      <c r="M54" s="115">
        <v>13468</v>
      </c>
      <c r="N54" s="116">
        <f t="shared" si="11"/>
        <v>4.3303121852970694E-2</v>
      </c>
      <c r="O54" s="116">
        <f>IFERROR(M54/C54-1,"-")</f>
        <v>0.18954248366013071</v>
      </c>
    </row>
    <row r="55" spans="1:16" x14ac:dyDescent="0.25">
      <c r="A55" s="1">
        <v>3</v>
      </c>
      <c r="B55" s="114" t="s">
        <v>75</v>
      </c>
      <c r="C55" s="115">
        <v>10967</v>
      </c>
      <c r="D55" s="116">
        <v>-0.10888112456325671</v>
      </c>
      <c r="E55" s="115">
        <v>4549</v>
      </c>
      <c r="F55" s="116">
        <f t="shared" si="9"/>
        <v>-0.58521017598249292</v>
      </c>
      <c r="G55" s="115">
        <v>0</v>
      </c>
      <c r="H55" s="116">
        <f t="shared" si="9"/>
        <v>-1</v>
      </c>
      <c r="I55" s="115">
        <v>0</v>
      </c>
      <c r="J55" s="116" t="str">
        <f t="shared" si="9"/>
        <v>-</v>
      </c>
      <c r="K55" s="115">
        <v>14183</v>
      </c>
      <c r="L55" s="116" t="str">
        <f t="shared" si="10"/>
        <v>-</v>
      </c>
      <c r="M55" s="115">
        <v>13753</v>
      </c>
      <c r="N55" s="116">
        <f t="shared" si="11"/>
        <v>-3.0317986321652723E-2</v>
      </c>
      <c r="O55" s="116">
        <f t="shared" ref="O55:O60" si="13">IFERROR(M55/C55-1,"-")</f>
        <v>0.25403483176803143</v>
      </c>
    </row>
    <row r="56" spans="1:16" x14ac:dyDescent="0.25">
      <c r="A56" s="1">
        <v>4</v>
      </c>
      <c r="B56" s="114" t="s">
        <v>77</v>
      </c>
      <c r="C56" s="115">
        <v>9783</v>
      </c>
      <c r="D56" s="116">
        <v>8.3748753738783543E-2</v>
      </c>
      <c r="E56" s="115">
        <v>0</v>
      </c>
      <c r="F56" s="116">
        <f t="shared" si="9"/>
        <v>-1</v>
      </c>
      <c r="G56" s="115">
        <v>0</v>
      </c>
      <c r="H56" s="116" t="str">
        <f t="shared" si="9"/>
        <v>-</v>
      </c>
      <c r="I56" s="115">
        <v>11421</v>
      </c>
      <c r="J56" s="116" t="str">
        <f t="shared" si="9"/>
        <v>-</v>
      </c>
      <c r="K56" s="115">
        <v>11501</v>
      </c>
      <c r="L56" s="116">
        <f t="shared" si="10"/>
        <v>7.0046405743804385E-3</v>
      </c>
      <c r="M56" s="115">
        <v>12269</v>
      </c>
      <c r="N56" s="116">
        <f t="shared" si="11"/>
        <v>6.6776802017215919E-2</v>
      </c>
      <c r="O56" s="116">
        <f t="shared" si="13"/>
        <v>0.25411427987324942</v>
      </c>
    </row>
    <row r="57" spans="1:16" x14ac:dyDescent="0.25">
      <c r="A57" s="1">
        <v>5</v>
      </c>
      <c r="B57" s="114" t="s">
        <v>79</v>
      </c>
      <c r="C57" s="115">
        <v>8991</v>
      </c>
      <c r="D57" s="116">
        <v>0.1076752494764075</v>
      </c>
      <c r="E57" s="115">
        <v>0</v>
      </c>
      <c r="F57" s="116">
        <f t="shared" si="9"/>
        <v>-1</v>
      </c>
      <c r="G57" s="115">
        <v>0</v>
      </c>
      <c r="H57" s="116" t="str">
        <f t="shared" si="9"/>
        <v>-</v>
      </c>
      <c r="I57" s="115">
        <v>9235</v>
      </c>
      <c r="J57" s="116" t="str">
        <f t="shared" si="9"/>
        <v>-</v>
      </c>
      <c r="K57" s="115">
        <v>11901</v>
      </c>
      <c r="L57" s="116">
        <f t="shared" si="10"/>
        <v>0.28868435300487283</v>
      </c>
      <c r="M57" s="115">
        <v>11514</v>
      </c>
      <c r="N57" s="116">
        <f t="shared" si="11"/>
        <v>-3.2518275775144989E-2</v>
      </c>
      <c r="O57" s="116">
        <f t="shared" si="13"/>
        <v>0.28061394728061395</v>
      </c>
    </row>
    <row r="58" spans="1:16" x14ac:dyDescent="0.25">
      <c r="A58" s="1">
        <v>6</v>
      </c>
      <c r="B58" s="114" t="s">
        <v>81</v>
      </c>
      <c r="C58" s="115">
        <v>6216</v>
      </c>
      <c r="D58" s="116">
        <v>-3.4782608695652195E-2</v>
      </c>
      <c r="E58" s="115">
        <v>0</v>
      </c>
      <c r="F58" s="116">
        <f t="shared" si="9"/>
        <v>-1</v>
      </c>
      <c r="G58" s="115">
        <v>0</v>
      </c>
      <c r="H58" s="116" t="str">
        <f t="shared" si="9"/>
        <v>-</v>
      </c>
      <c r="I58" s="115">
        <v>10531</v>
      </c>
      <c r="J58" s="116" t="str">
        <f t="shared" si="9"/>
        <v>-</v>
      </c>
      <c r="K58" s="115">
        <v>9518</v>
      </c>
      <c r="L58" s="116">
        <f t="shared" si="10"/>
        <v>-9.619219447345928E-2</v>
      </c>
      <c r="M58" s="115">
        <v>9062</v>
      </c>
      <c r="N58" s="116">
        <f t="shared" si="11"/>
        <v>-4.7909224627022517E-2</v>
      </c>
      <c r="O58" s="116">
        <f t="shared" si="13"/>
        <v>0.45785070785070792</v>
      </c>
    </row>
    <row r="59" spans="1:16" x14ac:dyDescent="0.25">
      <c r="A59" s="1">
        <v>7</v>
      </c>
      <c r="B59" s="114" t="s">
        <v>83</v>
      </c>
      <c r="C59" s="115">
        <v>7091</v>
      </c>
      <c r="D59" s="116">
        <v>2.5451916124367369E-2</v>
      </c>
      <c r="E59" s="115">
        <v>0</v>
      </c>
      <c r="F59" s="116">
        <f t="shared" si="9"/>
        <v>-1</v>
      </c>
      <c r="G59" s="115">
        <v>0</v>
      </c>
      <c r="H59" s="116" t="str">
        <f t="shared" si="9"/>
        <v>-</v>
      </c>
      <c r="I59" s="115">
        <v>9731</v>
      </c>
      <c r="J59" s="116" t="str">
        <f t="shared" si="9"/>
        <v>-</v>
      </c>
      <c r="K59" s="115">
        <v>0</v>
      </c>
      <c r="L59" s="116">
        <f t="shared" si="10"/>
        <v>-1</v>
      </c>
      <c r="M59" s="115">
        <v>8860</v>
      </c>
      <c r="N59" s="116" t="str">
        <f t="shared" si="11"/>
        <v>-</v>
      </c>
      <c r="O59" s="116">
        <f t="shared" si="13"/>
        <v>0.24947116062614572</v>
      </c>
    </row>
    <row r="60" spans="1:16" x14ac:dyDescent="0.25">
      <c r="A60" s="1">
        <v>8</v>
      </c>
      <c r="B60" s="114" t="s">
        <v>85</v>
      </c>
      <c r="C60" s="115">
        <v>7290</v>
      </c>
      <c r="D60" s="116">
        <v>-5.3738317757009324E-2</v>
      </c>
      <c r="E60" s="115">
        <v>0</v>
      </c>
      <c r="F60" s="116">
        <f t="shared" si="9"/>
        <v>-1</v>
      </c>
      <c r="G60" s="115">
        <v>0</v>
      </c>
      <c r="H60" s="116" t="str">
        <f t="shared" si="9"/>
        <v>-</v>
      </c>
      <c r="I60" s="115">
        <v>9417</v>
      </c>
      <c r="J60" s="116" t="str">
        <f t="shared" si="9"/>
        <v>-</v>
      </c>
      <c r="K60" s="115">
        <v>0</v>
      </c>
      <c r="L60" s="116">
        <f t="shared" si="10"/>
        <v>-1</v>
      </c>
      <c r="M60" s="115">
        <v>8826</v>
      </c>
      <c r="N60" s="116" t="str">
        <f t="shared" si="11"/>
        <v>-</v>
      </c>
      <c r="O60" s="116">
        <f t="shared" si="13"/>
        <v>0.21069958847736636</v>
      </c>
    </row>
    <row r="61" spans="1:16" x14ac:dyDescent="0.25">
      <c r="A61" s="1">
        <v>9</v>
      </c>
      <c r="B61" s="114" t="s">
        <v>87</v>
      </c>
      <c r="C61" s="115">
        <v>5722</v>
      </c>
      <c r="D61" s="116">
        <v>-0.30885372629544627</v>
      </c>
      <c r="E61" s="115">
        <v>0</v>
      </c>
      <c r="F61" s="116">
        <f t="shared" si="9"/>
        <v>-1</v>
      </c>
      <c r="G61" s="115">
        <v>0</v>
      </c>
      <c r="H61" s="116" t="str">
        <f t="shared" si="9"/>
        <v>-</v>
      </c>
      <c r="I61" s="115">
        <v>10046</v>
      </c>
      <c r="J61" s="116" t="str">
        <f t="shared" si="9"/>
        <v>-</v>
      </c>
      <c r="K61" s="115">
        <v>9670</v>
      </c>
      <c r="L61" s="116">
        <f t="shared" si="10"/>
        <v>-3.7427831972924541E-2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8314</v>
      </c>
      <c r="D62" s="116">
        <v>1.5512397703676628E-2</v>
      </c>
      <c r="E62" s="115">
        <v>0</v>
      </c>
      <c r="F62" s="116">
        <f t="shared" si="9"/>
        <v>-1</v>
      </c>
      <c r="G62" s="115">
        <v>0</v>
      </c>
      <c r="H62" s="116" t="str">
        <f t="shared" si="9"/>
        <v>-</v>
      </c>
      <c r="I62" s="115">
        <v>10278</v>
      </c>
      <c r="J62" s="116" t="str">
        <f t="shared" si="9"/>
        <v>-</v>
      </c>
      <c r="K62" s="115">
        <v>9853</v>
      </c>
      <c r="L62" s="116">
        <f t="shared" si="10"/>
        <v>-4.1350457287410047E-2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11557</v>
      </c>
      <c r="D63" s="116">
        <v>5.9303391384051274E-2</v>
      </c>
      <c r="E63" s="115">
        <v>0</v>
      </c>
      <c r="F63" s="116">
        <f t="shared" si="9"/>
        <v>-1</v>
      </c>
      <c r="G63" s="115">
        <v>0</v>
      </c>
      <c r="H63" s="116" t="str">
        <f t="shared" si="9"/>
        <v>-</v>
      </c>
      <c r="I63" s="115">
        <v>11865</v>
      </c>
      <c r="J63" s="116" t="str">
        <f t="shared" si="9"/>
        <v>-</v>
      </c>
      <c r="K63" s="115">
        <v>11701</v>
      </c>
      <c r="L63" s="116">
        <f t="shared" si="10"/>
        <v>-1.3822166034555439E-2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10208</v>
      </c>
      <c r="D64" s="116">
        <v>2.7271812418234953E-2</v>
      </c>
      <c r="E64" s="115">
        <v>0</v>
      </c>
      <c r="F64" s="116">
        <f t="shared" si="9"/>
        <v>-1</v>
      </c>
      <c r="G64" s="115">
        <v>0</v>
      </c>
      <c r="H64" s="116" t="str">
        <f t="shared" si="9"/>
        <v>-</v>
      </c>
      <c r="I64" s="115">
        <v>10905</v>
      </c>
      <c r="J64" s="116" t="str">
        <f t="shared" si="9"/>
        <v>-</v>
      </c>
      <c r="K64" s="115">
        <v>10315</v>
      </c>
      <c r="L64" s="116">
        <f t="shared" si="10"/>
        <v>-5.410362219165521E-2</v>
      </c>
      <c r="M64" s="115"/>
      <c r="N64" s="116"/>
      <c r="O64" s="116"/>
    </row>
    <row r="65" spans="1:16" ht="15.75" x14ac:dyDescent="0.25">
      <c r="B65" s="117" t="s">
        <v>30</v>
      </c>
      <c r="C65" s="118">
        <v>107855</v>
      </c>
      <c r="D65" s="119">
        <v>-1.5220686254816429E-2</v>
      </c>
      <c r="E65" s="118">
        <v>0</v>
      </c>
      <c r="F65" s="119">
        <f t="shared" si="9"/>
        <v>-1</v>
      </c>
      <c r="G65" s="118">
        <v>0</v>
      </c>
      <c r="H65" s="119" t="str">
        <f t="shared" si="9"/>
        <v>-</v>
      </c>
      <c r="I65" s="118">
        <v>127692</v>
      </c>
      <c r="J65" s="119" t="str">
        <f t="shared" si="9"/>
        <v>-</v>
      </c>
      <c r="K65" s="118">
        <v>134451</v>
      </c>
      <c r="L65" s="119">
        <f t="shared" si="10"/>
        <v>5.2932055257964405E-2</v>
      </c>
      <c r="M65" s="118">
        <v>90845</v>
      </c>
      <c r="N65" s="119">
        <v>0.2447248712046477</v>
      </c>
      <c r="O65" s="119">
        <v>0.26079051822244437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287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2035</v>
      </c>
      <c r="D75" s="116">
        <v>-0.13182593856655289</v>
      </c>
      <c r="E75" s="115">
        <v>2317</v>
      </c>
      <c r="F75" s="116">
        <f t="shared" ref="F75:J87" si="14">IFERROR(E75/C75-1,"-")</f>
        <v>0.13857493857493863</v>
      </c>
      <c r="G75" s="115">
        <v>0</v>
      </c>
      <c r="H75" s="116">
        <f t="shared" si="14"/>
        <v>-1</v>
      </c>
      <c r="I75" s="115">
        <v>0</v>
      </c>
      <c r="J75" s="116" t="str">
        <f t="shared" si="14"/>
        <v>-</v>
      </c>
      <c r="K75" s="115">
        <v>1381</v>
      </c>
      <c r="L75" s="116" t="str">
        <f t="shared" ref="L75:L87" si="15">IFERROR(K75/I75-1,"-")</f>
        <v>-</v>
      </c>
      <c r="M75" s="115">
        <v>1488</v>
      </c>
      <c r="N75" s="116">
        <f t="shared" ref="N75:N82" si="16">IFERROR(M75/K75-1,"-")</f>
        <v>7.7480086893555455E-2</v>
      </c>
      <c r="O75" s="116">
        <f t="shared" ref="O75" si="17">IFERROR(M75/C75-1,"-")</f>
        <v>-0.26879606879606877</v>
      </c>
    </row>
    <row r="76" spans="1:16" x14ac:dyDescent="0.25">
      <c r="A76" s="1">
        <v>2</v>
      </c>
      <c r="B76" s="114" t="s">
        <v>73</v>
      </c>
      <c r="C76" s="115">
        <v>2131</v>
      </c>
      <c r="D76" s="116">
        <v>-0.22873688020267824</v>
      </c>
      <c r="E76" s="115">
        <v>3034</v>
      </c>
      <c r="F76" s="116">
        <f t="shared" si="14"/>
        <v>0.42374472078836223</v>
      </c>
      <c r="G76" s="115">
        <v>0</v>
      </c>
      <c r="H76" s="116">
        <f t="shared" si="14"/>
        <v>-1</v>
      </c>
      <c r="I76" s="115">
        <v>0</v>
      </c>
      <c r="J76" s="116" t="str">
        <f t="shared" si="14"/>
        <v>-</v>
      </c>
      <c r="K76" s="115">
        <v>1342</v>
      </c>
      <c r="L76" s="116" t="str">
        <f t="shared" si="15"/>
        <v>-</v>
      </c>
      <c r="M76" s="115">
        <v>1670</v>
      </c>
      <c r="N76" s="116">
        <f t="shared" si="16"/>
        <v>0.24441132637853946</v>
      </c>
      <c r="O76" s="116">
        <f>IFERROR(M76/C76-1,"-")</f>
        <v>-0.21633036133270767</v>
      </c>
    </row>
    <row r="77" spans="1:16" x14ac:dyDescent="0.25">
      <c r="A77" s="1">
        <v>3</v>
      </c>
      <c r="B77" s="114" t="s">
        <v>75</v>
      </c>
      <c r="C77" s="115">
        <v>2963</v>
      </c>
      <c r="D77" s="116">
        <v>0.15742187500000004</v>
      </c>
      <c r="E77" s="115">
        <v>1165</v>
      </c>
      <c r="F77" s="116">
        <f t="shared" si="14"/>
        <v>-0.60681741478231521</v>
      </c>
      <c r="G77" s="115">
        <v>0</v>
      </c>
      <c r="H77" s="116">
        <f t="shared" si="14"/>
        <v>-1</v>
      </c>
      <c r="I77" s="115">
        <v>0</v>
      </c>
      <c r="J77" s="116" t="str">
        <f t="shared" si="14"/>
        <v>-</v>
      </c>
      <c r="K77" s="115">
        <v>1420</v>
      </c>
      <c r="L77" s="116" t="str">
        <f t="shared" si="15"/>
        <v>-</v>
      </c>
      <c r="M77" s="115">
        <v>1539</v>
      </c>
      <c r="N77" s="116">
        <f t="shared" si="16"/>
        <v>8.380281690140845E-2</v>
      </c>
      <c r="O77" s="116">
        <f t="shared" ref="O77:O82" si="18">IFERROR(M77/C77-1,"-")</f>
        <v>-0.48059399257509283</v>
      </c>
    </row>
    <row r="78" spans="1:16" x14ac:dyDescent="0.25">
      <c r="A78" s="1">
        <v>4</v>
      </c>
      <c r="B78" s="114" t="s">
        <v>77</v>
      </c>
      <c r="C78" s="115">
        <v>2482</v>
      </c>
      <c r="D78" s="116">
        <v>-2.3603461841069984E-2</v>
      </c>
      <c r="E78" s="115">
        <v>0</v>
      </c>
      <c r="F78" s="116">
        <f t="shared" si="14"/>
        <v>-1</v>
      </c>
      <c r="G78" s="115">
        <v>0</v>
      </c>
      <c r="H78" s="116" t="str">
        <f t="shared" si="14"/>
        <v>-</v>
      </c>
      <c r="I78" s="115">
        <v>772</v>
      </c>
      <c r="J78" s="116" t="str">
        <f t="shared" si="14"/>
        <v>-</v>
      </c>
      <c r="K78" s="115">
        <v>1202</v>
      </c>
      <c r="L78" s="116">
        <f t="shared" si="15"/>
        <v>0.55699481865284972</v>
      </c>
      <c r="M78" s="115">
        <v>1170</v>
      </c>
      <c r="N78" s="116">
        <f t="shared" si="16"/>
        <v>-2.6622296173044901E-2</v>
      </c>
      <c r="O78" s="116">
        <f t="shared" si="18"/>
        <v>-0.52860596293311846</v>
      </c>
    </row>
    <row r="79" spans="1:16" x14ac:dyDescent="0.25">
      <c r="A79" s="1">
        <v>5</v>
      </c>
      <c r="B79" s="114" t="s">
        <v>79</v>
      </c>
      <c r="C79" s="115">
        <v>2351</v>
      </c>
      <c r="D79" s="116">
        <v>7.7451879010082436E-2</v>
      </c>
      <c r="E79" s="115">
        <v>0</v>
      </c>
      <c r="F79" s="116">
        <f t="shared" si="14"/>
        <v>-1</v>
      </c>
      <c r="G79" s="115">
        <v>0</v>
      </c>
      <c r="H79" s="116" t="str">
        <f t="shared" si="14"/>
        <v>-</v>
      </c>
      <c r="I79" s="115">
        <v>850</v>
      </c>
      <c r="J79" s="116" t="str">
        <f t="shared" si="14"/>
        <v>-</v>
      </c>
      <c r="K79" s="115">
        <v>892</v>
      </c>
      <c r="L79" s="116">
        <f t="shared" si="15"/>
        <v>4.9411764705882266E-2</v>
      </c>
      <c r="M79" s="115">
        <v>999</v>
      </c>
      <c r="N79" s="116">
        <f t="shared" si="16"/>
        <v>0.11995515695067271</v>
      </c>
      <c r="O79" s="116">
        <f t="shared" si="18"/>
        <v>-0.5750744364100383</v>
      </c>
    </row>
    <row r="80" spans="1:16" x14ac:dyDescent="0.25">
      <c r="A80" s="1">
        <v>6</v>
      </c>
      <c r="B80" s="114" t="s">
        <v>81</v>
      </c>
      <c r="C80" s="115">
        <v>2309</v>
      </c>
      <c r="D80" s="116">
        <v>-0.12670196671709533</v>
      </c>
      <c r="E80" s="115">
        <v>0</v>
      </c>
      <c r="F80" s="116">
        <f t="shared" si="14"/>
        <v>-1</v>
      </c>
      <c r="G80" s="115">
        <v>0</v>
      </c>
      <c r="H80" s="116" t="str">
        <f t="shared" si="14"/>
        <v>-</v>
      </c>
      <c r="I80" s="115">
        <v>746</v>
      </c>
      <c r="J80" s="116" t="str">
        <f t="shared" si="14"/>
        <v>-</v>
      </c>
      <c r="K80" s="115">
        <v>855</v>
      </c>
      <c r="L80" s="116">
        <f t="shared" si="15"/>
        <v>0.14611260053619302</v>
      </c>
      <c r="M80" s="115">
        <v>1053</v>
      </c>
      <c r="N80" s="116">
        <f t="shared" si="16"/>
        <v>0.23157894736842111</v>
      </c>
      <c r="O80" s="116">
        <f t="shared" si="18"/>
        <v>-0.5439584235599827</v>
      </c>
    </row>
    <row r="81" spans="1:15" x14ac:dyDescent="0.25">
      <c r="A81" s="1">
        <v>7</v>
      </c>
      <c r="B81" s="114" t="s">
        <v>83</v>
      </c>
      <c r="C81" s="115">
        <v>2094</v>
      </c>
      <c r="D81" s="116">
        <v>-2.695167286245348E-2</v>
      </c>
      <c r="E81" s="115">
        <v>0</v>
      </c>
      <c r="F81" s="116">
        <f t="shared" si="14"/>
        <v>-1</v>
      </c>
      <c r="G81" s="115">
        <v>0</v>
      </c>
      <c r="H81" s="116" t="str">
        <f t="shared" si="14"/>
        <v>-</v>
      </c>
      <c r="I81" s="115">
        <v>979</v>
      </c>
      <c r="J81" s="116" t="str">
        <f t="shared" si="14"/>
        <v>-</v>
      </c>
      <c r="K81" s="115">
        <v>0</v>
      </c>
      <c r="L81" s="116">
        <f t="shared" si="15"/>
        <v>-1</v>
      </c>
      <c r="M81" s="115">
        <v>1280</v>
      </c>
      <c r="N81" s="116" t="str">
        <f t="shared" si="16"/>
        <v>-</v>
      </c>
      <c r="O81" s="116">
        <f t="shared" si="18"/>
        <v>-0.3887297039159503</v>
      </c>
    </row>
    <row r="82" spans="1:15" x14ac:dyDescent="0.25">
      <c r="A82" s="1">
        <v>8</v>
      </c>
      <c r="B82" s="114" t="s">
        <v>85</v>
      </c>
      <c r="C82" s="115">
        <v>1886</v>
      </c>
      <c r="D82" s="116">
        <v>0.24653007270323868</v>
      </c>
      <c r="E82" s="115">
        <v>0</v>
      </c>
      <c r="F82" s="116">
        <f t="shared" si="14"/>
        <v>-1</v>
      </c>
      <c r="G82" s="115">
        <v>0</v>
      </c>
      <c r="H82" s="116" t="str">
        <f t="shared" si="14"/>
        <v>-</v>
      </c>
      <c r="I82" s="115">
        <v>853</v>
      </c>
      <c r="J82" s="116" t="str">
        <f t="shared" si="14"/>
        <v>-</v>
      </c>
      <c r="K82" s="115">
        <v>0</v>
      </c>
      <c r="L82" s="116">
        <f t="shared" si="15"/>
        <v>-1</v>
      </c>
      <c r="M82" s="115">
        <v>433</v>
      </c>
      <c r="N82" s="116" t="str">
        <f t="shared" si="16"/>
        <v>-</v>
      </c>
      <c r="O82" s="116">
        <f t="shared" si="18"/>
        <v>-0.77041357370095442</v>
      </c>
    </row>
    <row r="83" spans="1:15" x14ac:dyDescent="0.25">
      <c r="A83" s="1">
        <v>9</v>
      </c>
      <c r="B83" s="114" t="s">
        <v>87</v>
      </c>
      <c r="C83" s="115">
        <v>2281</v>
      </c>
      <c r="D83" s="116">
        <v>-2.3544520547945202E-2</v>
      </c>
      <c r="E83" s="115">
        <v>0</v>
      </c>
      <c r="F83" s="116">
        <f t="shared" si="14"/>
        <v>-1</v>
      </c>
      <c r="G83" s="115">
        <v>0</v>
      </c>
      <c r="H83" s="116" t="str">
        <f t="shared" si="14"/>
        <v>-</v>
      </c>
      <c r="I83" s="115">
        <v>921</v>
      </c>
      <c r="J83" s="116" t="str">
        <f t="shared" si="14"/>
        <v>-</v>
      </c>
      <c r="K83" s="115">
        <v>936</v>
      </c>
      <c r="L83" s="116">
        <f t="shared" si="15"/>
        <v>1.6286644951140072E-2</v>
      </c>
      <c r="M83" s="115"/>
      <c r="N83" s="116"/>
      <c r="O83" s="116"/>
    </row>
    <row r="84" spans="1:15" x14ac:dyDescent="0.25">
      <c r="A84" s="1">
        <v>10</v>
      </c>
      <c r="B84" s="114" t="s">
        <v>89</v>
      </c>
      <c r="C84" s="115">
        <v>2322</v>
      </c>
      <c r="D84" s="116">
        <v>-3.4912718204488824E-2</v>
      </c>
      <c r="E84" s="115">
        <v>0</v>
      </c>
      <c r="F84" s="116">
        <f t="shared" si="14"/>
        <v>-1</v>
      </c>
      <c r="G84" s="115">
        <v>0</v>
      </c>
      <c r="H84" s="116" t="str">
        <f t="shared" si="14"/>
        <v>-</v>
      </c>
      <c r="I84" s="115">
        <v>1317</v>
      </c>
      <c r="J84" s="116" t="str">
        <f t="shared" si="14"/>
        <v>-</v>
      </c>
      <c r="K84" s="115">
        <v>1254</v>
      </c>
      <c r="L84" s="116">
        <f t="shared" si="15"/>
        <v>-4.783599088838264E-2</v>
      </c>
      <c r="M84" s="115"/>
      <c r="N84" s="116"/>
      <c r="O84" s="116"/>
    </row>
    <row r="85" spans="1:15" x14ac:dyDescent="0.25">
      <c r="A85" s="1">
        <v>11</v>
      </c>
      <c r="B85" s="114" t="s">
        <v>91</v>
      </c>
      <c r="C85" s="115">
        <v>2605</v>
      </c>
      <c r="D85" s="116">
        <v>-0.1419631093544137</v>
      </c>
      <c r="E85" s="115">
        <v>0</v>
      </c>
      <c r="F85" s="116">
        <f t="shared" si="14"/>
        <v>-1</v>
      </c>
      <c r="G85" s="115">
        <v>0</v>
      </c>
      <c r="H85" s="116" t="str">
        <f t="shared" si="14"/>
        <v>-</v>
      </c>
      <c r="I85" s="115">
        <v>1188</v>
      </c>
      <c r="J85" s="116" t="str">
        <f t="shared" si="14"/>
        <v>-</v>
      </c>
      <c r="K85" s="115">
        <v>1515</v>
      </c>
      <c r="L85" s="116">
        <f t="shared" si="15"/>
        <v>0.2752525252525253</v>
      </c>
      <c r="M85" s="115"/>
      <c r="N85" s="116"/>
      <c r="O85" s="116"/>
    </row>
    <row r="86" spans="1:15" x14ac:dyDescent="0.25">
      <c r="A86" s="1">
        <v>12</v>
      </c>
      <c r="B86" s="114" t="s">
        <v>93</v>
      </c>
      <c r="C86" s="115">
        <v>2812</v>
      </c>
      <c r="D86" s="116">
        <v>-5.7956448911222758E-2</v>
      </c>
      <c r="E86" s="115">
        <v>0</v>
      </c>
      <c r="F86" s="116">
        <f t="shared" si="14"/>
        <v>-1</v>
      </c>
      <c r="G86" s="115">
        <v>0</v>
      </c>
      <c r="H86" s="116" t="str">
        <f t="shared" si="14"/>
        <v>-</v>
      </c>
      <c r="I86" s="115">
        <v>1209</v>
      </c>
      <c r="J86" s="116" t="str">
        <f t="shared" si="14"/>
        <v>-</v>
      </c>
      <c r="K86" s="115">
        <v>1549</v>
      </c>
      <c r="L86" s="116">
        <f t="shared" si="15"/>
        <v>0.28122415219189412</v>
      </c>
      <c r="M86" s="115"/>
      <c r="N86" s="116"/>
      <c r="O86" s="116"/>
    </row>
    <row r="87" spans="1:15" ht="15.75" x14ac:dyDescent="0.25">
      <c r="B87" s="117" t="s">
        <v>30</v>
      </c>
      <c r="C87" s="118">
        <v>28271</v>
      </c>
      <c r="D87" s="119">
        <v>-4.0457522994942763E-2</v>
      </c>
      <c r="E87" s="118">
        <v>0</v>
      </c>
      <c r="F87" s="119">
        <f t="shared" si="14"/>
        <v>-1</v>
      </c>
      <c r="G87" s="118">
        <v>0</v>
      </c>
      <c r="H87" s="119" t="str">
        <f t="shared" si="14"/>
        <v>-</v>
      </c>
      <c r="I87" s="118">
        <v>10065</v>
      </c>
      <c r="J87" s="119" t="str">
        <f t="shared" si="14"/>
        <v>-</v>
      </c>
      <c r="K87" s="118">
        <v>13883</v>
      </c>
      <c r="L87" s="119">
        <f t="shared" si="15"/>
        <v>0.37933432687531043</v>
      </c>
      <c r="M87" s="118">
        <v>9632</v>
      </c>
      <c r="N87" s="119">
        <v>0.35815002820078967</v>
      </c>
      <c r="O87" s="119">
        <v>-0.47224809599474005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5" x14ac:dyDescent="0.25">
      <c r="C92" s="12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077E1-26F6-4549-BB9B-145502FB36A9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72" t="s">
        <v>288</v>
      </c>
      <c r="D6" s="172" t="s">
        <v>222</v>
      </c>
      <c r="E6" s="172" t="s">
        <v>233</v>
      </c>
      <c r="F6" s="172" t="s">
        <v>224</v>
      </c>
      <c r="G6" s="172" t="s">
        <v>225</v>
      </c>
      <c r="H6" s="172" t="s">
        <v>226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3312659</v>
      </c>
      <c r="D8" s="176">
        <v>3266064</v>
      </c>
      <c r="E8" s="176">
        <v>773208</v>
      </c>
      <c r="F8" s="176">
        <v>3120334</v>
      </c>
      <c r="G8" s="176">
        <v>3219468</v>
      </c>
      <c r="H8" s="176">
        <v>3413127</v>
      </c>
      <c r="I8" s="177">
        <f>IFERROR(H8/G8-1,"-")</f>
        <v>6.0152484820473529E-2</v>
      </c>
      <c r="J8" s="177">
        <f>IFERROR(H8/D8-1,"-")</f>
        <v>4.5027592845700459E-2</v>
      </c>
      <c r="K8" s="176">
        <f>H8-G8</f>
        <v>193659</v>
      </c>
      <c r="L8" s="176">
        <f>H8-D8</f>
        <v>147063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680378</v>
      </c>
      <c r="D9" s="158">
        <v>662435</v>
      </c>
      <c r="E9" s="158">
        <v>343536</v>
      </c>
      <c r="F9" s="158">
        <v>565183</v>
      </c>
      <c r="G9" s="158">
        <v>588729</v>
      </c>
      <c r="H9" s="158">
        <v>582086</v>
      </c>
      <c r="I9" s="159">
        <f>IFERROR(H9/G9-1,"-")</f>
        <v>-1.128362964963503E-2</v>
      </c>
      <c r="J9" s="160">
        <f t="shared" ref="J9:J20" si="0">IFERROR(H9/D9-1,"-")</f>
        <v>-0.1212934099194638</v>
      </c>
      <c r="K9" s="158">
        <f t="shared" ref="K9:K19" si="1">H9-G9</f>
        <v>-6643</v>
      </c>
      <c r="L9" s="158">
        <f t="shared" ref="L9:L20" si="2">H9-D9</f>
        <v>-80349</v>
      </c>
      <c r="M9" s="159">
        <f>H9/H$8</f>
        <v>0.17054331702277706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0.27846927465634885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0.59024759406843053</v>
      </c>
      <c r="N11" s="79"/>
    </row>
    <row r="12" spans="1:14" x14ac:dyDescent="0.25">
      <c r="A12" s="1"/>
      <c r="B12" s="157" t="s">
        <v>107</v>
      </c>
      <c r="C12" s="158">
        <v>2632281</v>
      </c>
      <c r="D12" s="158">
        <v>2603629</v>
      </c>
      <c r="E12" s="158">
        <v>429672</v>
      </c>
      <c r="F12" s="158">
        <v>2555151</v>
      </c>
      <c r="G12" s="158">
        <v>2630739</v>
      </c>
      <c r="H12" s="158">
        <v>2831041</v>
      </c>
      <c r="I12" s="159">
        <f>IFERROR(H12/G12-1,"-")</f>
        <v>7.613906206583021E-2</v>
      </c>
      <c r="J12" s="160">
        <f t="shared" si="0"/>
        <v>8.7344241441464909E-2</v>
      </c>
      <c r="K12" s="158">
        <f t="shared" si="1"/>
        <v>200302</v>
      </c>
      <c r="L12" s="158">
        <f t="shared" si="2"/>
        <v>227412</v>
      </c>
      <c r="M12" s="159">
        <f>H12/H$8</f>
        <v>0.82945668297722297</v>
      </c>
      <c r="N12" s="79"/>
    </row>
    <row r="13" spans="1:14" s="56" customFormat="1" x14ac:dyDescent="0.25">
      <c r="A13" s="161"/>
      <c r="B13" s="162" t="s">
        <v>110</v>
      </c>
      <c r="C13" s="163">
        <v>1240617</v>
      </c>
      <c r="D13" s="163">
        <v>1284707</v>
      </c>
      <c r="E13" s="163">
        <v>85753</v>
      </c>
      <c r="F13" s="163">
        <v>1344872</v>
      </c>
      <c r="G13" s="163">
        <v>1338126</v>
      </c>
      <c r="H13" s="163">
        <v>1472854</v>
      </c>
      <c r="I13" s="164">
        <f t="shared" ref="I13:I20" si="3">IFERROR(H13/G13-1,"-")</f>
        <v>0.10068409103477549</v>
      </c>
      <c r="J13" s="165">
        <f t="shared" si="0"/>
        <v>0.14645129200665985</v>
      </c>
      <c r="K13" s="163">
        <f t="shared" si="1"/>
        <v>134728</v>
      </c>
      <c r="L13" s="163">
        <f t="shared" si="2"/>
        <v>188147</v>
      </c>
      <c r="M13" s="164">
        <f t="shared" ref="M13:M20" si="4">H13/H$8</f>
        <v>0.43152628073904076</v>
      </c>
      <c r="N13" s="166"/>
    </row>
    <row r="14" spans="1:14" s="56" customFormat="1" x14ac:dyDescent="0.25">
      <c r="A14" s="161"/>
      <c r="B14" s="162" t="s">
        <v>113</v>
      </c>
      <c r="C14" s="163">
        <v>405772</v>
      </c>
      <c r="D14" s="163">
        <v>327484</v>
      </c>
      <c r="E14" s="163">
        <v>85698</v>
      </c>
      <c r="F14" s="163">
        <v>236713</v>
      </c>
      <c r="G14" s="163">
        <v>240134</v>
      </c>
      <c r="H14" s="163">
        <v>239736</v>
      </c>
      <c r="I14" s="164">
        <f t="shared" si="3"/>
        <v>-1.6574079472294612E-3</v>
      </c>
      <c r="J14" s="165">
        <f t="shared" si="0"/>
        <v>-0.26794591491492714</v>
      </c>
      <c r="K14" s="163">
        <f t="shared" si="1"/>
        <v>-398</v>
      </c>
      <c r="L14" s="163">
        <f t="shared" si="2"/>
        <v>-87748</v>
      </c>
      <c r="M14" s="164">
        <f t="shared" si="4"/>
        <v>7.0239402166986459E-2</v>
      </c>
      <c r="N14" s="166"/>
    </row>
    <row r="15" spans="1:14" x14ac:dyDescent="0.25">
      <c r="A15" s="161"/>
      <c r="B15" s="162" t="s">
        <v>116</v>
      </c>
      <c r="C15" s="163">
        <v>129109</v>
      </c>
      <c r="D15" s="163">
        <v>144376</v>
      </c>
      <c r="E15" s="163">
        <v>40514</v>
      </c>
      <c r="F15" s="163">
        <v>143032</v>
      </c>
      <c r="G15" s="163">
        <v>165297</v>
      </c>
      <c r="H15" s="163">
        <v>174502</v>
      </c>
      <c r="I15" s="164">
        <f t="shared" si="3"/>
        <v>5.5687641034017465E-2</v>
      </c>
      <c r="J15" s="165">
        <f t="shared" si="0"/>
        <v>0.20866348977669413</v>
      </c>
      <c r="K15" s="163">
        <f t="shared" si="1"/>
        <v>9205</v>
      </c>
      <c r="L15" s="163">
        <f t="shared" si="2"/>
        <v>30126</v>
      </c>
      <c r="M15" s="164">
        <f t="shared" si="4"/>
        <v>5.1126723382985746E-2</v>
      </c>
      <c r="N15" s="79"/>
    </row>
    <row r="16" spans="1:14" x14ac:dyDescent="0.25">
      <c r="A16" s="161"/>
      <c r="B16" s="162" t="s">
        <v>123</v>
      </c>
      <c r="C16" s="163">
        <v>147136</v>
      </c>
      <c r="D16" s="163">
        <v>136160</v>
      </c>
      <c r="E16" s="163">
        <v>40533</v>
      </c>
      <c r="F16" s="163">
        <v>145474</v>
      </c>
      <c r="G16" s="163">
        <v>161643</v>
      </c>
      <c r="H16" s="163">
        <v>144801</v>
      </c>
      <c r="I16" s="164">
        <f t="shared" si="3"/>
        <v>-0.10419257252092573</v>
      </c>
      <c r="J16" s="165">
        <f t="shared" si="0"/>
        <v>6.3462103407755599E-2</v>
      </c>
      <c r="K16" s="163">
        <f t="shared" si="1"/>
        <v>-16842</v>
      </c>
      <c r="L16" s="163">
        <f t="shared" si="2"/>
        <v>8641</v>
      </c>
      <c r="M16" s="164">
        <f t="shared" si="4"/>
        <v>4.2424732510685952E-2</v>
      </c>
      <c r="N16" s="79"/>
    </row>
    <row r="17" spans="1:14" x14ac:dyDescent="0.25">
      <c r="A17" s="161"/>
      <c r="B17" s="162" t="s">
        <v>119</v>
      </c>
      <c r="C17" s="163">
        <v>89586</v>
      </c>
      <c r="D17" s="163">
        <v>87661</v>
      </c>
      <c r="E17" s="163">
        <v>41750</v>
      </c>
      <c r="F17" s="163">
        <v>82193</v>
      </c>
      <c r="G17" s="163">
        <v>95269</v>
      </c>
      <c r="H17" s="163">
        <v>97920</v>
      </c>
      <c r="I17" s="164">
        <f t="shared" si="3"/>
        <v>2.7826470310384321E-2</v>
      </c>
      <c r="J17" s="165">
        <f t="shared" si="0"/>
        <v>0.11703037838947772</v>
      </c>
      <c r="K17" s="163">
        <f t="shared" si="1"/>
        <v>2651</v>
      </c>
      <c r="L17" s="163">
        <f t="shared" si="2"/>
        <v>10259</v>
      </c>
      <c r="M17" s="164">
        <f t="shared" si="4"/>
        <v>2.8689234241796452E-2</v>
      </c>
      <c r="N17" s="79"/>
    </row>
    <row r="18" spans="1:14" x14ac:dyDescent="0.25">
      <c r="A18" s="161"/>
      <c r="B18" s="162" t="s">
        <v>128</v>
      </c>
      <c r="C18" s="163">
        <v>11259</v>
      </c>
      <c r="D18" s="163">
        <v>12759</v>
      </c>
      <c r="E18" s="163">
        <v>178</v>
      </c>
      <c r="F18" s="163">
        <v>13290</v>
      </c>
      <c r="G18" s="163">
        <v>9391</v>
      </c>
      <c r="H18" s="163">
        <v>9617</v>
      </c>
      <c r="I18" s="164">
        <f t="shared" si="3"/>
        <v>2.4065594718347461E-2</v>
      </c>
      <c r="J18" s="165">
        <f t="shared" si="0"/>
        <v>-0.24625754369464692</v>
      </c>
      <c r="K18" s="163">
        <f t="shared" si="1"/>
        <v>226</v>
      </c>
      <c r="L18" s="163">
        <f t="shared" si="2"/>
        <v>-3142</v>
      </c>
      <c r="M18" s="164">
        <f t="shared" si="4"/>
        <v>2.8176507935391798E-3</v>
      </c>
      <c r="N18" s="79"/>
    </row>
    <row r="19" spans="1:14" x14ac:dyDescent="0.25">
      <c r="A19" s="161" t="s">
        <v>144</v>
      </c>
      <c r="B19" s="162" t="s">
        <v>131</v>
      </c>
      <c r="C19" s="163">
        <v>7973</v>
      </c>
      <c r="D19" s="163">
        <v>10385</v>
      </c>
      <c r="E19" s="163">
        <v>358</v>
      </c>
      <c r="F19" s="163">
        <v>4669</v>
      </c>
      <c r="G19" s="163">
        <v>6376</v>
      </c>
      <c r="H19" s="163">
        <v>2663</v>
      </c>
      <c r="I19" s="164">
        <f t="shared" si="3"/>
        <v>-0.58234002509410288</v>
      </c>
      <c r="J19" s="165">
        <f t="shared" si="0"/>
        <v>-0.74357246027924884</v>
      </c>
      <c r="K19" s="163">
        <f t="shared" si="1"/>
        <v>-3713</v>
      </c>
      <c r="L19" s="163">
        <f t="shared" si="2"/>
        <v>-7722</v>
      </c>
      <c r="M19" s="164">
        <f t="shared" si="4"/>
        <v>7.802229451174832E-4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600829</v>
      </c>
      <c r="D20" s="169">
        <f t="shared" si="5"/>
        <v>600097</v>
      </c>
      <c r="E20" s="169">
        <f t="shared" si="5"/>
        <v>134888</v>
      </c>
      <c r="F20" s="169">
        <f t="shared" si="5"/>
        <v>584908</v>
      </c>
      <c r="G20" s="169">
        <f t="shared" si="5"/>
        <v>614503</v>
      </c>
      <c r="H20" s="169">
        <f t="shared" si="5"/>
        <v>688948</v>
      </c>
      <c r="I20" s="170">
        <f t="shared" si="3"/>
        <v>0.12114668276639828</v>
      </c>
      <c r="J20" s="171">
        <f t="shared" si="0"/>
        <v>0.14806106346140702</v>
      </c>
      <c r="K20" s="169">
        <f>H20-G20</f>
        <v>74445</v>
      </c>
      <c r="L20" s="169">
        <f t="shared" si="2"/>
        <v>88851</v>
      </c>
      <c r="M20" s="170">
        <f t="shared" si="4"/>
        <v>0.20185243619707088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1240781</v>
      </c>
      <c r="D22" s="176">
        <v>1271850</v>
      </c>
      <c r="E22" s="176">
        <v>285142</v>
      </c>
      <c r="F22" s="176">
        <v>1241553</v>
      </c>
      <c r="G22" s="176">
        <v>1271908</v>
      </c>
      <c r="H22" s="176">
        <v>1304294</v>
      </c>
      <c r="I22" s="177">
        <f>IFERROR(H22/G22-1,"-")</f>
        <v>2.5462533453677549E-2</v>
      </c>
      <c r="J22" s="177">
        <f>IFERROR(H22/D22-1,"-")</f>
        <v>2.550929748004882E-2</v>
      </c>
      <c r="K22" s="176">
        <f>H22-G22</f>
        <v>32386</v>
      </c>
      <c r="L22" s="176">
        <f>H22-D22</f>
        <v>32444</v>
      </c>
      <c r="M22" s="177">
        <f>H22/H$8</f>
        <v>0.38214048290614444</v>
      </c>
      <c r="N22" s="79"/>
    </row>
    <row r="23" spans="1:14" x14ac:dyDescent="0.25">
      <c r="A23" s="161" t="s">
        <v>96</v>
      </c>
      <c r="B23" s="157" t="s">
        <v>97</v>
      </c>
      <c r="C23" s="158">
        <v>157733</v>
      </c>
      <c r="D23" s="158">
        <v>192488</v>
      </c>
      <c r="E23" s="158">
        <v>115637</v>
      </c>
      <c r="F23" s="158">
        <v>165148</v>
      </c>
      <c r="G23" s="158">
        <v>131486</v>
      </c>
      <c r="H23" s="158">
        <v>132181</v>
      </c>
      <c r="I23" s="159">
        <f>IFERROR(H23/G23-1,"-")</f>
        <v>5.2857338423861755E-3</v>
      </c>
      <c r="J23" s="160">
        <f t="shared" ref="J23:J34" si="6">IFERROR(H23/D23-1,"-")</f>
        <v>-0.31330264743776237</v>
      </c>
      <c r="K23" s="158">
        <f t="shared" ref="K23:K33" si="7">H23-G23</f>
        <v>695</v>
      </c>
      <c r="L23" s="158">
        <f t="shared" ref="L23:L34" si="8">H23-D23</f>
        <v>-60307</v>
      </c>
      <c r="M23" s="159">
        <f>H23/H$8</f>
        <v>3.8727243375356379E-2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4.7532658468319521E-2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0.10692247900532269</v>
      </c>
      <c r="N25" s="79"/>
    </row>
    <row r="26" spans="1:14" x14ac:dyDescent="0.25">
      <c r="A26" s="161"/>
      <c r="B26" s="157" t="s">
        <v>107</v>
      </c>
      <c r="C26" s="158">
        <v>1083048</v>
      </c>
      <c r="D26" s="158">
        <v>1079362</v>
      </c>
      <c r="E26" s="158">
        <v>169505</v>
      </c>
      <c r="F26" s="158">
        <v>1076405</v>
      </c>
      <c r="G26" s="158">
        <v>1140422</v>
      </c>
      <c r="H26" s="158">
        <v>1172113</v>
      </c>
      <c r="I26" s="159">
        <f>IFERROR(H26/G26-1,"-")</f>
        <v>2.7788836062440092E-2</v>
      </c>
      <c r="J26" s="160">
        <f t="shared" si="6"/>
        <v>8.5931318686409242E-2</v>
      </c>
      <c r="K26" s="158">
        <f t="shared" si="7"/>
        <v>31691</v>
      </c>
      <c r="L26" s="158">
        <f t="shared" si="8"/>
        <v>92751</v>
      </c>
      <c r="M26" s="159">
        <f>H26/H$8</f>
        <v>0.34341323953078806</v>
      </c>
      <c r="N26" s="79"/>
    </row>
    <row r="27" spans="1:14" s="56" customFormat="1" x14ac:dyDescent="0.25">
      <c r="A27" s="161"/>
      <c r="B27" s="162" t="s">
        <v>110</v>
      </c>
      <c r="C27" s="163">
        <v>524684</v>
      </c>
      <c r="D27" s="163">
        <v>529315</v>
      </c>
      <c r="E27" s="163">
        <v>33819</v>
      </c>
      <c r="F27" s="163">
        <v>591418</v>
      </c>
      <c r="G27" s="163">
        <v>615291</v>
      </c>
      <c r="H27" s="163">
        <v>659079</v>
      </c>
      <c r="I27" s="164">
        <f t="shared" ref="I27:I34" si="9">IFERROR(H27/G27-1,"-")</f>
        <v>7.1166326177369843E-2</v>
      </c>
      <c r="J27" s="165">
        <f t="shared" si="6"/>
        <v>0.24515458658832645</v>
      </c>
      <c r="K27" s="163">
        <f t="shared" si="7"/>
        <v>43788</v>
      </c>
      <c r="L27" s="163">
        <f t="shared" si="8"/>
        <v>129764</v>
      </c>
      <c r="M27" s="164">
        <f t="shared" ref="M27:M34" si="10">H27/H$8</f>
        <v>0.19310122359935625</v>
      </c>
      <c r="N27" s="166"/>
    </row>
    <row r="28" spans="1:14" s="56" customFormat="1" x14ac:dyDescent="0.25">
      <c r="A28" s="161"/>
      <c r="B28" s="162" t="s">
        <v>113</v>
      </c>
      <c r="C28" s="163">
        <v>170307</v>
      </c>
      <c r="D28" s="163">
        <v>153414</v>
      </c>
      <c r="E28" s="163">
        <v>42943</v>
      </c>
      <c r="F28" s="163">
        <v>122390</v>
      </c>
      <c r="G28" s="163">
        <v>116172</v>
      </c>
      <c r="H28" s="163">
        <v>114502</v>
      </c>
      <c r="I28" s="164">
        <f t="shared" si="9"/>
        <v>-1.4375236717969919E-2</v>
      </c>
      <c r="J28" s="165">
        <f t="shared" si="6"/>
        <v>-0.25364047609735751</v>
      </c>
      <c r="K28" s="163">
        <f t="shared" si="7"/>
        <v>-1670</v>
      </c>
      <c r="L28" s="163">
        <f t="shared" si="8"/>
        <v>-38912</v>
      </c>
      <c r="M28" s="164">
        <f t="shared" si="10"/>
        <v>3.3547535734826155E-2</v>
      </c>
      <c r="N28" s="166"/>
    </row>
    <row r="29" spans="1:14" x14ac:dyDescent="0.25">
      <c r="A29" s="161"/>
      <c r="B29" s="162" t="s">
        <v>116</v>
      </c>
      <c r="C29" s="163">
        <v>44256</v>
      </c>
      <c r="D29" s="163">
        <v>50559</v>
      </c>
      <c r="E29" s="163">
        <v>17468</v>
      </c>
      <c r="F29" s="163">
        <v>50961</v>
      </c>
      <c r="G29" s="163">
        <v>64650</v>
      </c>
      <c r="H29" s="163">
        <v>45438</v>
      </c>
      <c r="I29" s="164">
        <f t="shared" si="9"/>
        <v>-0.29716937354988404</v>
      </c>
      <c r="J29" s="165">
        <f t="shared" si="6"/>
        <v>-0.10128760458078678</v>
      </c>
      <c r="K29" s="163">
        <f t="shared" si="7"/>
        <v>-19212</v>
      </c>
      <c r="L29" s="163">
        <f t="shared" si="8"/>
        <v>-5121</v>
      </c>
      <c r="M29" s="164">
        <f t="shared" si="10"/>
        <v>1.3312718805951258E-2</v>
      </c>
      <c r="N29" s="79"/>
    </row>
    <row r="30" spans="1:14" x14ac:dyDescent="0.25">
      <c r="A30" s="161"/>
      <c r="B30" s="162" t="s">
        <v>123</v>
      </c>
      <c r="C30" s="163">
        <v>61486</v>
      </c>
      <c r="D30" s="163">
        <v>57581</v>
      </c>
      <c r="E30" s="163">
        <v>19637</v>
      </c>
      <c r="F30" s="163">
        <v>65282</v>
      </c>
      <c r="G30" s="163">
        <v>68350</v>
      </c>
      <c r="H30" s="163">
        <v>57015</v>
      </c>
      <c r="I30" s="164">
        <f t="shared" si="9"/>
        <v>-0.16583760058522312</v>
      </c>
      <c r="J30" s="165">
        <f t="shared" si="6"/>
        <v>-9.8296313019919923E-3</v>
      </c>
      <c r="K30" s="163">
        <f t="shared" si="7"/>
        <v>-11335</v>
      </c>
      <c r="L30" s="163">
        <f t="shared" si="8"/>
        <v>-566</v>
      </c>
      <c r="M30" s="164">
        <f t="shared" si="10"/>
        <v>1.670462306266365E-2</v>
      </c>
      <c r="N30" s="79"/>
    </row>
    <row r="31" spans="1:14" x14ac:dyDescent="0.25">
      <c r="A31" s="161"/>
      <c r="B31" s="162" t="s">
        <v>119</v>
      </c>
      <c r="C31" s="163">
        <v>47244</v>
      </c>
      <c r="D31" s="163">
        <v>44661</v>
      </c>
      <c r="E31" s="163">
        <v>20281</v>
      </c>
      <c r="F31" s="163">
        <v>44123</v>
      </c>
      <c r="G31" s="163">
        <v>48757</v>
      </c>
      <c r="H31" s="163">
        <v>48568</v>
      </c>
      <c r="I31" s="164">
        <f t="shared" si="9"/>
        <v>-3.8763664704555278E-3</v>
      </c>
      <c r="J31" s="165">
        <f t="shared" si="6"/>
        <v>8.7481247620966762E-2</v>
      </c>
      <c r="K31" s="163">
        <f t="shared" si="7"/>
        <v>-189</v>
      </c>
      <c r="L31" s="163">
        <f t="shared" si="8"/>
        <v>3907</v>
      </c>
      <c r="M31" s="164">
        <f t="shared" si="10"/>
        <v>1.4229766428263584E-2</v>
      </c>
      <c r="N31" s="79"/>
    </row>
    <row r="32" spans="1:14" x14ac:dyDescent="0.25">
      <c r="A32" s="161"/>
      <c r="B32" s="162" t="s">
        <v>128</v>
      </c>
      <c r="C32" s="163">
        <v>4696</v>
      </c>
      <c r="D32" s="163">
        <v>5429</v>
      </c>
      <c r="E32" s="163">
        <v>42</v>
      </c>
      <c r="F32" s="163">
        <v>3696</v>
      </c>
      <c r="G32" s="163">
        <v>4628</v>
      </c>
      <c r="H32" s="163">
        <v>4370</v>
      </c>
      <c r="I32" s="164">
        <f t="shared" si="9"/>
        <v>-5.5747623163353466E-2</v>
      </c>
      <c r="J32" s="165">
        <f t="shared" si="6"/>
        <v>-0.19506354761466205</v>
      </c>
      <c r="K32" s="163">
        <f t="shared" si="7"/>
        <v>-258</v>
      </c>
      <c r="L32" s="163">
        <f t="shared" si="8"/>
        <v>-1059</v>
      </c>
      <c r="M32" s="164">
        <f t="shared" si="10"/>
        <v>1.2803508337076235E-3</v>
      </c>
      <c r="N32" s="79"/>
    </row>
    <row r="33" spans="1:14" x14ac:dyDescent="0.25">
      <c r="A33" s="161" t="s">
        <v>144</v>
      </c>
      <c r="B33" s="162" t="s">
        <v>131</v>
      </c>
      <c r="C33" s="163">
        <v>4098</v>
      </c>
      <c r="D33" s="163">
        <v>5354</v>
      </c>
      <c r="E33" s="163">
        <v>126</v>
      </c>
      <c r="F33" s="163">
        <v>2173</v>
      </c>
      <c r="G33" s="163">
        <v>2492</v>
      </c>
      <c r="H33" s="163">
        <v>1582</v>
      </c>
      <c r="I33" s="164">
        <f t="shared" si="9"/>
        <v>-0.3651685393258427</v>
      </c>
      <c r="J33" s="165">
        <f t="shared" si="6"/>
        <v>-0.7045199850579007</v>
      </c>
      <c r="K33" s="163">
        <f t="shared" si="7"/>
        <v>-910</v>
      </c>
      <c r="L33" s="163">
        <f t="shared" si="8"/>
        <v>-3772</v>
      </c>
      <c r="M33" s="164">
        <f t="shared" si="10"/>
        <v>4.6350458098980786E-4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226277</v>
      </c>
      <c r="D34" s="169">
        <f t="shared" si="11"/>
        <v>233049</v>
      </c>
      <c r="E34" s="169">
        <f t="shared" si="11"/>
        <v>35189</v>
      </c>
      <c r="F34" s="169">
        <f t="shared" si="11"/>
        <v>196362</v>
      </c>
      <c r="G34" s="169">
        <f t="shared" si="11"/>
        <v>220082</v>
      </c>
      <c r="H34" s="169">
        <f t="shared" si="11"/>
        <v>241559</v>
      </c>
      <c r="I34" s="170">
        <f t="shared" si="9"/>
        <v>9.7586354177079393E-2</v>
      </c>
      <c r="J34" s="171">
        <f t="shared" si="6"/>
        <v>3.6515925835339358E-2</v>
      </c>
      <c r="K34" s="169">
        <f>H34-G34</f>
        <v>21477</v>
      </c>
      <c r="L34" s="169">
        <f t="shared" si="8"/>
        <v>8510</v>
      </c>
      <c r="M34" s="170">
        <f t="shared" si="10"/>
        <v>7.0773516485029705E-2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979009</v>
      </c>
      <c r="D36" s="176">
        <v>967054</v>
      </c>
      <c r="E36" s="176">
        <v>191201</v>
      </c>
      <c r="F36" s="176">
        <v>895466</v>
      </c>
      <c r="G36" s="176">
        <v>947197</v>
      </c>
      <c r="H36" s="176">
        <v>936279</v>
      </c>
      <c r="I36" s="177">
        <f>IFERROR(H36/G36-1,"-")</f>
        <v>-1.1526641237250557E-2</v>
      </c>
      <c r="J36" s="177">
        <f>IFERROR(H36/D36-1,"-")</f>
        <v>-3.1823455567114189E-2</v>
      </c>
      <c r="K36" s="176">
        <f>H36-G36</f>
        <v>-10918</v>
      </c>
      <c r="L36" s="176">
        <f>H36-D36</f>
        <v>-30775</v>
      </c>
      <c r="M36" s="177">
        <f>H36/H$8</f>
        <v>0.27431707053385357</v>
      </c>
      <c r="N36" s="79"/>
    </row>
    <row r="37" spans="1:14" x14ac:dyDescent="0.25">
      <c r="A37" s="161" t="s">
        <v>96</v>
      </c>
      <c r="B37" s="157" t="s">
        <v>97</v>
      </c>
      <c r="C37" s="158">
        <v>121342</v>
      </c>
      <c r="D37" s="158">
        <v>108676</v>
      </c>
      <c r="E37" s="158">
        <v>60743</v>
      </c>
      <c r="F37" s="158">
        <v>87149</v>
      </c>
      <c r="G37" s="158">
        <v>132200</v>
      </c>
      <c r="H37" s="158">
        <v>90782</v>
      </c>
      <c r="I37" s="159">
        <f>IFERROR(H37/G37-1,"-")</f>
        <v>-0.31329803328290473</v>
      </c>
      <c r="J37" s="160">
        <f t="shared" ref="J37:J48" si="12">IFERROR(H37/D37-1,"-")</f>
        <v>-0.16465456954617397</v>
      </c>
      <c r="K37" s="158">
        <f t="shared" ref="K37:K47" si="13">H37-G37</f>
        <v>-41418</v>
      </c>
      <c r="L37" s="158">
        <f t="shared" ref="L37:L48" si="14">H37-D37</f>
        <v>-17894</v>
      </c>
      <c r="M37" s="159">
        <f>H37/H$8</f>
        <v>2.6597896884587066E-2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5.1589056018132344E-2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6.2024940765462284E-2</v>
      </c>
      <c r="N39" s="79"/>
    </row>
    <row r="40" spans="1:14" x14ac:dyDescent="0.25">
      <c r="A40" s="161"/>
      <c r="B40" s="157" t="s">
        <v>107</v>
      </c>
      <c r="C40" s="158">
        <v>857667</v>
      </c>
      <c r="D40" s="158">
        <v>858378</v>
      </c>
      <c r="E40" s="158">
        <v>130458</v>
      </c>
      <c r="F40" s="158">
        <v>808317</v>
      </c>
      <c r="G40" s="158">
        <v>814997</v>
      </c>
      <c r="H40" s="158">
        <v>845497</v>
      </c>
      <c r="I40" s="159">
        <f>IFERROR(H40/G40-1,"-")</f>
        <v>3.7423450638468525E-2</v>
      </c>
      <c r="J40" s="160">
        <f t="shared" si="12"/>
        <v>-1.5006209385608704E-2</v>
      </c>
      <c r="K40" s="158">
        <f t="shared" si="13"/>
        <v>30500</v>
      </c>
      <c r="L40" s="158">
        <f t="shared" si="14"/>
        <v>-12881</v>
      </c>
      <c r="M40" s="159">
        <f>H40/H$8</f>
        <v>0.24771917364926649</v>
      </c>
      <c r="N40" s="79"/>
    </row>
    <row r="41" spans="1:14" s="56" customFormat="1" x14ac:dyDescent="0.25">
      <c r="A41" s="161"/>
      <c r="B41" s="162" t="s">
        <v>110</v>
      </c>
      <c r="C41" s="163">
        <v>489202</v>
      </c>
      <c r="D41" s="163">
        <v>530867</v>
      </c>
      <c r="E41" s="163">
        <v>39763</v>
      </c>
      <c r="F41" s="163">
        <v>453711</v>
      </c>
      <c r="G41" s="163">
        <v>456116</v>
      </c>
      <c r="H41" s="163">
        <v>482673</v>
      </c>
      <c r="I41" s="164">
        <f t="shared" ref="I41:I48" si="15">IFERROR(H41/G41-1,"-")</f>
        <v>5.8224223662401764E-2</v>
      </c>
      <c r="J41" s="165">
        <f t="shared" si="12"/>
        <v>-9.0783567258842623E-2</v>
      </c>
      <c r="K41" s="163">
        <f t="shared" si="13"/>
        <v>26557</v>
      </c>
      <c r="L41" s="163">
        <f t="shared" si="14"/>
        <v>-48194</v>
      </c>
      <c r="M41" s="164">
        <f t="shared" ref="M41:M48" si="16">H41/H$8</f>
        <v>0.14141665399500225</v>
      </c>
      <c r="N41" s="166"/>
    </row>
    <row r="42" spans="1:14" s="56" customFormat="1" x14ac:dyDescent="0.25">
      <c r="A42" s="161"/>
      <c r="B42" s="162" t="s">
        <v>113</v>
      </c>
      <c r="C42" s="163">
        <v>50685</v>
      </c>
      <c r="D42" s="163">
        <v>30446</v>
      </c>
      <c r="E42" s="163">
        <v>9610</v>
      </c>
      <c r="F42" s="163">
        <v>23834</v>
      </c>
      <c r="G42" s="163">
        <v>24723</v>
      </c>
      <c r="H42" s="163">
        <v>25592</v>
      </c>
      <c r="I42" s="164">
        <f t="shared" si="15"/>
        <v>3.5149455972171673E-2</v>
      </c>
      <c r="J42" s="165">
        <f t="shared" si="12"/>
        <v>-0.15942981015568547</v>
      </c>
      <c r="K42" s="163">
        <f t="shared" si="13"/>
        <v>869</v>
      </c>
      <c r="L42" s="163">
        <f t="shared" si="14"/>
        <v>-4854</v>
      </c>
      <c r="M42" s="164">
        <f t="shared" si="16"/>
        <v>7.4981095048616709E-3</v>
      </c>
      <c r="N42" s="166"/>
    </row>
    <row r="43" spans="1:14" x14ac:dyDescent="0.25">
      <c r="A43" s="161"/>
      <c r="B43" s="162" t="s">
        <v>116</v>
      </c>
      <c r="C43" s="163">
        <v>19941</v>
      </c>
      <c r="D43" s="163">
        <v>20154</v>
      </c>
      <c r="E43" s="163">
        <v>7582</v>
      </c>
      <c r="F43" s="163">
        <v>26445</v>
      </c>
      <c r="G43" s="163">
        <v>28351</v>
      </c>
      <c r="H43" s="163">
        <v>28603</v>
      </c>
      <c r="I43" s="164">
        <f t="shared" si="15"/>
        <v>8.8885753588938687E-3</v>
      </c>
      <c r="J43" s="165">
        <f t="shared" si="12"/>
        <v>0.41922199067182686</v>
      </c>
      <c r="K43" s="163">
        <f t="shared" si="13"/>
        <v>252</v>
      </c>
      <c r="L43" s="163">
        <f t="shared" si="14"/>
        <v>8449</v>
      </c>
      <c r="M43" s="164">
        <f t="shared" si="16"/>
        <v>8.3802917383384804E-3</v>
      </c>
      <c r="N43" s="79"/>
    </row>
    <row r="44" spans="1:14" x14ac:dyDescent="0.25">
      <c r="A44" s="161"/>
      <c r="B44" s="162" t="s">
        <v>123</v>
      </c>
      <c r="C44" s="163">
        <v>59802</v>
      </c>
      <c r="D44" s="163">
        <v>56601</v>
      </c>
      <c r="E44" s="163">
        <v>14171</v>
      </c>
      <c r="F44" s="163">
        <v>56250</v>
      </c>
      <c r="G44" s="163">
        <v>60423</v>
      </c>
      <c r="H44" s="163">
        <v>53292</v>
      </c>
      <c r="I44" s="164">
        <f t="shared" si="15"/>
        <v>-0.11801797328831731</v>
      </c>
      <c r="J44" s="165">
        <f t="shared" si="12"/>
        <v>-5.8461864631366933E-2</v>
      </c>
      <c r="K44" s="163">
        <f t="shared" si="13"/>
        <v>-7131</v>
      </c>
      <c r="L44" s="163">
        <f t="shared" si="14"/>
        <v>-3309</v>
      </c>
      <c r="M44" s="164">
        <f t="shared" si="16"/>
        <v>1.5613834469095349E-2</v>
      </c>
      <c r="N44" s="79"/>
    </row>
    <row r="45" spans="1:14" x14ac:dyDescent="0.25">
      <c r="A45" s="161"/>
      <c r="B45" s="162" t="s">
        <v>119</v>
      </c>
      <c r="C45" s="163">
        <v>24273</v>
      </c>
      <c r="D45" s="163">
        <v>24873</v>
      </c>
      <c r="E45" s="163">
        <v>11092</v>
      </c>
      <c r="F45" s="163">
        <v>21835</v>
      </c>
      <c r="G45" s="163">
        <v>31558</v>
      </c>
      <c r="H45" s="163">
        <v>29115</v>
      </c>
      <c r="I45" s="164">
        <f t="shared" si="15"/>
        <v>-7.741301730147665E-2</v>
      </c>
      <c r="J45" s="165">
        <f t="shared" si="12"/>
        <v>0.17054637558798702</v>
      </c>
      <c r="K45" s="163">
        <f t="shared" si="13"/>
        <v>-2443</v>
      </c>
      <c r="L45" s="163">
        <f t="shared" si="14"/>
        <v>4242</v>
      </c>
      <c r="M45" s="164">
        <f t="shared" si="16"/>
        <v>8.5303008062694412E-3</v>
      </c>
      <c r="N45" s="79"/>
    </row>
    <row r="46" spans="1:14" x14ac:dyDescent="0.25">
      <c r="A46" s="161"/>
      <c r="B46" s="162" t="s">
        <v>128</v>
      </c>
      <c r="C46" s="163">
        <v>4928</v>
      </c>
      <c r="D46" s="163">
        <v>4214</v>
      </c>
      <c r="E46" s="163">
        <v>98</v>
      </c>
      <c r="F46" s="163">
        <v>6474</v>
      </c>
      <c r="G46" s="163">
        <v>3011</v>
      </c>
      <c r="H46" s="163">
        <v>3794</v>
      </c>
      <c r="I46" s="164">
        <f t="shared" si="15"/>
        <v>0.26004649618067077</v>
      </c>
      <c r="J46" s="165">
        <f t="shared" si="12"/>
        <v>-9.9667774086378724E-2</v>
      </c>
      <c r="K46" s="163">
        <f t="shared" si="13"/>
        <v>783</v>
      </c>
      <c r="L46" s="163">
        <f t="shared" si="14"/>
        <v>-420</v>
      </c>
      <c r="M46" s="164">
        <f t="shared" si="16"/>
        <v>1.1115906322852914E-3</v>
      </c>
      <c r="N46" s="79"/>
    </row>
    <row r="47" spans="1:14" x14ac:dyDescent="0.25">
      <c r="A47" s="161" t="s">
        <v>144</v>
      </c>
      <c r="B47" s="162" t="s">
        <v>131</v>
      </c>
      <c r="C47" s="163">
        <v>2497</v>
      </c>
      <c r="D47" s="163">
        <v>2562</v>
      </c>
      <c r="E47" s="163">
        <v>121</v>
      </c>
      <c r="F47" s="163">
        <v>989</v>
      </c>
      <c r="G47" s="163">
        <v>2710</v>
      </c>
      <c r="H47" s="163">
        <v>381</v>
      </c>
      <c r="I47" s="164">
        <f t="shared" si="15"/>
        <v>-0.85940959409594098</v>
      </c>
      <c r="J47" s="165">
        <f t="shared" si="12"/>
        <v>-0.85128805620608894</v>
      </c>
      <c r="K47" s="163">
        <f t="shared" si="13"/>
        <v>-2329</v>
      </c>
      <c r="L47" s="163">
        <f t="shared" si="14"/>
        <v>-2181</v>
      </c>
      <c r="M47" s="164">
        <f t="shared" si="16"/>
        <v>1.1162784156581341E-4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206339</v>
      </c>
      <c r="D48" s="169">
        <f t="shared" si="17"/>
        <v>188661</v>
      </c>
      <c r="E48" s="169">
        <f t="shared" si="17"/>
        <v>48021</v>
      </c>
      <c r="F48" s="169">
        <f t="shared" si="17"/>
        <v>218779</v>
      </c>
      <c r="G48" s="169">
        <f t="shared" si="17"/>
        <v>208105</v>
      </c>
      <c r="H48" s="169">
        <f t="shared" si="17"/>
        <v>222047</v>
      </c>
      <c r="I48" s="170">
        <f t="shared" si="15"/>
        <v>6.6995026549097725E-2</v>
      </c>
      <c r="J48" s="171">
        <f t="shared" si="12"/>
        <v>0.17696291231362071</v>
      </c>
      <c r="K48" s="169">
        <f>H48-G48</f>
        <v>13942</v>
      </c>
      <c r="L48" s="169">
        <f t="shared" si="14"/>
        <v>33386</v>
      </c>
      <c r="M48" s="170">
        <f t="shared" si="16"/>
        <v>6.5056764661848218E-2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23093</v>
      </c>
      <c r="D50" s="176">
        <v>16598</v>
      </c>
      <c r="E50" s="176">
        <v>3632</v>
      </c>
      <c r="F50" s="176">
        <v>14845</v>
      </c>
      <c r="G50" s="176">
        <v>12529</v>
      </c>
      <c r="H50" s="176">
        <v>16653</v>
      </c>
      <c r="I50" s="177">
        <f>IFERROR(H50/G50-1,"-")</f>
        <v>0.32915635725117731</v>
      </c>
      <c r="J50" s="177">
        <f>IFERROR(H50/D50-1,"-")</f>
        <v>3.3136522472587693E-3</v>
      </c>
      <c r="K50" s="176">
        <f>H50-G50</f>
        <v>4124</v>
      </c>
      <c r="L50" s="176">
        <f>H50-D50</f>
        <v>55</v>
      </c>
      <c r="M50" s="177">
        <f>H50/H$8</f>
        <v>4.8791035317466945E-3</v>
      </c>
      <c r="N50" s="79"/>
    </row>
    <row r="51" spans="1:14" x14ac:dyDescent="0.25">
      <c r="A51" s="161" t="s">
        <v>96</v>
      </c>
      <c r="B51" s="157" t="s">
        <v>97</v>
      </c>
      <c r="C51" s="158">
        <v>6086</v>
      </c>
      <c r="D51" s="158">
        <v>3536</v>
      </c>
      <c r="E51" s="158">
        <v>2492</v>
      </c>
      <c r="F51" s="158">
        <v>3184</v>
      </c>
      <c r="G51" s="158">
        <v>2887</v>
      </c>
      <c r="H51" s="158">
        <v>2116</v>
      </c>
      <c r="I51" s="159">
        <f>IFERROR(H51/G51-1,"-")</f>
        <v>-0.26705923103567719</v>
      </c>
      <c r="J51" s="160">
        <f t="shared" ref="J51:J62" si="18">IFERROR(H51/D51-1,"-")</f>
        <v>-0.40158371040723984</v>
      </c>
      <c r="K51" s="158">
        <f t="shared" ref="K51:K61" si="19">H51-G51</f>
        <v>-771</v>
      </c>
      <c r="L51" s="158">
        <f t="shared" ref="L51:L62" si="20">H51-D51</f>
        <v>-1420</v>
      </c>
      <c r="M51" s="159">
        <f>H51/H$8</f>
        <v>6.1995935105842821E-4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2.8756621127781065E-3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2.432373597583682E-3</v>
      </c>
      <c r="N53" s="79"/>
    </row>
    <row r="54" spans="1:14" x14ac:dyDescent="0.25">
      <c r="A54" s="161"/>
      <c r="B54" s="157" t="s">
        <v>107</v>
      </c>
      <c r="C54" s="158">
        <v>17007</v>
      </c>
      <c r="D54" s="158">
        <v>13062</v>
      </c>
      <c r="E54" s="158">
        <v>1140</v>
      </c>
      <c r="F54" s="158">
        <v>11661</v>
      </c>
      <c r="G54" s="158">
        <v>9642</v>
      </c>
      <c r="H54" s="158">
        <v>14537</v>
      </c>
      <c r="I54" s="159">
        <f>IFERROR(H54/G54-1,"-")</f>
        <v>0.50767475627463177</v>
      </c>
      <c r="J54" s="160">
        <f t="shared" si="18"/>
        <v>0.11292298269790235</v>
      </c>
      <c r="K54" s="158">
        <f t="shared" si="19"/>
        <v>4895</v>
      </c>
      <c r="L54" s="158">
        <f t="shared" si="20"/>
        <v>1475</v>
      </c>
      <c r="M54" s="159">
        <f>H54/H$8</f>
        <v>4.2591441806882659E-3</v>
      </c>
      <c r="N54" s="79"/>
    </row>
    <row r="55" spans="1:14" s="56" customFormat="1" x14ac:dyDescent="0.25">
      <c r="A55" s="161"/>
      <c r="B55" s="162" t="s">
        <v>110</v>
      </c>
      <c r="C55" s="163">
        <v>5452</v>
      </c>
      <c r="D55" s="163">
        <v>4944</v>
      </c>
      <c r="E55" s="163">
        <v>81</v>
      </c>
      <c r="F55" s="163">
        <v>5102</v>
      </c>
      <c r="G55" s="163">
        <v>3569</v>
      </c>
      <c r="H55" s="163">
        <v>6181</v>
      </c>
      <c r="I55" s="164">
        <f t="shared" ref="I55:I62" si="21">IFERROR(H55/G55-1,"-")</f>
        <v>0.73185766321098344</v>
      </c>
      <c r="J55" s="165">
        <f t="shared" si="18"/>
        <v>0.25020226537216828</v>
      </c>
      <c r="K55" s="163">
        <f t="shared" si="19"/>
        <v>2612</v>
      </c>
      <c r="L55" s="163">
        <f t="shared" si="20"/>
        <v>1237</v>
      </c>
      <c r="M55" s="164">
        <f t="shared" ref="M55:M62" si="22">H55/H$8</f>
        <v>1.8109493142212405E-3</v>
      </c>
      <c r="N55" s="166"/>
    </row>
    <row r="56" spans="1:14" s="56" customFormat="1" x14ac:dyDescent="0.25">
      <c r="A56" s="161"/>
      <c r="B56" s="162" t="s">
        <v>113</v>
      </c>
      <c r="C56" s="163">
        <v>6991</v>
      </c>
      <c r="D56" s="163">
        <v>3114</v>
      </c>
      <c r="E56" s="163">
        <v>256</v>
      </c>
      <c r="F56" s="163">
        <v>2314</v>
      </c>
      <c r="G56" s="163">
        <v>1791</v>
      </c>
      <c r="H56" s="163">
        <v>2519</v>
      </c>
      <c r="I56" s="164">
        <f t="shared" si="21"/>
        <v>0.40647682858738143</v>
      </c>
      <c r="J56" s="165">
        <f t="shared" si="18"/>
        <v>-0.19107257546563905</v>
      </c>
      <c r="K56" s="163">
        <f t="shared" si="19"/>
        <v>728</v>
      </c>
      <c r="L56" s="163">
        <f t="shared" si="20"/>
        <v>-595</v>
      </c>
      <c r="M56" s="164">
        <f t="shared" si="22"/>
        <v>7.3803289476190011E-4</v>
      </c>
      <c r="N56" s="166"/>
    </row>
    <row r="57" spans="1:14" x14ac:dyDescent="0.25">
      <c r="A57" s="161"/>
      <c r="B57" s="162" t="s">
        <v>116</v>
      </c>
      <c r="C57" s="163">
        <v>514</v>
      </c>
      <c r="D57" s="163">
        <v>876</v>
      </c>
      <c r="E57" s="163">
        <v>227</v>
      </c>
      <c r="F57" s="163">
        <v>844</v>
      </c>
      <c r="G57" s="163">
        <v>638</v>
      </c>
      <c r="H57" s="163">
        <v>993</v>
      </c>
      <c r="I57" s="164">
        <f t="shared" si="21"/>
        <v>0.55642633228840133</v>
      </c>
      <c r="J57" s="165">
        <f t="shared" si="18"/>
        <v>0.13356164383561642</v>
      </c>
      <c r="K57" s="163">
        <f t="shared" si="19"/>
        <v>355</v>
      </c>
      <c r="L57" s="163">
        <f t="shared" si="20"/>
        <v>117</v>
      </c>
      <c r="M57" s="164">
        <f t="shared" si="22"/>
        <v>2.9093555557704122E-4</v>
      </c>
      <c r="N57" s="79"/>
    </row>
    <row r="58" spans="1:14" x14ac:dyDescent="0.25">
      <c r="A58" s="161"/>
      <c r="B58" s="162" t="s">
        <v>123</v>
      </c>
      <c r="C58" s="163">
        <v>259</v>
      </c>
      <c r="D58" s="163">
        <v>355</v>
      </c>
      <c r="E58" s="163">
        <v>323</v>
      </c>
      <c r="F58" s="163">
        <v>218</v>
      </c>
      <c r="G58" s="163">
        <v>96</v>
      </c>
      <c r="H58" s="163">
        <v>510</v>
      </c>
      <c r="I58" s="164">
        <f t="shared" si="21"/>
        <v>4.3125</v>
      </c>
      <c r="J58" s="165">
        <f t="shared" si="18"/>
        <v>0.43661971830985924</v>
      </c>
      <c r="K58" s="163">
        <f t="shared" si="19"/>
        <v>414</v>
      </c>
      <c r="L58" s="163">
        <f t="shared" si="20"/>
        <v>155</v>
      </c>
      <c r="M58" s="164">
        <f t="shared" si="22"/>
        <v>1.4942309500935651E-4</v>
      </c>
      <c r="N58" s="79"/>
    </row>
    <row r="59" spans="1:14" x14ac:dyDescent="0.25">
      <c r="A59" s="161"/>
      <c r="B59" s="162" t="s">
        <v>119</v>
      </c>
      <c r="C59" s="163">
        <v>234</v>
      </c>
      <c r="D59" s="163">
        <v>116</v>
      </c>
      <c r="E59" s="163">
        <v>68</v>
      </c>
      <c r="F59" s="163">
        <v>313</v>
      </c>
      <c r="G59" s="163">
        <v>284</v>
      </c>
      <c r="H59" s="163">
        <v>282</v>
      </c>
      <c r="I59" s="164">
        <f t="shared" si="21"/>
        <v>-7.0422535211267512E-3</v>
      </c>
      <c r="J59" s="165">
        <f t="shared" si="18"/>
        <v>1.4310344827586206</v>
      </c>
      <c r="K59" s="163">
        <f t="shared" si="19"/>
        <v>-2</v>
      </c>
      <c r="L59" s="163">
        <f t="shared" si="20"/>
        <v>166</v>
      </c>
      <c r="M59" s="164">
        <f t="shared" si="22"/>
        <v>8.2622181946350072E-5</v>
      </c>
      <c r="N59" s="79"/>
    </row>
    <row r="60" spans="1:14" x14ac:dyDescent="0.25">
      <c r="A60" s="161"/>
      <c r="B60" s="162" t="s">
        <v>128</v>
      </c>
      <c r="C60" s="163">
        <v>31</v>
      </c>
      <c r="D60" s="163">
        <v>38</v>
      </c>
      <c r="E60" s="163">
        <v>0</v>
      </c>
      <c r="F60" s="163">
        <v>21</v>
      </c>
      <c r="G60" s="163">
        <v>29</v>
      </c>
      <c r="H60" s="163">
        <v>35</v>
      </c>
      <c r="I60" s="164">
        <f t="shared" si="21"/>
        <v>0.2068965517241379</v>
      </c>
      <c r="J60" s="165">
        <f t="shared" si="18"/>
        <v>-7.8947368421052655E-2</v>
      </c>
      <c r="K60" s="163">
        <f t="shared" si="19"/>
        <v>6</v>
      </c>
      <c r="L60" s="163">
        <f t="shared" si="20"/>
        <v>-3</v>
      </c>
      <c r="M60" s="164">
        <f t="shared" si="22"/>
        <v>1.0254526128093095E-5</v>
      </c>
      <c r="N60" s="79"/>
    </row>
    <row r="61" spans="1:14" x14ac:dyDescent="0.25">
      <c r="A61" s="161" t="s">
        <v>144</v>
      </c>
      <c r="B61" s="162" t="s">
        <v>131</v>
      </c>
      <c r="C61" s="163">
        <v>68</v>
      </c>
      <c r="D61" s="163">
        <v>36</v>
      </c>
      <c r="E61" s="163">
        <v>0</v>
      </c>
      <c r="F61" s="163">
        <v>4</v>
      </c>
      <c r="G61" s="163">
        <v>15</v>
      </c>
      <c r="H61" s="163">
        <v>13</v>
      </c>
      <c r="I61" s="164">
        <f t="shared" si="21"/>
        <v>-0.1333333333333333</v>
      </c>
      <c r="J61" s="165">
        <f t="shared" si="18"/>
        <v>-0.63888888888888884</v>
      </c>
      <c r="K61" s="163">
        <f t="shared" si="19"/>
        <v>-2</v>
      </c>
      <c r="L61" s="163">
        <f t="shared" si="20"/>
        <v>-23</v>
      </c>
      <c r="M61" s="164">
        <f t="shared" si="22"/>
        <v>3.8088239904345781E-6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3458</v>
      </c>
      <c r="D62" s="169">
        <f t="shared" si="23"/>
        <v>3583</v>
      </c>
      <c r="E62" s="169">
        <f t="shared" si="23"/>
        <v>185</v>
      </c>
      <c r="F62" s="169">
        <f t="shared" si="23"/>
        <v>2845</v>
      </c>
      <c r="G62" s="169">
        <f t="shared" si="23"/>
        <v>3220</v>
      </c>
      <c r="H62" s="169">
        <f t="shared" si="23"/>
        <v>4004</v>
      </c>
      <c r="I62" s="170">
        <f t="shared" si="21"/>
        <v>0.24347826086956514</v>
      </c>
      <c r="J62" s="171">
        <f t="shared" si="18"/>
        <v>0.1174993022606754</v>
      </c>
      <c r="K62" s="169">
        <f>H62-G62</f>
        <v>784</v>
      </c>
      <c r="L62" s="169">
        <f t="shared" si="20"/>
        <v>421</v>
      </c>
      <c r="M62" s="170">
        <f t="shared" si="22"/>
        <v>1.17311778905385E-3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86836</v>
      </c>
      <c r="D64" s="176">
        <v>94508</v>
      </c>
      <c r="E64" s="176">
        <v>25944</v>
      </c>
      <c r="F64" s="176">
        <v>125617</v>
      </c>
      <c r="G64" s="176">
        <v>71685</v>
      </c>
      <c r="H64" s="176">
        <v>168193</v>
      </c>
      <c r="I64" s="177">
        <f>IFERROR(H64/G64-1,"-")</f>
        <v>1.3462788588965613</v>
      </c>
      <c r="J64" s="177">
        <f>IFERROR(H64/D64-1,"-")</f>
        <v>0.77966944597282772</v>
      </c>
      <c r="K64" s="176">
        <f>H64-G64</f>
        <v>96508</v>
      </c>
      <c r="L64" s="176">
        <f>H64-D64</f>
        <v>73685</v>
      </c>
      <c r="M64" s="177">
        <f>H64/H$8</f>
        <v>4.9278271801781764E-2</v>
      </c>
      <c r="N64" s="79"/>
    </row>
    <row r="65" spans="1:14" x14ac:dyDescent="0.25">
      <c r="A65" s="161" t="s">
        <v>96</v>
      </c>
      <c r="B65" s="157" t="s">
        <v>97</v>
      </c>
      <c r="C65" s="158">
        <v>26719</v>
      </c>
      <c r="D65" s="158">
        <v>28067</v>
      </c>
      <c r="E65" s="158">
        <v>19800</v>
      </c>
      <c r="F65" s="158">
        <v>5290</v>
      </c>
      <c r="G65" s="158">
        <v>16051</v>
      </c>
      <c r="H65" s="158">
        <v>35528</v>
      </c>
      <c r="I65" s="159">
        <f>IFERROR(H65/G65-1,"-")</f>
        <v>1.2134446451934457</v>
      </c>
      <c r="J65" s="160">
        <f t="shared" ref="J65:J76" si="24">IFERROR(H65/D65-1,"-")</f>
        <v>0.26582819681476466</v>
      </c>
      <c r="K65" s="158">
        <f t="shared" ref="K65:K75" si="25">H65-G65</f>
        <v>19477</v>
      </c>
      <c r="L65" s="158">
        <f t="shared" ref="L65:L76" si="26">H65-D65</f>
        <v>7461</v>
      </c>
      <c r="M65" s="159">
        <f>H65/H$8</f>
        <v>1.04092229793969E-2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2.5862793854433193E-2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2.7110330204530918E-2</v>
      </c>
      <c r="N67" s="79"/>
    </row>
    <row r="68" spans="1:14" x14ac:dyDescent="0.25">
      <c r="A68" s="161"/>
      <c r="B68" s="157" t="s">
        <v>107</v>
      </c>
      <c r="C68" s="158">
        <v>60117</v>
      </c>
      <c r="D68" s="158">
        <v>66441</v>
      </c>
      <c r="E68" s="158">
        <v>6144</v>
      </c>
      <c r="F68" s="158">
        <v>120327</v>
      </c>
      <c r="G68" s="158">
        <v>55634</v>
      </c>
      <c r="H68" s="158">
        <v>132665</v>
      </c>
      <c r="I68" s="159">
        <f>IFERROR(H68/G68-1,"-")</f>
        <v>1.3846029406478051</v>
      </c>
      <c r="J68" s="160">
        <f t="shared" si="24"/>
        <v>0.99673394440180019</v>
      </c>
      <c r="K68" s="158">
        <f t="shared" si="25"/>
        <v>77031</v>
      </c>
      <c r="L68" s="158">
        <f t="shared" si="26"/>
        <v>66224</v>
      </c>
      <c r="M68" s="159">
        <f>H68/H$8</f>
        <v>3.8869048822384872E-2</v>
      </c>
      <c r="N68" s="79"/>
    </row>
    <row r="69" spans="1:14" s="56" customFormat="1" x14ac:dyDescent="0.25">
      <c r="A69" s="161"/>
      <c r="B69" s="162" t="s">
        <v>110</v>
      </c>
      <c r="C69" s="163">
        <v>30286</v>
      </c>
      <c r="D69" s="163">
        <v>30809</v>
      </c>
      <c r="E69" s="163">
        <v>23</v>
      </c>
      <c r="F69" s="163">
        <v>79516</v>
      </c>
      <c r="G69" s="163">
        <v>27254</v>
      </c>
      <c r="H69" s="163">
        <v>71431</v>
      </c>
      <c r="I69" s="164">
        <f t="shared" ref="I69:I76" si="27">IFERROR(H69/G69-1,"-")</f>
        <v>1.6209363763117342</v>
      </c>
      <c r="J69" s="165">
        <f t="shared" si="24"/>
        <v>1.3185108247589992</v>
      </c>
      <c r="K69" s="163">
        <f t="shared" si="25"/>
        <v>44177</v>
      </c>
      <c r="L69" s="163">
        <f t="shared" si="26"/>
        <v>40622</v>
      </c>
      <c r="M69" s="164">
        <f t="shared" ref="M69:M76" si="28">H69/H$8</f>
        <v>2.0928315881594797E-2</v>
      </c>
      <c r="N69" s="166"/>
    </row>
    <row r="70" spans="1:14" s="56" customFormat="1" x14ac:dyDescent="0.25">
      <c r="A70" s="161"/>
      <c r="B70" s="162" t="s">
        <v>113</v>
      </c>
      <c r="C70" s="163">
        <v>7588</v>
      </c>
      <c r="D70" s="163">
        <v>5599</v>
      </c>
      <c r="E70" s="163">
        <v>2866</v>
      </c>
      <c r="F70" s="163">
        <v>1422</v>
      </c>
      <c r="G70" s="163">
        <v>4882</v>
      </c>
      <c r="H70" s="163">
        <v>3525</v>
      </c>
      <c r="I70" s="164">
        <f t="shared" si="27"/>
        <v>-0.27795985251945921</v>
      </c>
      <c r="J70" s="165">
        <f t="shared" si="24"/>
        <v>-0.37042328987319162</v>
      </c>
      <c r="K70" s="163">
        <f t="shared" si="25"/>
        <v>-1357</v>
      </c>
      <c r="L70" s="163">
        <f t="shared" si="26"/>
        <v>-2074</v>
      </c>
      <c r="M70" s="164">
        <f t="shared" si="28"/>
        <v>1.032777274329376E-3</v>
      </c>
      <c r="N70" s="166"/>
    </row>
    <row r="71" spans="1:14" x14ac:dyDescent="0.25">
      <c r="A71" s="161"/>
      <c r="B71" s="162" t="s">
        <v>116</v>
      </c>
      <c r="C71" s="163">
        <v>5593</v>
      </c>
      <c r="D71" s="163">
        <v>8534</v>
      </c>
      <c r="E71" s="163">
        <v>313</v>
      </c>
      <c r="F71" s="163">
        <v>12685</v>
      </c>
      <c r="G71" s="163">
        <v>2059</v>
      </c>
      <c r="H71" s="163">
        <v>17326</v>
      </c>
      <c r="I71" s="164">
        <f t="shared" si="27"/>
        <v>7.4147644487615345</v>
      </c>
      <c r="J71" s="165">
        <f t="shared" si="24"/>
        <v>1.0302320131239746</v>
      </c>
      <c r="K71" s="163">
        <f t="shared" si="25"/>
        <v>15267</v>
      </c>
      <c r="L71" s="163">
        <f t="shared" si="26"/>
        <v>8792</v>
      </c>
      <c r="M71" s="164">
        <f t="shared" si="28"/>
        <v>5.0762834198668843E-3</v>
      </c>
      <c r="N71" s="79"/>
    </row>
    <row r="72" spans="1:14" x14ac:dyDescent="0.25">
      <c r="A72" s="161"/>
      <c r="B72" s="162" t="s">
        <v>123</v>
      </c>
      <c r="C72" s="163">
        <v>849</v>
      </c>
      <c r="D72" s="163">
        <v>741</v>
      </c>
      <c r="E72" s="163">
        <v>307</v>
      </c>
      <c r="F72" s="163">
        <v>2405</v>
      </c>
      <c r="G72" s="163">
        <v>2648</v>
      </c>
      <c r="H72" s="163">
        <v>6279</v>
      </c>
      <c r="I72" s="164">
        <f t="shared" si="27"/>
        <v>1.3712235649546827</v>
      </c>
      <c r="J72" s="165">
        <f t="shared" si="24"/>
        <v>7.473684210526315</v>
      </c>
      <c r="K72" s="163">
        <f t="shared" si="25"/>
        <v>3631</v>
      </c>
      <c r="L72" s="163">
        <f t="shared" si="26"/>
        <v>5538</v>
      </c>
      <c r="M72" s="164">
        <f t="shared" si="28"/>
        <v>1.8396619873799012E-3</v>
      </c>
      <c r="N72" s="79"/>
    </row>
    <row r="73" spans="1:14" x14ac:dyDescent="0.25">
      <c r="A73" s="161"/>
      <c r="B73" s="162" t="s">
        <v>119</v>
      </c>
      <c r="C73" s="163">
        <v>851</v>
      </c>
      <c r="D73" s="163">
        <v>1197</v>
      </c>
      <c r="E73" s="163">
        <v>1415</v>
      </c>
      <c r="F73" s="163">
        <v>1991</v>
      </c>
      <c r="G73" s="163">
        <v>673</v>
      </c>
      <c r="H73" s="163">
        <v>3376</v>
      </c>
      <c r="I73" s="164">
        <f t="shared" si="27"/>
        <v>4.0163447251114412</v>
      </c>
      <c r="J73" s="165">
        <f t="shared" si="24"/>
        <v>1.8203842940685044</v>
      </c>
      <c r="K73" s="163">
        <f t="shared" si="25"/>
        <v>2703</v>
      </c>
      <c r="L73" s="163">
        <f t="shared" si="26"/>
        <v>2179</v>
      </c>
      <c r="M73" s="164">
        <f t="shared" si="28"/>
        <v>9.8912229166977974E-4</v>
      </c>
      <c r="N73" s="79"/>
    </row>
    <row r="74" spans="1:14" x14ac:dyDescent="0.25">
      <c r="A74" s="161"/>
      <c r="B74" s="162" t="s">
        <v>128</v>
      </c>
      <c r="C74" s="163">
        <v>27</v>
      </c>
      <c r="D74" s="163">
        <v>171</v>
      </c>
      <c r="E74" s="163">
        <v>0</v>
      </c>
      <c r="F74" s="163">
        <v>46</v>
      </c>
      <c r="G74" s="163">
        <v>30</v>
      </c>
      <c r="H74" s="163">
        <v>0</v>
      </c>
      <c r="I74" s="164">
        <f t="shared" si="27"/>
        <v>-1</v>
      </c>
      <c r="J74" s="165">
        <f t="shared" si="24"/>
        <v>-1</v>
      </c>
      <c r="K74" s="163">
        <f t="shared" si="25"/>
        <v>-30</v>
      </c>
      <c r="L74" s="163">
        <f t="shared" si="26"/>
        <v>-171</v>
      </c>
      <c r="M74" s="164">
        <f t="shared" si="28"/>
        <v>0</v>
      </c>
      <c r="N74" s="79"/>
    </row>
    <row r="75" spans="1:14" x14ac:dyDescent="0.25">
      <c r="A75" s="161" t="s">
        <v>144</v>
      </c>
      <c r="B75" s="162" t="s">
        <v>131</v>
      </c>
      <c r="C75" s="163">
        <v>44</v>
      </c>
      <c r="D75" s="163">
        <v>270</v>
      </c>
      <c r="E75" s="163">
        <v>0</v>
      </c>
      <c r="F75" s="163">
        <v>195</v>
      </c>
      <c r="G75" s="163">
        <v>68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-68</v>
      </c>
      <c r="L75" s="163">
        <f t="shared" si="26"/>
        <v>-270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14879</v>
      </c>
      <c r="D76" s="169">
        <f t="shared" si="29"/>
        <v>19120</v>
      </c>
      <c r="E76" s="169">
        <f t="shared" si="29"/>
        <v>1220</v>
      </c>
      <c r="F76" s="169">
        <f t="shared" si="29"/>
        <v>22067</v>
      </c>
      <c r="G76" s="169">
        <f t="shared" si="29"/>
        <v>18020</v>
      </c>
      <c r="H76" s="169">
        <f t="shared" si="29"/>
        <v>30728</v>
      </c>
      <c r="I76" s="170">
        <f t="shared" si="27"/>
        <v>0.70521642619311886</v>
      </c>
      <c r="J76" s="171">
        <f t="shared" si="24"/>
        <v>0.607112970711297</v>
      </c>
      <c r="K76" s="169">
        <f>H76-G76</f>
        <v>12708</v>
      </c>
      <c r="L76" s="169">
        <f t="shared" si="26"/>
        <v>11608</v>
      </c>
      <c r="M76" s="170">
        <f t="shared" si="28"/>
        <v>9.002887967544131E-3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564450</v>
      </c>
      <c r="D78" s="176">
        <v>512668</v>
      </c>
      <c r="E78" s="176">
        <v>115808</v>
      </c>
      <c r="F78" s="176">
        <v>416027</v>
      </c>
      <c r="G78" s="176">
        <v>480859</v>
      </c>
      <c r="H78" s="176">
        <v>551869</v>
      </c>
      <c r="I78" s="177">
        <f>IFERROR(H78/G78-1,"-")</f>
        <v>0.14767322645515635</v>
      </c>
      <c r="J78" s="177">
        <f>IFERROR(H78/D78-1,"-")</f>
        <v>7.6464690598984086E-2</v>
      </c>
      <c r="K78" s="176">
        <f>H78-G78</f>
        <v>71010</v>
      </c>
      <c r="L78" s="176">
        <f>H78-D78</f>
        <v>39201</v>
      </c>
      <c r="M78" s="177">
        <f>H78/H$8</f>
        <v>0.1616901451367031</v>
      </c>
      <c r="N78" s="79"/>
    </row>
    <row r="79" spans="1:14" x14ac:dyDescent="0.25">
      <c r="A79" s="161" t="s">
        <v>96</v>
      </c>
      <c r="B79" s="157" t="s">
        <v>97</v>
      </c>
      <c r="C79" s="158">
        <v>257257</v>
      </c>
      <c r="D79" s="158">
        <v>225008</v>
      </c>
      <c r="E79" s="158">
        <v>66105</v>
      </c>
      <c r="F79" s="158">
        <v>197193</v>
      </c>
      <c r="G79" s="158">
        <v>202524</v>
      </c>
      <c r="H79" s="158">
        <v>229806</v>
      </c>
      <c r="I79" s="159">
        <f>IFERROR(H79/G79-1,"-")</f>
        <v>0.13470996030100135</v>
      </c>
      <c r="J79" s="160">
        <f t="shared" ref="J79:J90" si="30">IFERROR(H79/D79-1,"-")</f>
        <v>2.1323686268932551E-2</v>
      </c>
      <c r="K79" s="158">
        <f t="shared" ref="K79:K89" si="31">H79-G79</f>
        <v>27282</v>
      </c>
      <c r="L79" s="158">
        <f t="shared" ref="L79:L90" si="32">H79-D79</f>
        <v>4798</v>
      </c>
      <c r="M79" s="159">
        <f>H79/H$8</f>
        <v>6.7330046611216054E-2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6.1595715600386389E-2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0.28770039907685824</v>
      </c>
      <c r="N81" s="79"/>
    </row>
    <row r="82" spans="1:14" x14ac:dyDescent="0.25">
      <c r="A82" s="161"/>
      <c r="B82" s="157" t="s">
        <v>107</v>
      </c>
      <c r="C82" s="158">
        <v>307193</v>
      </c>
      <c r="D82" s="158">
        <v>287660</v>
      </c>
      <c r="E82" s="158">
        <v>49703</v>
      </c>
      <c r="F82" s="158">
        <v>218834</v>
      </c>
      <c r="G82" s="158">
        <v>278335</v>
      </c>
      <c r="H82" s="158">
        <v>322063</v>
      </c>
      <c r="I82" s="159">
        <f>IFERROR(H82/G82-1,"-")</f>
        <v>0.1571056460739757</v>
      </c>
      <c r="J82" s="160">
        <f t="shared" si="30"/>
        <v>0.11959605089341574</v>
      </c>
      <c r="K82" s="158">
        <f t="shared" si="31"/>
        <v>43728</v>
      </c>
      <c r="L82" s="158">
        <f t="shared" si="32"/>
        <v>34403</v>
      </c>
      <c r="M82" s="159">
        <f>H82/H$8</f>
        <v>9.4360098525487032E-2</v>
      </c>
      <c r="N82" s="79"/>
    </row>
    <row r="83" spans="1:14" s="56" customFormat="1" x14ac:dyDescent="0.25">
      <c r="A83" s="161"/>
      <c r="B83" s="162" t="s">
        <v>110</v>
      </c>
      <c r="C83" s="163">
        <v>35688</v>
      </c>
      <c r="D83" s="163">
        <v>47204</v>
      </c>
      <c r="E83" s="163">
        <v>4094</v>
      </c>
      <c r="F83" s="163">
        <v>55284</v>
      </c>
      <c r="G83" s="163">
        <v>66954</v>
      </c>
      <c r="H83" s="163">
        <v>75222</v>
      </c>
      <c r="I83" s="164">
        <f t="shared" ref="I83:I90" si="33">IFERROR(H83/G83-1,"-")</f>
        <v>0.12348776772112191</v>
      </c>
      <c r="J83" s="165">
        <f t="shared" si="30"/>
        <v>0.59355139394966527</v>
      </c>
      <c r="K83" s="163">
        <f t="shared" si="31"/>
        <v>8268</v>
      </c>
      <c r="L83" s="163">
        <f t="shared" si="32"/>
        <v>28018</v>
      </c>
      <c r="M83" s="164">
        <f t="shared" ref="M83:M90" si="34">H83/H$8</f>
        <v>2.203902755449768E-2</v>
      </c>
      <c r="N83" s="166"/>
    </row>
    <row r="84" spans="1:14" s="56" customFormat="1" x14ac:dyDescent="0.25">
      <c r="A84" s="161"/>
      <c r="B84" s="162" t="s">
        <v>113</v>
      </c>
      <c r="C84" s="163">
        <v>135535</v>
      </c>
      <c r="D84" s="163">
        <v>111225</v>
      </c>
      <c r="E84" s="163">
        <v>18885</v>
      </c>
      <c r="F84" s="163">
        <v>66358</v>
      </c>
      <c r="G84" s="163">
        <v>65688</v>
      </c>
      <c r="H84" s="163">
        <v>68793</v>
      </c>
      <c r="I84" s="164">
        <f t="shared" si="33"/>
        <v>4.7268907563025264E-2</v>
      </c>
      <c r="J84" s="165">
        <f t="shared" si="30"/>
        <v>-0.38149696561024948</v>
      </c>
      <c r="K84" s="163">
        <f t="shared" si="31"/>
        <v>3105</v>
      </c>
      <c r="L84" s="163">
        <f t="shared" si="32"/>
        <v>-42432</v>
      </c>
      <c r="M84" s="164">
        <f t="shared" si="34"/>
        <v>2.0155417597997379E-2</v>
      </c>
      <c r="N84" s="166"/>
    </row>
    <row r="85" spans="1:14" x14ac:dyDescent="0.25">
      <c r="A85" s="161"/>
      <c r="B85" s="162" t="s">
        <v>116</v>
      </c>
      <c r="C85" s="163">
        <v>22951</v>
      </c>
      <c r="D85" s="163">
        <v>21584</v>
      </c>
      <c r="E85" s="163">
        <v>4147</v>
      </c>
      <c r="F85" s="163">
        <v>17002</v>
      </c>
      <c r="G85" s="163">
        <v>33567</v>
      </c>
      <c r="H85" s="163">
        <v>43043</v>
      </c>
      <c r="I85" s="164">
        <f t="shared" si="33"/>
        <v>0.28230106950278544</v>
      </c>
      <c r="J85" s="165">
        <f t="shared" si="30"/>
        <v>0.99420867309117855</v>
      </c>
      <c r="K85" s="163">
        <f t="shared" si="31"/>
        <v>9476</v>
      </c>
      <c r="L85" s="163">
        <f t="shared" si="32"/>
        <v>21459</v>
      </c>
      <c r="M85" s="164">
        <f t="shared" si="34"/>
        <v>1.2611016232328888E-2</v>
      </c>
      <c r="N85" s="79"/>
    </row>
    <row r="86" spans="1:14" x14ac:dyDescent="0.25">
      <c r="A86" s="161"/>
      <c r="B86" s="162" t="s">
        <v>123</v>
      </c>
      <c r="C86" s="163">
        <v>18826</v>
      </c>
      <c r="D86" s="163">
        <v>13998</v>
      </c>
      <c r="E86" s="163">
        <v>1443</v>
      </c>
      <c r="F86" s="163">
        <v>10210</v>
      </c>
      <c r="G86" s="163">
        <v>13529</v>
      </c>
      <c r="H86" s="163">
        <v>17817</v>
      </c>
      <c r="I86" s="164">
        <f t="shared" si="33"/>
        <v>0.31694877670189969</v>
      </c>
      <c r="J86" s="165">
        <f t="shared" si="30"/>
        <v>0.2728246892413202</v>
      </c>
      <c r="K86" s="163">
        <f t="shared" si="31"/>
        <v>4288</v>
      </c>
      <c r="L86" s="163">
        <f t="shared" si="32"/>
        <v>3819</v>
      </c>
      <c r="M86" s="164">
        <f t="shared" si="34"/>
        <v>5.2201397721209908E-3</v>
      </c>
      <c r="N86" s="79"/>
    </row>
    <row r="87" spans="1:14" x14ac:dyDescent="0.25">
      <c r="A87" s="161"/>
      <c r="B87" s="162" t="s">
        <v>119</v>
      </c>
      <c r="C87" s="163">
        <v>7672</v>
      </c>
      <c r="D87" s="163">
        <v>5825</v>
      </c>
      <c r="E87" s="163">
        <v>1276</v>
      </c>
      <c r="F87" s="163">
        <v>2618</v>
      </c>
      <c r="G87" s="163">
        <v>6391</v>
      </c>
      <c r="H87" s="163">
        <v>5956</v>
      </c>
      <c r="I87" s="164">
        <f t="shared" si="33"/>
        <v>-6.8064465654827155E-2</v>
      </c>
      <c r="J87" s="165">
        <f t="shared" si="30"/>
        <v>2.2489270386266025E-2</v>
      </c>
      <c r="K87" s="163">
        <f t="shared" si="31"/>
        <v>-435</v>
      </c>
      <c r="L87" s="163">
        <f t="shared" si="32"/>
        <v>131</v>
      </c>
      <c r="M87" s="164">
        <f t="shared" si="34"/>
        <v>1.745027360540642E-3</v>
      </c>
      <c r="N87" s="79"/>
    </row>
    <row r="88" spans="1:14" x14ac:dyDescent="0.25">
      <c r="A88" s="161"/>
      <c r="B88" s="162" t="s">
        <v>128</v>
      </c>
      <c r="C88" s="163">
        <v>1170</v>
      </c>
      <c r="D88" s="163">
        <v>2284</v>
      </c>
      <c r="E88" s="163">
        <v>9</v>
      </c>
      <c r="F88" s="163">
        <v>2025</v>
      </c>
      <c r="G88" s="163">
        <v>1177</v>
      </c>
      <c r="H88" s="163">
        <v>1100</v>
      </c>
      <c r="I88" s="164">
        <f t="shared" si="33"/>
        <v>-6.5420560747663559E-2</v>
      </c>
      <c r="J88" s="165">
        <f t="shared" si="30"/>
        <v>-0.51838879159369533</v>
      </c>
      <c r="K88" s="163">
        <f t="shared" si="31"/>
        <v>-77</v>
      </c>
      <c r="L88" s="163">
        <f t="shared" si="32"/>
        <v>-1184</v>
      </c>
      <c r="M88" s="164">
        <f t="shared" si="34"/>
        <v>3.2228510688292586E-4</v>
      </c>
      <c r="N88" s="79"/>
    </row>
    <row r="89" spans="1:14" x14ac:dyDescent="0.25">
      <c r="A89" s="161" t="s">
        <v>144</v>
      </c>
      <c r="B89" s="162" t="s">
        <v>131</v>
      </c>
      <c r="C89" s="163">
        <v>968</v>
      </c>
      <c r="D89" s="163">
        <v>1635</v>
      </c>
      <c r="E89" s="163">
        <v>67</v>
      </c>
      <c r="F89" s="163">
        <v>1100</v>
      </c>
      <c r="G89" s="163">
        <v>642</v>
      </c>
      <c r="H89" s="163">
        <v>407</v>
      </c>
      <c r="I89" s="164">
        <f t="shared" si="33"/>
        <v>-0.36604361370716509</v>
      </c>
      <c r="J89" s="165">
        <f t="shared" si="30"/>
        <v>-0.75107033639143728</v>
      </c>
      <c r="K89" s="163">
        <f t="shared" si="31"/>
        <v>-235</v>
      </c>
      <c r="L89" s="163">
        <f t="shared" si="32"/>
        <v>-1228</v>
      </c>
      <c r="M89" s="164">
        <f t="shared" si="34"/>
        <v>1.1924548954668256E-4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84383</v>
      </c>
      <c r="D90" s="169">
        <f t="shared" si="35"/>
        <v>83905</v>
      </c>
      <c r="E90" s="169">
        <f t="shared" si="35"/>
        <v>19782</v>
      </c>
      <c r="F90" s="169">
        <f t="shared" si="35"/>
        <v>64237</v>
      </c>
      <c r="G90" s="169">
        <f t="shared" si="35"/>
        <v>90387</v>
      </c>
      <c r="H90" s="169">
        <f t="shared" si="35"/>
        <v>109725</v>
      </c>
      <c r="I90" s="170">
        <f t="shared" si="33"/>
        <v>0.21394669587440673</v>
      </c>
      <c r="J90" s="171">
        <f t="shared" si="30"/>
        <v>0.30772897920266962</v>
      </c>
      <c r="K90" s="169">
        <f>H90-G90</f>
        <v>19338</v>
      </c>
      <c r="L90" s="169">
        <f t="shared" si="32"/>
        <v>25820</v>
      </c>
      <c r="M90" s="170">
        <f t="shared" si="34"/>
        <v>3.2147939411571853E-2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9217</v>
      </c>
      <c r="D92" s="176">
        <v>9176</v>
      </c>
      <c r="E92" s="176">
        <v>6941</v>
      </c>
      <c r="F92" s="176">
        <v>10270</v>
      </c>
      <c r="G92" s="176">
        <v>11871</v>
      </c>
      <c r="H92" s="176">
        <v>9259</v>
      </c>
      <c r="I92" s="177">
        <f>IFERROR(H92/G92-1,"-")</f>
        <v>-0.22003201078257939</v>
      </c>
      <c r="J92" s="177">
        <f>IFERROR(H92/D92-1,"-")</f>
        <v>9.045335658238951E-3</v>
      </c>
      <c r="K92" s="176">
        <f>H92-G92</f>
        <v>-2612</v>
      </c>
      <c r="L92" s="176">
        <f>H92-D92</f>
        <v>83</v>
      </c>
      <c r="M92" s="177">
        <f>H92/H$8</f>
        <v>2.7127616405718275E-3</v>
      </c>
      <c r="N92" s="79"/>
    </row>
    <row r="93" spans="1:14" x14ac:dyDescent="0.25">
      <c r="A93" s="161" t="s">
        <v>96</v>
      </c>
      <c r="B93" s="157" t="s">
        <v>97</v>
      </c>
      <c r="C93" s="158">
        <v>5632</v>
      </c>
      <c r="D93" s="158">
        <v>6302</v>
      </c>
      <c r="E93" s="158">
        <v>5019</v>
      </c>
      <c r="F93" s="158">
        <v>6043</v>
      </c>
      <c r="G93" s="158">
        <v>7150</v>
      </c>
      <c r="H93" s="158">
        <v>4695</v>
      </c>
      <c r="I93" s="159">
        <f>IFERROR(H93/G93-1,"-")</f>
        <v>-0.3433566433566434</v>
      </c>
      <c r="J93" s="160">
        <f t="shared" ref="J93:J104" si="36">IFERROR(H93/D93-1,"-")</f>
        <v>-0.25499841320215799</v>
      </c>
      <c r="K93" s="158">
        <f t="shared" ref="K93:K103" si="37">H93-G93</f>
        <v>-2455</v>
      </c>
      <c r="L93" s="158">
        <f t="shared" ref="L93:L104" si="38">H93-D93</f>
        <v>-1607</v>
      </c>
      <c r="M93" s="159">
        <f>H93/H$8</f>
        <v>1.375571433468488E-3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3.5090988410334568E-3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9.4699083860635708E-3</v>
      </c>
      <c r="N95" s="79"/>
    </row>
    <row r="96" spans="1:14" x14ac:dyDescent="0.25">
      <c r="A96" s="161"/>
      <c r="B96" s="157" t="s">
        <v>107</v>
      </c>
      <c r="C96" s="158">
        <v>3585</v>
      </c>
      <c r="D96" s="158">
        <v>2874</v>
      </c>
      <c r="E96" s="158">
        <v>1922</v>
      </c>
      <c r="F96" s="158">
        <v>4227</v>
      </c>
      <c r="G96" s="158">
        <v>4721</v>
      </c>
      <c r="H96" s="158">
        <v>4564</v>
      </c>
      <c r="I96" s="159">
        <f>IFERROR(H96/G96-1,"-")</f>
        <v>-3.325566617242115E-2</v>
      </c>
      <c r="J96" s="160">
        <f t="shared" si="36"/>
        <v>0.58803061934585954</v>
      </c>
      <c r="K96" s="158">
        <f t="shared" si="37"/>
        <v>-157</v>
      </c>
      <c r="L96" s="158">
        <f t="shared" si="38"/>
        <v>1690</v>
      </c>
      <c r="M96" s="159">
        <f>H96/H$8</f>
        <v>1.3371902071033395E-3</v>
      </c>
      <c r="N96" s="79"/>
    </row>
    <row r="97" spans="1:14" s="56" customFormat="1" x14ac:dyDescent="0.25">
      <c r="A97" s="161"/>
      <c r="B97" s="162" t="s">
        <v>110</v>
      </c>
      <c r="C97" s="163">
        <v>214</v>
      </c>
      <c r="D97" s="163">
        <v>223</v>
      </c>
      <c r="E97" s="163">
        <v>66</v>
      </c>
      <c r="F97" s="163">
        <v>482</v>
      </c>
      <c r="G97" s="163">
        <v>571</v>
      </c>
      <c r="H97" s="163">
        <v>572</v>
      </c>
      <c r="I97" s="164">
        <f t="shared" ref="I97:I104" si="39">IFERROR(H97/G97-1,"-")</f>
        <v>1.7513134851139256E-3</v>
      </c>
      <c r="J97" s="165">
        <f t="shared" si="36"/>
        <v>1.5650224215246635</v>
      </c>
      <c r="K97" s="163">
        <f t="shared" si="37"/>
        <v>1</v>
      </c>
      <c r="L97" s="163">
        <f t="shared" si="38"/>
        <v>349</v>
      </c>
      <c r="M97" s="164">
        <f t="shared" ref="M97:M104" si="40">H97/H$8</f>
        <v>1.6758825557912143E-4</v>
      </c>
      <c r="N97" s="166"/>
    </row>
    <row r="98" spans="1:14" s="56" customFormat="1" x14ac:dyDescent="0.25">
      <c r="A98" s="161"/>
      <c r="B98" s="162" t="s">
        <v>113</v>
      </c>
      <c r="C98" s="163">
        <v>1339</v>
      </c>
      <c r="D98" s="163">
        <v>549</v>
      </c>
      <c r="E98" s="163">
        <v>307</v>
      </c>
      <c r="F98" s="163">
        <v>1073</v>
      </c>
      <c r="G98" s="163">
        <v>1227</v>
      </c>
      <c r="H98" s="163">
        <v>1129</v>
      </c>
      <c r="I98" s="164">
        <f t="shared" si="39"/>
        <v>-7.9869600651996775E-2</v>
      </c>
      <c r="J98" s="165">
        <f t="shared" si="36"/>
        <v>1.0564663023679417</v>
      </c>
      <c r="K98" s="163">
        <f t="shared" si="37"/>
        <v>-98</v>
      </c>
      <c r="L98" s="163">
        <f t="shared" si="38"/>
        <v>580</v>
      </c>
      <c r="M98" s="164">
        <f t="shared" si="40"/>
        <v>3.3078171424620297E-4</v>
      </c>
      <c r="N98" s="166"/>
    </row>
    <row r="99" spans="1:14" x14ac:dyDescent="0.25">
      <c r="A99" s="161"/>
      <c r="B99" s="162" t="s">
        <v>116</v>
      </c>
      <c r="C99" s="163">
        <v>634</v>
      </c>
      <c r="D99" s="163">
        <v>723</v>
      </c>
      <c r="E99" s="163">
        <v>912</v>
      </c>
      <c r="F99" s="163">
        <v>860</v>
      </c>
      <c r="G99" s="163">
        <v>734</v>
      </c>
      <c r="H99" s="163">
        <v>989</v>
      </c>
      <c r="I99" s="164">
        <f t="shared" si="39"/>
        <v>0.34741144414168934</v>
      </c>
      <c r="J99" s="165">
        <f t="shared" si="36"/>
        <v>0.36791147994467499</v>
      </c>
      <c r="K99" s="163">
        <f t="shared" si="37"/>
        <v>255</v>
      </c>
      <c r="L99" s="163">
        <f t="shared" si="38"/>
        <v>266</v>
      </c>
      <c r="M99" s="164">
        <f t="shared" si="40"/>
        <v>2.897636097338306E-4</v>
      </c>
      <c r="N99" s="79"/>
    </row>
    <row r="100" spans="1:14" x14ac:dyDescent="0.25">
      <c r="A100" s="161"/>
      <c r="B100" s="162" t="s">
        <v>123</v>
      </c>
      <c r="C100" s="163">
        <v>121</v>
      </c>
      <c r="D100" s="163">
        <v>291</v>
      </c>
      <c r="E100" s="163">
        <v>19</v>
      </c>
      <c r="F100" s="163">
        <v>383</v>
      </c>
      <c r="G100" s="163">
        <v>153</v>
      </c>
      <c r="H100" s="163">
        <v>219</v>
      </c>
      <c r="I100" s="164">
        <f t="shared" si="39"/>
        <v>0.43137254901960786</v>
      </c>
      <c r="J100" s="165">
        <f t="shared" si="36"/>
        <v>-0.24742268041237114</v>
      </c>
      <c r="K100" s="163">
        <f t="shared" si="37"/>
        <v>66</v>
      </c>
      <c r="L100" s="163">
        <f t="shared" si="38"/>
        <v>-72</v>
      </c>
      <c r="M100" s="164">
        <f t="shared" si="40"/>
        <v>6.4164034915782509E-5</v>
      </c>
      <c r="N100" s="79"/>
    </row>
    <row r="101" spans="1:14" x14ac:dyDescent="0.25">
      <c r="A101" s="161"/>
      <c r="B101" s="162" t="s">
        <v>119</v>
      </c>
      <c r="C101" s="163">
        <v>47</v>
      </c>
      <c r="D101" s="163">
        <v>40</v>
      </c>
      <c r="E101" s="163">
        <v>120</v>
      </c>
      <c r="F101" s="163">
        <v>142</v>
      </c>
      <c r="G101" s="163">
        <v>117</v>
      </c>
      <c r="H101" s="163">
        <v>136</v>
      </c>
      <c r="I101" s="164">
        <f t="shared" si="39"/>
        <v>0.16239316239316248</v>
      </c>
      <c r="J101" s="165">
        <f t="shared" si="36"/>
        <v>2.4</v>
      </c>
      <c r="K101" s="163">
        <f t="shared" si="37"/>
        <v>19</v>
      </c>
      <c r="L101" s="163">
        <f t="shared" si="38"/>
        <v>96</v>
      </c>
      <c r="M101" s="164">
        <f t="shared" si="40"/>
        <v>3.9846158669161737E-5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1</v>
      </c>
      <c r="E102" s="163">
        <v>1</v>
      </c>
      <c r="F102" s="163">
        <v>63</v>
      </c>
      <c r="G102" s="163">
        <v>6</v>
      </c>
      <c r="H102" s="163">
        <v>4</v>
      </c>
      <c r="I102" s="164">
        <f t="shared" si="39"/>
        <v>-0.33333333333333337</v>
      </c>
      <c r="J102" s="165">
        <f t="shared" si="36"/>
        <v>3</v>
      </c>
      <c r="K102" s="163">
        <f t="shared" si="37"/>
        <v>-2</v>
      </c>
      <c r="L102" s="163">
        <f t="shared" si="38"/>
        <v>3</v>
      </c>
      <c r="M102" s="164">
        <f t="shared" si="40"/>
        <v>1.1719458432106394E-6</v>
      </c>
      <c r="N102" s="79"/>
    </row>
    <row r="103" spans="1:14" x14ac:dyDescent="0.25">
      <c r="A103" s="161" t="s">
        <v>144</v>
      </c>
      <c r="B103" s="162" t="s">
        <v>131</v>
      </c>
      <c r="C103" s="163">
        <v>7</v>
      </c>
      <c r="D103" s="163">
        <v>27</v>
      </c>
      <c r="E103" s="163">
        <v>3</v>
      </c>
      <c r="F103" s="163">
        <v>12</v>
      </c>
      <c r="G103" s="163">
        <v>34</v>
      </c>
      <c r="H103" s="163">
        <v>23</v>
      </c>
      <c r="I103" s="164">
        <f t="shared" si="39"/>
        <v>-0.32352941176470584</v>
      </c>
      <c r="J103" s="165">
        <f t="shared" si="36"/>
        <v>-0.14814814814814814</v>
      </c>
      <c r="K103" s="163">
        <f t="shared" si="37"/>
        <v>-11</v>
      </c>
      <c r="L103" s="163">
        <f t="shared" si="38"/>
        <v>-4</v>
      </c>
      <c r="M103" s="164">
        <f t="shared" si="40"/>
        <v>6.7386885984611763E-6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1223</v>
      </c>
      <c r="D104" s="169">
        <f t="shared" si="41"/>
        <v>1020</v>
      </c>
      <c r="E104" s="169">
        <f t="shared" si="41"/>
        <v>494</v>
      </c>
      <c r="F104" s="169">
        <f t="shared" si="41"/>
        <v>1212</v>
      </c>
      <c r="G104" s="169">
        <f t="shared" si="41"/>
        <v>1879</v>
      </c>
      <c r="H104" s="169">
        <f t="shared" si="41"/>
        <v>1492</v>
      </c>
      <c r="I104" s="170">
        <f t="shared" si="39"/>
        <v>-0.2059606173496541</v>
      </c>
      <c r="J104" s="171">
        <f t="shared" si="36"/>
        <v>0.4627450980392156</v>
      </c>
      <c r="K104" s="169">
        <f>H104-G104</f>
        <v>-387</v>
      </c>
      <c r="L104" s="169">
        <f t="shared" si="38"/>
        <v>472</v>
      </c>
      <c r="M104" s="170">
        <f t="shared" si="40"/>
        <v>4.3713579951756848E-4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94504</v>
      </c>
      <c r="D106" s="176">
        <v>106171</v>
      </c>
      <c r="E106" s="176">
        <v>51125</v>
      </c>
      <c r="F106" s="176">
        <v>136811</v>
      </c>
      <c r="G106" s="176">
        <v>135765</v>
      </c>
      <c r="H106" s="176">
        <v>150260</v>
      </c>
      <c r="I106" s="177">
        <f>IFERROR(H106/G106-1,"-")</f>
        <v>0.10676536662615543</v>
      </c>
      <c r="J106" s="177">
        <f>IFERROR(H106/D106-1,"-")</f>
        <v>0.41526405515630449</v>
      </c>
      <c r="K106" s="176">
        <f>H106-G106</f>
        <v>14495</v>
      </c>
      <c r="L106" s="176">
        <f>H106-D106</f>
        <v>44089</v>
      </c>
      <c r="M106" s="177">
        <f>H106/H$8</f>
        <v>4.4024145600207669E-2</v>
      </c>
      <c r="N106" s="79"/>
    </row>
    <row r="107" spans="1:14" x14ac:dyDescent="0.25">
      <c r="A107" s="161" t="s">
        <v>96</v>
      </c>
      <c r="B107" s="157" t="s">
        <v>97</v>
      </c>
      <c r="C107" s="158">
        <v>24450</v>
      </c>
      <c r="D107" s="158">
        <v>23503</v>
      </c>
      <c r="E107" s="158">
        <v>30547</v>
      </c>
      <c r="F107" s="158">
        <v>31594</v>
      </c>
      <c r="G107" s="158">
        <v>26883</v>
      </c>
      <c r="H107" s="158">
        <v>30588</v>
      </c>
      <c r="I107" s="159">
        <f>IFERROR(H107/G107-1,"-")</f>
        <v>0.13781943979466571</v>
      </c>
      <c r="J107" s="160">
        <f t="shared" ref="J107:J118" si="42">IFERROR(H107/D107-1,"-")</f>
        <v>0.30145087861124109</v>
      </c>
      <c r="K107" s="158">
        <f t="shared" ref="K107:K117" si="43">H107-G107</f>
        <v>3705</v>
      </c>
      <c r="L107" s="158">
        <f t="shared" ref="L107:L118" si="44">H107-D107</f>
        <v>7085</v>
      </c>
      <c r="M107" s="159">
        <f>H107/H$8</f>
        <v>8.9618698630317597E-3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1.2053170010960623E-2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3.1418110137712424E-2</v>
      </c>
      <c r="N109" s="79"/>
    </row>
    <row r="110" spans="1:14" x14ac:dyDescent="0.25">
      <c r="A110" s="161"/>
      <c r="B110" s="157" t="s">
        <v>107</v>
      </c>
      <c r="C110" s="158">
        <v>70054</v>
      </c>
      <c r="D110" s="158">
        <v>82668</v>
      </c>
      <c r="E110" s="158">
        <v>20578</v>
      </c>
      <c r="F110" s="158">
        <v>105217</v>
      </c>
      <c r="G110" s="158">
        <v>108882</v>
      </c>
      <c r="H110" s="158">
        <v>119672</v>
      </c>
      <c r="I110" s="159">
        <f>IFERROR(H110/G110-1,"-")</f>
        <v>9.9098106206719105E-2</v>
      </c>
      <c r="J110" s="160">
        <f t="shared" si="42"/>
        <v>0.44762181255141043</v>
      </c>
      <c r="K110" s="158">
        <f t="shared" si="43"/>
        <v>10790</v>
      </c>
      <c r="L110" s="158">
        <f t="shared" si="44"/>
        <v>37004</v>
      </c>
      <c r="M110" s="159">
        <f>H110/H$8</f>
        <v>3.5062275737175908E-2</v>
      </c>
      <c r="N110" s="79"/>
    </row>
    <row r="111" spans="1:14" s="56" customFormat="1" x14ac:dyDescent="0.25">
      <c r="A111" s="161"/>
      <c r="B111" s="162" t="s">
        <v>110</v>
      </c>
      <c r="C111" s="163">
        <v>39436</v>
      </c>
      <c r="D111" s="163">
        <v>44731</v>
      </c>
      <c r="E111" s="163">
        <v>5444</v>
      </c>
      <c r="F111" s="163">
        <v>65185</v>
      </c>
      <c r="G111" s="163">
        <v>75839</v>
      </c>
      <c r="H111" s="163">
        <v>82502</v>
      </c>
      <c r="I111" s="164">
        <f t="shared" ref="I111:I118" si="45">IFERROR(H111/G111-1,"-")</f>
        <v>8.7857171112488253E-2</v>
      </c>
      <c r="J111" s="165">
        <f t="shared" si="42"/>
        <v>0.84440321030158061</v>
      </c>
      <c r="K111" s="163">
        <f t="shared" si="43"/>
        <v>6663</v>
      </c>
      <c r="L111" s="163">
        <f t="shared" si="44"/>
        <v>37771</v>
      </c>
      <c r="M111" s="164">
        <f t="shared" ref="M111:M118" si="46">H111/H$8</f>
        <v>2.4171968989141042E-2</v>
      </c>
      <c r="N111" s="166"/>
    </row>
    <row r="112" spans="1:14" s="56" customFormat="1" x14ac:dyDescent="0.25">
      <c r="A112" s="161"/>
      <c r="B112" s="162" t="s">
        <v>113</v>
      </c>
      <c r="C112" s="163">
        <v>7861</v>
      </c>
      <c r="D112" s="163">
        <v>3470</v>
      </c>
      <c r="E112" s="163">
        <v>2629</v>
      </c>
      <c r="F112" s="163">
        <v>2991</v>
      </c>
      <c r="G112" s="163">
        <v>2725</v>
      </c>
      <c r="H112" s="163">
        <v>4368</v>
      </c>
      <c r="I112" s="164">
        <f t="shared" si="45"/>
        <v>0.60293577981651381</v>
      </c>
      <c r="J112" s="165">
        <f t="shared" si="42"/>
        <v>0.25878962536023065</v>
      </c>
      <c r="K112" s="163">
        <f t="shared" si="43"/>
        <v>1643</v>
      </c>
      <c r="L112" s="163">
        <f t="shared" si="44"/>
        <v>898</v>
      </c>
      <c r="M112" s="164">
        <f t="shared" si="46"/>
        <v>1.2797648607860183E-3</v>
      </c>
      <c r="N112" s="166"/>
    </row>
    <row r="113" spans="1:14" x14ac:dyDescent="0.25">
      <c r="A113" s="161"/>
      <c r="B113" s="162" t="s">
        <v>116</v>
      </c>
      <c r="C113" s="163">
        <v>9434</v>
      </c>
      <c r="D113" s="163">
        <v>12103</v>
      </c>
      <c r="E113" s="163">
        <v>1664</v>
      </c>
      <c r="F113" s="163">
        <v>7591</v>
      </c>
      <c r="G113" s="163">
        <v>8768</v>
      </c>
      <c r="H113" s="163">
        <v>9306</v>
      </c>
      <c r="I113" s="164">
        <f t="shared" si="45"/>
        <v>6.1359489051094895E-2</v>
      </c>
      <c r="J113" s="165">
        <f t="shared" si="42"/>
        <v>-0.2310997273403288</v>
      </c>
      <c r="K113" s="163">
        <f t="shared" si="43"/>
        <v>538</v>
      </c>
      <c r="L113" s="163">
        <f t="shared" si="44"/>
        <v>-2797</v>
      </c>
      <c r="M113" s="164">
        <f t="shared" si="46"/>
        <v>2.7265320042295527E-3</v>
      </c>
      <c r="N113" s="79"/>
    </row>
    <row r="114" spans="1:14" x14ac:dyDescent="0.25">
      <c r="A114" s="161"/>
      <c r="B114" s="162" t="s">
        <v>123</v>
      </c>
      <c r="C114" s="163">
        <v>658</v>
      </c>
      <c r="D114" s="163">
        <v>1554</v>
      </c>
      <c r="E114" s="163">
        <v>3058</v>
      </c>
      <c r="F114" s="163">
        <v>1997</v>
      </c>
      <c r="G114" s="163">
        <v>3575</v>
      </c>
      <c r="H114" s="163">
        <v>2598</v>
      </c>
      <c r="I114" s="164">
        <f t="shared" si="45"/>
        <v>-0.27328671328671328</v>
      </c>
      <c r="J114" s="165">
        <f t="shared" si="42"/>
        <v>0.6718146718146718</v>
      </c>
      <c r="K114" s="163">
        <f t="shared" si="43"/>
        <v>-977</v>
      </c>
      <c r="L114" s="163">
        <f t="shared" si="44"/>
        <v>1044</v>
      </c>
      <c r="M114" s="164">
        <f t="shared" si="46"/>
        <v>7.6117882516531026E-4</v>
      </c>
      <c r="N114" s="79"/>
    </row>
    <row r="115" spans="1:14" x14ac:dyDescent="0.25">
      <c r="A115" s="161"/>
      <c r="B115" s="162" t="s">
        <v>119</v>
      </c>
      <c r="C115" s="163">
        <v>2190</v>
      </c>
      <c r="D115" s="163">
        <v>2767</v>
      </c>
      <c r="E115" s="163">
        <v>3277</v>
      </c>
      <c r="F115" s="163">
        <v>3955</v>
      </c>
      <c r="G115" s="163">
        <v>1969</v>
      </c>
      <c r="H115" s="163">
        <v>2079</v>
      </c>
      <c r="I115" s="164">
        <f t="shared" si="45"/>
        <v>5.5865921787709549E-2</v>
      </c>
      <c r="J115" s="165">
        <f t="shared" si="42"/>
        <v>-0.24864474159739791</v>
      </c>
      <c r="K115" s="163">
        <f t="shared" si="43"/>
        <v>110</v>
      </c>
      <c r="L115" s="163">
        <f t="shared" si="44"/>
        <v>-688</v>
      </c>
      <c r="M115" s="164">
        <f t="shared" si="46"/>
        <v>6.0911885200872981E-4</v>
      </c>
      <c r="N115" s="79"/>
    </row>
    <row r="116" spans="1:14" x14ac:dyDescent="0.25">
      <c r="A116" s="161"/>
      <c r="B116" s="162" t="s">
        <v>128</v>
      </c>
      <c r="C116" s="163">
        <v>109</v>
      </c>
      <c r="D116" s="163">
        <v>54</v>
      </c>
      <c r="E116" s="163">
        <v>3</v>
      </c>
      <c r="F116" s="163">
        <v>633</v>
      </c>
      <c r="G116" s="163">
        <v>124</v>
      </c>
      <c r="H116" s="163">
        <v>7</v>
      </c>
      <c r="I116" s="164">
        <f t="shared" si="45"/>
        <v>-0.94354838709677424</v>
      </c>
      <c r="J116" s="165">
        <f t="shared" si="42"/>
        <v>-0.87037037037037035</v>
      </c>
      <c r="K116" s="163">
        <f t="shared" si="43"/>
        <v>-117</v>
      </c>
      <c r="L116" s="163">
        <f t="shared" si="44"/>
        <v>-47</v>
      </c>
      <c r="M116" s="164">
        <f t="shared" si="46"/>
        <v>2.050905225618619E-6</v>
      </c>
      <c r="N116" s="79"/>
    </row>
    <row r="117" spans="1:14" x14ac:dyDescent="0.25">
      <c r="A117" s="161" t="s">
        <v>144</v>
      </c>
      <c r="B117" s="162" t="s">
        <v>131</v>
      </c>
      <c r="C117" s="163">
        <v>14</v>
      </c>
      <c r="D117" s="163">
        <v>97</v>
      </c>
      <c r="E117" s="163">
        <v>0</v>
      </c>
      <c r="F117" s="163">
        <v>38</v>
      </c>
      <c r="G117" s="163">
        <v>106</v>
      </c>
      <c r="H117" s="163">
        <v>22</v>
      </c>
      <c r="I117" s="164">
        <f t="shared" si="45"/>
        <v>-0.79245283018867929</v>
      </c>
      <c r="J117" s="165">
        <f t="shared" si="42"/>
        <v>-0.77319587628865982</v>
      </c>
      <c r="K117" s="163">
        <f t="shared" si="43"/>
        <v>-84</v>
      </c>
      <c r="L117" s="163">
        <f t="shared" si="44"/>
        <v>-75</v>
      </c>
      <c r="M117" s="164">
        <f t="shared" si="46"/>
        <v>6.4457021376585169E-6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10352</v>
      </c>
      <c r="D118" s="169">
        <f t="shared" si="47"/>
        <v>17892</v>
      </c>
      <c r="E118" s="169">
        <f t="shared" si="47"/>
        <v>4503</v>
      </c>
      <c r="F118" s="169">
        <f t="shared" si="47"/>
        <v>22827</v>
      </c>
      <c r="G118" s="169">
        <f t="shared" si="47"/>
        <v>15776</v>
      </c>
      <c r="H118" s="169">
        <f t="shared" si="47"/>
        <v>18790</v>
      </c>
      <c r="I118" s="170">
        <f t="shared" si="45"/>
        <v>0.19104969574036512</v>
      </c>
      <c r="J118" s="171">
        <f t="shared" si="42"/>
        <v>5.0190029063268415E-2</v>
      </c>
      <c r="K118" s="169">
        <f>H118-G118</f>
        <v>3014</v>
      </c>
      <c r="L118" s="169">
        <f t="shared" si="44"/>
        <v>898</v>
      </c>
      <c r="M118" s="170">
        <f t="shared" si="46"/>
        <v>5.5052155984819783E-3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39659</v>
      </c>
      <c r="D120" s="176">
        <v>38714</v>
      </c>
      <c r="E120" s="176">
        <v>15225</v>
      </c>
      <c r="F120" s="176">
        <v>41695</v>
      </c>
      <c r="G120" s="176">
        <v>43373</v>
      </c>
      <c r="H120" s="176">
        <v>42595</v>
      </c>
      <c r="I120" s="177">
        <f>IFERROR(H120/G120-1,"-")</f>
        <v>-1.7937426509579746E-2</v>
      </c>
      <c r="J120" s="177">
        <f>IFERROR(H120/D120-1,"-")</f>
        <v>0.10024797230975868</v>
      </c>
      <c r="K120" s="176">
        <f>H120-G120</f>
        <v>-778</v>
      </c>
      <c r="L120" s="176">
        <f>H120-D120</f>
        <v>3881</v>
      </c>
      <c r="M120" s="177">
        <f>H120/H$8</f>
        <v>1.2479758297889297E-2</v>
      </c>
      <c r="N120" s="79"/>
    </row>
    <row r="121" spans="1:14" x14ac:dyDescent="0.25">
      <c r="A121" s="161" t="s">
        <v>96</v>
      </c>
      <c r="B121" s="157" t="s">
        <v>97</v>
      </c>
      <c r="C121" s="158">
        <v>20635</v>
      </c>
      <c r="D121" s="158">
        <v>19798</v>
      </c>
      <c r="E121" s="158">
        <v>9653</v>
      </c>
      <c r="F121" s="158">
        <v>20956</v>
      </c>
      <c r="G121" s="158">
        <v>22168</v>
      </c>
      <c r="H121" s="158">
        <v>21698</v>
      </c>
      <c r="I121" s="159">
        <f>IFERROR(H121/G121-1,"-")</f>
        <v>-2.1201732226633019E-2</v>
      </c>
      <c r="J121" s="160">
        <f t="shared" ref="J121:J132" si="48">IFERROR(H121/D121-1,"-")</f>
        <v>9.5969289827255277E-2</v>
      </c>
      <c r="K121" s="158">
        <f t="shared" ref="K121:K131" si="49">H121-G121</f>
        <v>-470</v>
      </c>
      <c r="L121" s="158">
        <f t="shared" ref="L121:L132" si="50">H121-D121</f>
        <v>1900</v>
      </c>
      <c r="M121" s="159">
        <f>H121/H$8</f>
        <v>6.3572202264961138E-3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2.6461072207392224E-2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3.2956582043387195E-2</v>
      </c>
      <c r="N123" s="79"/>
    </row>
    <row r="124" spans="1:14" x14ac:dyDescent="0.25">
      <c r="A124" s="161"/>
      <c r="B124" s="157" t="s">
        <v>107</v>
      </c>
      <c r="C124" s="158">
        <v>19024</v>
      </c>
      <c r="D124" s="158">
        <v>18916</v>
      </c>
      <c r="E124" s="158">
        <v>5572</v>
      </c>
      <c r="F124" s="158">
        <v>20739</v>
      </c>
      <c r="G124" s="158">
        <v>21205</v>
      </c>
      <c r="H124" s="158">
        <v>20897</v>
      </c>
      <c r="I124" s="159">
        <f>IFERROR(H124/G124-1,"-")</f>
        <v>-1.4524876208441451E-2</v>
      </c>
      <c r="J124" s="160">
        <f t="shared" si="48"/>
        <v>0.1047261577500529</v>
      </c>
      <c r="K124" s="158">
        <f t="shared" si="49"/>
        <v>-308</v>
      </c>
      <c r="L124" s="158">
        <f t="shared" si="50"/>
        <v>1981</v>
      </c>
      <c r="M124" s="159">
        <f>H124/H$8</f>
        <v>6.1225380713931825E-3</v>
      </c>
      <c r="N124" s="79"/>
    </row>
    <row r="125" spans="1:14" s="56" customFormat="1" x14ac:dyDescent="0.25">
      <c r="A125" s="161"/>
      <c r="B125" s="162" t="s">
        <v>110</v>
      </c>
      <c r="C125" s="163">
        <v>1931</v>
      </c>
      <c r="D125" s="163">
        <v>2246</v>
      </c>
      <c r="E125" s="163">
        <v>231</v>
      </c>
      <c r="F125" s="163">
        <v>2814</v>
      </c>
      <c r="G125" s="163">
        <v>4366</v>
      </c>
      <c r="H125" s="163">
        <v>2083</v>
      </c>
      <c r="I125" s="164">
        <f t="shared" ref="I125:I132" si="51">IFERROR(H125/G125-1,"-")</f>
        <v>-0.52290426019239578</v>
      </c>
      <c r="J125" s="165">
        <f t="shared" si="48"/>
        <v>-7.257346393588604E-2</v>
      </c>
      <c r="K125" s="163">
        <f t="shared" si="49"/>
        <v>-2283</v>
      </c>
      <c r="L125" s="163">
        <f t="shared" si="50"/>
        <v>-163</v>
      </c>
      <c r="M125" s="164">
        <f t="shared" ref="M125:M132" si="52">H125/H$8</f>
        <v>6.1029079785194043E-4</v>
      </c>
      <c r="N125" s="166"/>
    </row>
    <row r="126" spans="1:14" s="56" customFormat="1" x14ac:dyDescent="0.25">
      <c r="A126" s="161"/>
      <c r="B126" s="162" t="s">
        <v>113</v>
      </c>
      <c r="C126" s="163">
        <v>2581</v>
      </c>
      <c r="D126" s="163">
        <v>1907</v>
      </c>
      <c r="E126" s="163">
        <v>423</v>
      </c>
      <c r="F126" s="163">
        <v>1858</v>
      </c>
      <c r="G126" s="163">
        <v>2985</v>
      </c>
      <c r="H126" s="163">
        <v>2860</v>
      </c>
      <c r="I126" s="164">
        <f t="shared" si="51"/>
        <v>-4.1876046901172526E-2</v>
      </c>
      <c r="J126" s="165">
        <f t="shared" si="48"/>
        <v>0.49973780807551127</v>
      </c>
      <c r="K126" s="163">
        <f t="shared" si="49"/>
        <v>-125</v>
      </c>
      <c r="L126" s="163">
        <f t="shared" si="50"/>
        <v>953</v>
      </c>
      <c r="M126" s="164">
        <f t="shared" si="52"/>
        <v>8.3794127789560717E-4</v>
      </c>
      <c r="N126" s="166"/>
    </row>
    <row r="127" spans="1:14" x14ac:dyDescent="0.25">
      <c r="A127" s="161"/>
      <c r="B127" s="162" t="s">
        <v>116</v>
      </c>
      <c r="C127" s="163">
        <v>1909</v>
      </c>
      <c r="D127" s="163">
        <v>2197</v>
      </c>
      <c r="E127" s="163">
        <v>432</v>
      </c>
      <c r="F127" s="163">
        <v>2883</v>
      </c>
      <c r="G127" s="163">
        <v>3093</v>
      </c>
      <c r="H127" s="163">
        <v>3962</v>
      </c>
      <c r="I127" s="164">
        <f t="shared" si="51"/>
        <v>0.28095699967668919</v>
      </c>
      <c r="J127" s="165">
        <f t="shared" si="48"/>
        <v>0.80336822940373231</v>
      </c>
      <c r="K127" s="163">
        <f t="shared" si="49"/>
        <v>869</v>
      </c>
      <c r="L127" s="163">
        <f t="shared" si="50"/>
        <v>1765</v>
      </c>
      <c r="M127" s="164">
        <f t="shared" si="52"/>
        <v>1.1608123577001384E-3</v>
      </c>
      <c r="N127" s="79"/>
    </row>
    <row r="128" spans="1:14" x14ac:dyDescent="0.25">
      <c r="A128" s="161"/>
      <c r="B128" s="162" t="s">
        <v>123</v>
      </c>
      <c r="C128" s="163">
        <v>488</v>
      </c>
      <c r="D128" s="163">
        <v>437</v>
      </c>
      <c r="E128" s="163">
        <v>77</v>
      </c>
      <c r="F128" s="163">
        <v>636</v>
      </c>
      <c r="G128" s="163">
        <v>720</v>
      </c>
      <c r="H128" s="163">
        <v>977</v>
      </c>
      <c r="I128" s="164">
        <f t="shared" si="51"/>
        <v>0.35694444444444451</v>
      </c>
      <c r="J128" s="165">
        <f t="shared" si="48"/>
        <v>1.2356979405034325</v>
      </c>
      <c r="K128" s="163">
        <f t="shared" si="49"/>
        <v>257</v>
      </c>
      <c r="L128" s="163">
        <f t="shared" si="50"/>
        <v>540</v>
      </c>
      <c r="M128" s="164">
        <f t="shared" si="52"/>
        <v>2.862477722041987E-4</v>
      </c>
      <c r="N128" s="79"/>
    </row>
    <row r="129" spans="1:14" x14ac:dyDescent="0.25">
      <c r="A129" s="161"/>
      <c r="B129" s="162" t="s">
        <v>119</v>
      </c>
      <c r="C129" s="163">
        <v>290</v>
      </c>
      <c r="D129" s="163">
        <v>226</v>
      </c>
      <c r="E129" s="163">
        <v>126</v>
      </c>
      <c r="F129" s="163">
        <v>450</v>
      </c>
      <c r="G129" s="163">
        <v>416</v>
      </c>
      <c r="H129" s="163">
        <v>463</v>
      </c>
      <c r="I129" s="164">
        <f t="shared" si="51"/>
        <v>0.11298076923076916</v>
      </c>
      <c r="J129" s="165">
        <f t="shared" si="48"/>
        <v>1.0486725663716814</v>
      </c>
      <c r="K129" s="163">
        <f t="shared" si="49"/>
        <v>47</v>
      </c>
      <c r="L129" s="163">
        <f t="shared" si="50"/>
        <v>237</v>
      </c>
      <c r="M129" s="164">
        <f t="shared" si="52"/>
        <v>1.3565273135163151E-4</v>
      </c>
      <c r="N129" s="79"/>
    </row>
    <row r="130" spans="1:14" x14ac:dyDescent="0.25">
      <c r="A130" s="161"/>
      <c r="B130" s="162" t="s">
        <v>128</v>
      </c>
      <c r="C130" s="163">
        <v>174</v>
      </c>
      <c r="D130" s="163">
        <v>196</v>
      </c>
      <c r="E130" s="163">
        <v>11</v>
      </c>
      <c r="F130" s="163">
        <v>75</v>
      </c>
      <c r="G130" s="163">
        <v>234</v>
      </c>
      <c r="H130" s="163">
        <v>102</v>
      </c>
      <c r="I130" s="164">
        <f t="shared" si="51"/>
        <v>-0.5641025641025641</v>
      </c>
      <c r="J130" s="165">
        <f t="shared" si="48"/>
        <v>-0.47959183673469385</v>
      </c>
      <c r="K130" s="163">
        <f t="shared" si="49"/>
        <v>-132</v>
      </c>
      <c r="L130" s="163">
        <f t="shared" si="50"/>
        <v>-94</v>
      </c>
      <c r="M130" s="164">
        <f t="shared" si="52"/>
        <v>2.9884619001871303E-5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162</v>
      </c>
      <c r="E131" s="163">
        <v>24</v>
      </c>
      <c r="F131" s="163">
        <v>25</v>
      </c>
      <c r="G131" s="163">
        <v>102</v>
      </c>
      <c r="H131" s="163">
        <v>168</v>
      </c>
      <c r="I131" s="164">
        <f t="shared" si="51"/>
        <v>0.64705882352941169</v>
      </c>
      <c r="J131" s="165">
        <f t="shared" si="48"/>
        <v>3.7037037037036979E-2</v>
      </c>
      <c r="K131" s="163">
        <f t="shared" si="49"/>
        <v>66</v>
      </c>
      <c r="L131" s="163">
        <f t="shared" si="50"/>
        <v>6</v>
      </c>
      <c r="M131" s="164">
        <f t="shared" si="52"/>
        <v>4.9221725414846853E-5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11530</v>
      </c>
      <c r="D132" s="169">
        <f t="shared" si="53"/>
        <v>11545</v>
      </c>
      <c r="E132" s="169">
        <f t="shared" si="53"/>
        <v>4248</v>
      </c>
      <c r="F132" s="169">
        <f t="shared" si="53"/>
        <v>11998</v>
      </c>
      <c r="G132" s="169">
        <f t="shared" si="53"/>
        <v>9289</v>
      </c>
      <c r="H132" s="169">
        <f t="shared" si="53"/>
        <v>10282</v>
      </c>
      <c r="I132" s="170">
        <f t="shared" si="51"/>
        <v>0.10690063515986648</v>
      </c>
      <c r="J132" s="171">
        <f t="shared" si="48"/>
        <v>-0.10939800779558251</v>
      </c>
      <c r="K132" s="169">
        <f>H132-G132</f>
        <v>993</v>
      </c>
      <c r="L132" s="169">
        <f t="shared" si="50"/>
        <v>-1263</v>
      </c>
      <c r="M132" s="170">
        <f t="shared" si="52"/>
        <v>3.0124867899729486E-3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204276</v>
      </c>
      <c r="D134" s="176">
        <v>181850</v>
      </c>
      <c r="E134" s="176">
        <v>60513</v>
      </c>
      <c r="F134" s="176">
        <v>178525</v>
      </c>
      <c r="G134" s="176">
        <v>181874</v>
      </c>
      <c r="H134" s="176">
        <v>179514</v>
      </c>
      <c r="I134" s="177">
        <f>IFERROR(H134/G134-1,"-")</f>
        <v>-1.2976016362976517E-2</v>
      </c>
      <c r="J134" s="177">
        <f>IFERROR(H134/D134-1,"-")</f>
        <v>-1.28457519934011E-2</v>
      </c>
      <c r="K134" s="176">
        <f>H134-G134</f>
        <v>-2360</v>
      </c>
      <c r="L134" s="176">
        <f>H134-D134</f>
        <v>-2336</v>
      </c>
      <c r="M134" s="177">
        <f>H134/H$8</f>
        <v>5.259517152452868E-2</v>
      </c>
      <c r="N134" s="79"/>
    </row>
    <row r="135" spans="1:14" x14ac:dyDescent="0.25">
      <c r="A135" s="161" t="s">
        <v>96</v>
      </c>
      <c r="B135" s="157" t="s">
        <v>97</v>
      </c>
      <c r="C135" s="158">
        <v>34375</v>
      </c>
      <c r="D135" s="158">
        <v>27089</v>
      </c>
      <c r="E135" s="158">
        <v>24732</v>
      </c>
      <c r="F135" s="158">
        <v>22263</v>
      </c>
      <c r="G135" s="158">
        <v>17040</v>
      </c>
      <c r="H135" s="158">
        <v>17997</v>
      </c>
      <c r="I135" s="159">
        <f>IFERROR(H135/G135-1,"-")</f>
        <v>5.6161971830985813E-2</v>
      </c>
      <c r="J135" s="160">
        <f t="shared" ref="J135:J146" si="54">IFERROR(H135/D135-1,"-")</f>
        <v>-0.33563439034294362</v>
      </c>
      <c r="K135" s="158">
        <f t="shared" ref="K135:K145" si="55">H135-G135</f>
        <v>957</v>
      </c>
      <c r="L135" s="158">
        <f t="shared" ref="L135:L146" si="56">H135-D135</f>
        <v>-9092</v>
      </c>
      <c r="M135" s="159">
        <f>H135/H$8</f>
        <v>5.2728773350654689E-3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9.9896663675274906E-3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1.0426509180584256E-2</v>
      </c>
      <c r="N137" s="79"/>
    </row>
    <row r="138" spans="1:14" x14ac:dyDescent="0.25">
      <c r="A138" s="161"/>
      <c r="B138" s="157" t="s">
        <v>107</v>
      </c>
      <c r="C138" s="158">
        <v>169901</v>
      </c>
      <c r="D138" s="158">
        <v>154761</v>
      </c>
      <c r="E138" s="158">
        <v>35781</v>
      </c>
      <c r="F138" s="158">
        <v>156262</v>
      </c>
      <c r="G138" s="158">
        <v>164834</v>
      </c>
      <c r="H138" s="158">
        <v>161517</v>
      </c>
      <c r="I138" s="159">
        <f>IFERROR(H138/G138-1,"-")</f>
        <v>-2.012327553781379E-2</v>
      </c>
      <c r="J138" s="160">
        <f t="shared" si="54"/>
        <v>4.3654409056545163E-2</v>
      </c>
      <c r="K138" s="158">
        <f t="shared" si="55"/>
        <v>-3317</v>
      </c>
      <c r="L138" s="158">
        <f t="shared" si="56"/>
        <v>6756</v>
      </c>
      <c r="M138" s="159">
        <f>H138/H$8</f>
        <v>4.732229418946321E-2</v>
      </c>
      <c r="N138" s="79"/>
    </row>
    <row r="139" spans="1:14" s="56" customFormat="1" x14ac:dyDescent="0.25">
      <c r="A139" s="161"/>
      <c r="B139" s="162" t="s">
        <v>110</v>
      </c>
      <c r="C139" s="163">
        <v>103408</v>
      </c>
      <c r="D139" s="163">
        <v>87508</v>
      </c>
      <c r="E139" s="163">
        <v>2044</v>
      </c>
      <c r="F139" s="163">
        <v>78894</v>
      </c>
      <c r="G139" s="163">
        <v>76684</v>
      </c>
      <c r="H139" s="163">
        <v>82370</v>
      </c>
      <c r="I139" s="164">
        <f t="shared" ref="I139:I146" si="57">IFERROR(H139/G139-1,"-")</f>
        <v>7.4148453393145797E-2</v>
      </c>
      <c r="J139" s="165">
        <f t="shared" si="54"/>
        <v>-5.8714631805092066E-2</v>
      </c>
      <c r="K139" s="163">
        <f t="shared" si="55"/>
        <v>5686</v>
      </c>
      <c r="L139" s="163">
        <f t="shared" si="56"/>
        <v>-5138</v>
      </c>
      <c r="M139" s="164">
        <f t="shared" ref="M139:M146" si="58">H139/H$8</f>
        <v>2.4133294776315092E-2</v>
      </c>
      <c r="N139" s="166"/>
    </row>
    <row r="140" spans="1:14" s="56" customFormat="1" x14ac:dyDescent="0.25">
      <c r="A140" s="161"/>
      <c r="B140" s="162" t="s">
        <v>113</v>
      </c>
      <c r="C140" s="163">
        <v>9856</v>
      </c>
      <c r="D140" s="163">
        <v>8979</v>
      </c>
      <c r="E140" s="163">
        <v>6670</v>
      </c>
      <c r="F140" s="163">
        <v>9424</v>
      </c>
      <c r="G140" s="163">
        <v>15009</v>
      </c>
      <c r="H140" s="163">
        <v>11599</v>
      </c>
      <c r="I140" s="164">
        <f t="shared" si="57"/>
        <v>-0.22719701512425883</v>
      </c>
      <c r="J140" s="165">
        <f t="shared" si="54"/>
        <v>0.2917919590154805</v>
      </c>
      <c r="K140" s="163">
        <f t="shared" si="55"/>
        <v>-3410</v>
      </c>
      <c r="L140" s="163">
        <f t="shared" si="56"/>
        <v>2620</v>
      </c>
      <c r="M140" s="164">
        <f t="shared" si="58"/>
        <v>3.3983499588500516E-3</v>
      </c>
      <c r="N140" s="166"/>
    </row>
    <row r="141" spans="1:14" x14ac:dyDescent="0.25">
      <c r="A141" s="161"/>
      <c r="B141" s="162" t="s">
        <v>116</v>
      </c>
      <c r="C141" s="163">
        <v>15341</v>
      </c>
      <c r="D141" s="163">
        <v>16620</v>
      </c>
      <c r="E141" s="163">
        <v>6745</v>
      </c>
      <c r="F141" s="163">
        <v>18095</v>
      </c>
      <c r="G141" s="163">
        <v>16431</v>
      </c>
      <c r="H141" s="163">
        <v>16901</v>
      </c>
      <c r="I141" s="164">
        <f t="shared" si="57"/>
        <v>2.8604467165723291E-2</v>
      </c>
      <c r="J141" s="165">
        <f t="shared" si="54"/>
        <v>1.6907340553550032E-2</v>
      </c>
      <c r="K141" s="163">
        <f t="shared" si="55"/>
        <v>470</v>
      </c>
      <c r="L141" s="163">
        <f t="shared" si="56"/>
        <v>281</v>
      </c>
      <c r="M141" s="164">
        <f t="shared" si="58"/>
        <v>4.9517641740257539E-3</v>
      </c>
      <c r="N141" s="79"/>
    </row>
    <row r="142" spans="1:14" x14ac:dyDescent="0.25">
      <c r="A142" s="161"/>
      <c r="B142" s="162" t="s">
        <v>123</v>
      </c>
      <c r="C142" s="163">
        <v>4027</v>
      </c>
      <c r="D142" s="163">
        <v>3944</v>
      </c>
      <c r="E142" s="163">
        <v>1357</v>
      </c>
      <c r="F142" s="163">
        <v>7259</v>
      </c>
      <c r="G142" s="163">
        <v>11019</v>
      </c>
      <c r="H142" s="163">
        <v>4873</v>
      </c>
      <c r="I142" s="164">
        <f t="shared" si="57"/>
        <v>-0.5577638624194573</v>
      </c>
      <c r="J142" s="165">
        <f t="shared" si="54"/>
        <v>0.23554766734279919</v>
      </c>
      <c r="K142" s="163">
        <f t="shared" si="55"/>
        <v>-6146</v>
      </c>
      <c r="L142" s="163">
        <f t="shared" si="56"/>
        <v>929</v>
      </c>
      <c r="M142" s="164">
        <f t="shared" si="58"/>
        <v>1.4277230234913615E-3</v>
      </c>
      <c r="N142" s="79"/>
    </row>
    <row r="143" spans="1:14" x14ac:dyDescent="0.25">
      <c r="A143" s="161"/>
      <c r="B143" s="162" t="s">
        <v>119</v>
      </c>
      <c r="C143" s="163">
        <v>3049</v>
      </c>
      <c r="D143" s="163">
        <v>3842</v>
      </c>
      <c r="E143" s="163">
        <v>2699</v>
      </c>
      <c r="F143" s="163">
        <v>2347</v>
      </c>
      <c r="G143" s="163">
        <v>3754</v>
      </c>
      <c r="H143" s="163">
        <v>3150</v>
      </c>
      <c r="I143" s="164">
        <f t="shared" si="57"/>
        <v>-0.16089504528502929</v>
      </c>
      <c r="J143" s="165">
        <f t="shared" si="54"/>
        <v>-0.18011452368558045</v>
      </c>
      <c r="K143" s="163">
        <f t="shared" si="55"/>
        <v>-604</v>
      </c>
      <c r="L143" s="163">
        <f t="shared" si="56"/>
        <v>-692</v>
      </c>
      <c r="M143" s="164">
        <f t="shared" si="58"/>
        <v>9.229073515283785E-4</v>
      </c>
      <c r="N143" s="79"/>
    </row>
    <row r="144" spans="1:14" x14ac:dyDescent="0.25">
      <c r="A144" s="161"/>
      <c r="B144" s="162" t="s">
        <v>128</v>
      </c>
      <c r="C144" s="163">
        <v>65</v>
      </c>
      <c r="D144" s="163">
        <v>331</v>
      </c>
      <c r="E144" s="163">
        <v>9</v>
      </c>
      <c r="F144" s="163">
        <v>164</v>
      </c>
      <c r="G144" s="163">
        <v>110</v>
      </c>
      <c r="H144" s="163">
        <v>161</v>
      </c>
      <c r="I144" s="164">
        <f t="shared" si="57"/>
        <v>0.46363636363636362</v>
      </c>
      <c r="J144" s="165">
        <f t="shared" si="54"/>
        <v>-0.51359516616314194</v>
      </c>
      <c r="K144" s="163">
        <f t="shared" si="55"/>
        <v>51</v>
      </c>
      <c r="L144" s="163">
        <f t="shared" si="56"/>
        <v>-170</v>
      </c>
      <c r="M144" s="164">
        <f t="shared" si="58"/>
        <v>4.7170820189228238E-5</v>
      </c>
      <c r="N144" s="79"/>
    </row>
    <row r="145" spans="1:14" x14ac:dyDescent="0.25">
      <c r="A145" s="161" t="s">
        <v>144</v>
      </c>
      <c r="B145" s="162" t="s">
        <v>131</v>
      </c>
      <c r="C145" s="163">
        <v>123</v>
      </c>
      <c r="D145" s="163">
        <v>180</v>
      </c>
      <c r="E145" s="163">
        <v>17</v>
      </c>
      <c r="F145" s="163">
        <v>101</v>
      </c>
      <c r="G145" s="163">
        <v>188</v>
      </c>
      <c r="H145" s="163">
        <v>3</v>
      </c>
      <c r="I145" s="164">
        <f t="shared" si="57"/>
        <v>-0.98404255319148937</v>
      </c>
      <c r="J145" s="165">
        <f t="shared" si="54"/>
        <v>-0.98333333333333328</v>
      </c>
      <c r="K145" s="163">
        <f t="shared" si="55"/>
        <v>-185</v>
      </c>
      <c r="L145" s="163">
        <f t="shared" si="56"/>
        <v>-177</v>
      </c>
      <c r="M145" s="164">
        <f t="shared" si="58"/>
        <v>8.7895938240797957E-7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34032</v>
      </c>
      <c r="D146" s="169">
        <f t="shared" si="59"/>
        <v>33357</v>
      </c>
      <c r="E146" s="169">
        <f t="shared" si="59"/>
        <v>16240</v>
      </c>
      <c r="F146" s="169">
        <f t="shared" si="59"/>
        <v>39978</v>
      </c>
      <c r="G146" s="169">
        <f t="shared" si="59"/>
        <v>41639</v>
      </c>
      <c r="H146" s="169">
        <f t="shared" si="59"/>
        <v>42460</v>
      </c>
      <c r="I146" s="170">
        <f t="shared" si="57"/>
        <v>1.9717092149187154E-2</v>
      </c>
      <c r="J146" s="171">
        <f t="shared" si="54"/>
        <v>0.27289624366699639</v>
      </c>
      <c r="K146" s="169">
        <f>H146-G146</f>
        <v>821</v>
      </c>
      <c r="L146" s="169">
        <f t="shared" si="56"/>
        <v>9103</v>
      </c>
      <c r="M146" s="170">
        <f t="shared" si="58"/>
        <v>1.2440205125680937E-2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70834</v>
      </c>
      <c r="D148" s="176">
        <v>67475</v>
      </c>
      <c r="E148" s="176">
        <v>17677</v>
      </c>
      <c r="F148" s="176">
        <v>59525</v>
      </c>
      <c r="G148" s="176">
        <v>62407</v>
      </c>
      <c r="H148" s="176">
        <v>54211</v>
      </c>
      <c r="I148" s="177">
        <f>IFERROR(H148/G148-1,"-")</f>
        <v>-0.13133142115467811</v>
      </c>
      <c r="J148" s="177">
        <f>IFERROR(H148/D148-1,"-")</f>
        <v>-0.19657650981845132</v>
      </c>
      <c r="K148" s="176">
        <f>H148-G148</f>
        <v>-8196</v>
      </c>
      <c r="L148" s="176">
        <f>H148-D148</f>
        <v>-13264</v>
      </c>
      <c r="M148" s="177">
        <f>H148/H$8</f>
        <v>1.5883089026572993E-2</v>
      </c>
      <c r="N148" s="79"/>
    </row>
    <row r="149" spans="1:14" x14ac:dyDescent="0.25">
      <c r="A149" s="161" t="s">
        <v>96</v>
      </c>
      <c r="B149" s="157" t="s">
        <v>97</v>
      </c>
      <c r="C149" s="158">
        <v>26149</v>
      </c>
      <c r="D149" s="158">
        <v>27968</v>
      </c>
      <c r="E149" s="158">
        <v>8808</v>
      </c>
      <c r="F149" s="158">
        <v>26363</v>
      </c>
      <c r="G149" s="158">
        <v>30340</v>
      </c>
      <c r="H149" s="158">
        <v>16695</v>
      </c>
      <c r="I149" s="159">
        <f>IFERROR(H149/G149-1,"-")</f>
        <v>-0.44973632168754119</v>
      </c>
      <c r="J149" s="160">
        <f t="shared" ref="J149:J160" si="60">IFERROR(H149/D149-1,"-")</f>
        <v>-0.40306779176201368</v>
      </c>
      <c r="K149" s="158">
        <f t="shared" ref="K149:K159" si="61">H149-G149</f>
        <v>-13645</v>
      </c>
      <c r="L149" s="158">
        <f t="shared" ref="L149:L160" si="62">H149-D149</f>
        <v>-11273</v>
      </c>
      <c r="M149" s="159">
        <f>H149/H$8</f>
        <v>4.8914089631004066E-3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3.7000381175385504E-2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1.9785961670925226E-2</v>
      </c>
      <c r="N151" s="79"/>
    </row>
    <row r="152" spans="1:14" x14ac:dyDescent="0.25">
      <c r="A152" s="161"/>
      <c r="B152" s="157" t="s">
        <v>107</v>
      </c>
      <c r="C152" s="158">
        <v>44685</v>
      </c>
      <c r="D152" s="158">
        <v>39507</v>
      </c>
      <c r="E152" s="158">
        <v>8869</v>
      </c>
      <c r="F152" s="158">
        <v>33162</v>
      </c>
      <c r="G152" s="158">
        <v>32067</v>
      </c>
      <c r="H152" s="158">
        <v>37516</v>
      </c>
      <c r="I152" s="159">
        <f>IFERROR(H152/G152-1,"-")</f>
        <v>0.16992546855022295</v>
      </c>
      <c r="J152" s="160">
        <f t="shared" si="60"/>
        <v>-5.0396132330979282E-2</v>
      </c>
      <c r="K152" s="158">
        <f t="shared" si="61"/>
        <v>5449</v>
      </c>
      <c r="L152" s="158">
        <f t="shared" si="62"/>
        <v>-1991</v>
      </c>
      <c r="M152" s="159">
        <f>H152/H$8</f>
        <v>1.0991680063472587E-2</v>
      </c>
      <c r="N152" s="79"/>
    </row>
    <row r="153" spans="1:14" s="56" customFormat="1" x14ac:dyDescent="0.25">
      <c r="A153" s="161"/>
      <c r="B153" s="162" t="s">
        <v>110</v>
      </c>
      <c r="C153" s="163">
        <v>10316</v>
      </c>
      <c r="D153" s="163">
        <v>6860</v>
      </c>
      <c r="E153" s="163">
        <v>188</v>
      </c>
      <c r="F153" s="163">
        <v>12466</v>
      </c>
      <c r="G153" s="163">
        <v>11482</v>
      </c>
      <c r="H153" s="163">
        <v>10741</v>
      </c>
      <c r="I153" s="164">
        <f t="shared" ref="I153:I160" si="63">IFERROR(H153/G153-1,"-")</f>
        <v>-6.4535795157638076E-2</v>
      </c>
      <c r="J153" s="165">
        <f t="shared" si="60"/>
        <v>0.56574344023323619</v>
      </c>
      <c r="K153" s="163">
        <f t="shared" si="61"/>
        <v>-741</v>
      </c>
      <c r="L153" s="163">
        <f t="shared" si="62"/>
        <v>3881</v>
      </c>
      <c r="M153" s="164">
        <f t="shared" ref="M153:M160" si="64">H153/H$8</f>
        <v>3.1469675754813692E-3</v>
      </c>
      <c r="N153" s="166"/>
    </row>
    <row r="154" spans="1:14" s="56" customFormat="1" x14ac:dyDescent="0.25">
      <c r="A154" s="161"/>
      <c r="B154" s="162" t="s">
        <v>113</v>
      </c>
      <c r="C154" s="163">
        <v>13029</v>
      </c>
      <c r="D154" s="163">
        <v>8781</v>
      </c>
      <c r="E154" s="163">
        <v>1109</v>
      </c>
      <c r="F154" s="163">
        <v>5049</v>
      </c>
      <c r="G154" s="163">
        <v>4932</v>
      </c>
      <c r="H154" s="163">
        <v>4849</v>
      </c>
      <c r="I154" s="164">
        <f t="shared" si="63"/>
        <v>-1.6828872668288697E-2</v>
      </c>
      <c r="J154" s="165">
        <f t="shared" si="60"/>
        <v>-0.44778499032000907</v>
      </c>
      <c r="K154" s="163">
        <f t="shared" si="61"/>
        <v>-83</v>
      </c>
      <c r="L154" s="163">
        <f t="shared" si="62"/>
        <v>-3932</v>
      </c>
      <c r="M154" s="164">
        <f t="shared" si="64"/>
        <v>1.4206913484320976E-3</v>
      </c>
      <c r="N154" s="166"/>
    </row>
    <row r="155" spans="1:14" x14ac:dyDescent="0.25">
      <c r="A155" s="161"/>
      <c r="B155" s="162" t="s">
        <v>116</v>
      </c>
      <c r="C155" s="163">
        <v>8536</v>
      </c>
      <c r="D155" s="163">
        <v>11026</v>
      </c>
      <c r="E155" s="163">
        <v>1024</v>
      </c>
      <c r="F155" s="163">
        <v>5666</v>
      </c>
      <c r="G155" s="163">
        <v>7006</v>
      </c>
      <c r="H155" s="163">
        <v>7941</v>
      </c>
      <c r="I155" s="164">
        <f t="shared" si="63"/>
        <v>0.13345703682557808</v>
      </c>
      <c r="J155" s="165">
        <f t="shared" si="60"/>
        <v>-0.27979321603482676</v>
      </c>
      <c r="K155" s="163">
        <f t="shared" si="61"/>
        <v>935</v>
      </c>
      <c r="L155" s="163">
        <f t="shared" si="62"/>
        <v>-3085</v>
      </c>
      <c r="M155" s="164">
        <f t="shared" si="64"/>
        <v>2.3266054852339219E-3</v>
      </c>
      <c r="N155" s="79"/>
    </row>
    <row r="156" spans="1:14" x14ac:dyDescent="0.25">
      <c r="A156" s="161"/>
      <c r="B156" s="162" t="s">
        <v>123</v>
      </c>
      <c r="C156" s="163">
        <v>620</v>
      </c>
      <c r="D156" s="163">
        <v>658</v>
      </c>
      <c r="E156" s="163">
        <v>141</v>
      </c>
      <c r="F156" s="163">
        <v>834</v>
      </c>
      <c r="G156" s="163">
        <v>1130</v>
      </c>
      <c r="H156" s="163">
        <v>1221</v>
      </c>
      <c r="I156" s="164">
        <f t="shared" si="63"/>
        <v>8.0530973451327537E-2</v>
      </c>
      <c r="J156" s="165">
        <f t="shared" si="60"/>
        <v>0.85562310030395139</v>
      </c>
      <c r="K156" s="163">
        <f t="shared" si="61"/>
        <v>91</v>
      </c>
      <c r="L156" s="163">
        <f t="shared" si="62"/>
        <v>563</v>
      </c>
      <c r="M156" s="164">
        <f t="shared" si="64"/>
        <v>3.5773646864004766E-4</v>
      </c>
      <c r="N156" s="79"/>
    </row>
    <row r="157" spans="1:14" x14ac:dyDescent="0.25">
      <c r="A157" s="161"/>
      <c r="B157" s="162" t="s">
        <v>119</v>
      </c>
      <c r="C157" s="163">
        <v>3736</v>
      </c>
      <c r="D157" s="163">
        <v>4114</v>
      </c>
      <c r="E157" s="163">
        <v>1396</v>
      </c>
      <c r="F157" s="163">
        <v>4419</v>
      </c>
      <c r="G157" s="163">
        <v>1350</v>
      </c>
      <c r="H157" s="163">
        <v>4795</v>
      </c>
      <c r="I157" s="164">
        <f t="shared" si="63"/>
        <v>2.5518518518518518</v>
      </c>
      <c r="J157" s="165">
        <f t="shared" si="60"/>
        <v>0.16553232863393297</v>
      </c>
      <c r="K157" s="163">
        <f t="shared" si="61"/>
        <v>3445</v>
      </c>
      <c r="L157" s="163">
        <f t="shared" si="62"/>
        <v>681</v>
      </c>
      <c r="M157" s="164">
        <f t="shared" si="64"/>
        <v>1.404870079548754E-3</v>
      </c>
      <c r="N157" s="79"/>
    </row>
    <row r="158" spans="1:14" x14ac:dyDescent="0.25">
      <c r="A158" s="161"/>
      <c r="B158" s="162" t="s">
        <v>128</v>
      </c>
      <c r="C158" s="163">
        <v>59</v>
      </c>
      <c r="D158" s="163">
        <v>41</v>
      </c>
      <c r="E158" s="163">
        <v>5</v>
      </c>
      <c r="F158" s="163">
        <v>93</v>
      </c>
      <c r="G158" s="163">
        <v>42</v>
      </c>
      <c r="H158" s="163">
        <v>44</v>
      </c>
      <c r="I158" s="164">
        <f t="shared" si="63"/>
        <v>4.7619047619047672E-2</v>
      </c>
      <c r="J158" s="165">
        <f t="shared" si="60"/>
        <v>7.3170731707317138E-2</v>
      </c>
      <c r="K158" s="163">
        <f t="shared" si="61"/>
        <v>2</v>
      </c>
      <c r="L158" s="163">
        <f t="shared" si="62"/>
        <v>3</v>
      </c>
      <c r="M158" s="164">
        <f t="shared" si="64"/>
        <v>1.2891404275317034E-5</v>
      </c>
      <c r="N158" s="79"/>
    </row>
    <row r="159" spans="1:14" x14ac:dyDescent="0.25">
      <c r="A159" s="161" t="s">
        <v>144</v>
      </c>
      <c r="B159" s="162" t="s">
        <v>131</v>
      </c>
      <c r="C159" s="163">
        <v>33</v>
      </c>
      <c r="D159" s="163">
        <v>62</v>
      </c>
      <c r="E159" s="163">
        <v>0</v>
      </c>
      <c r="F159" s="163">
        <v>32</v>
      </c>
      <c r="G159" s="163">
        <v>19</v>
      </c>
      <c r="H159" s="163">
        <v>64</v>
      </c>
      <c r="I159" s="164">
        <f t="shared" si="63"/>
        <v>2.3684210526315788</v>
      </c>
      <c r="J159" s="165">
        <f t="shared" si="60"/>
        <v>3.2258064516129004E-2</v>
      </c>
      <c r="K159" s="163">
        <f t="shared" si="61"/>
        <v>45</v>
      </c>
      <c r="L159" s="163">
        <f t="shared" si="62"/>
        <v>2</v>
      </c>
      <c r="M159" s="164">
        <f t="shared" si="64"/>
        <v>1.8751133491370231E-5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8356</v>
      </c>
      <c r="D160" s="169">
        <f t="shared" si="65"/>
        <v>7965</v>
      </c>
      <c r="E160" s="169">
        <f t="shared" si="65"/>
        <v>5006</v>
      </c>
      <c r="F160" s="169">
        <f t="shared" si="65"/>
        <v>4603</v>
      </c>
      <c r="G160" s="169">
        <f t="shared" si="65"/>
        <v>6106</v>
      </c>
      <c r="H160" s="169">
        <f t="shared" si="65"/>
        <v>7861</v>
      </c>
      <c r="I160" s="170">
        <f t="shared" si="63"/>
        <v>0.28742220766459226</v>
      </c>
      <c r="J160" s="171">
        <f t="shared" si="60"/>
        <v>-1.305712492153166E-2</v>
      </c>
      <c r="K160" s="169">
        <f>H160-G160</f>
        <v>1755</v>
      </c>
      <c r="L160" s="169">
        <f t="shared" si="62"/>
        <v>-104</v>
      </c>
      <c r="M160" s="170">
        <f t="shared" si="64"/>
        <v>2.3031665683697091E-3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2886-EB62-4954-8FE5-4DFC3858707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</row>
    <row r="4" spans="1:14" ht="6" customHeight="1" x14ac:dyDescent="0.25"/>
    <row r="5" spans="1:14" ht="15.75" x14ac:dyDescent="0.25">
      <c r="B5" s="143"/>
      <c r="C5" s="301" t="s">
        <v>43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</row>
    <row r="6" spans="1:14" s="144" customFormat="1" ht="72" customHeight="1" x14ac:dyDescent="0.25">
      <c r="B6" s="145"/>
      <c r="C6" s="172" t="s">
        <v>258</v>
      </c>
      <c r="D6" s="172" t="s">
        <v>259</v>
      </c>
      <c r="E6" s="172" t="s">
        <v>260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23036379</v>
      </c>
      <c r="D8" s="176">
        <v>22818416</v>
      </c>
      <c r="E8" s="176">
        <v>8440959</v>
      </c>
      <c r="F8" s="176">
        <v>20444877</v>
      </c>
      <c r="G8" s="176">
        <v>22753674</v>
      </c>
      <c r="H8" s="176">
        <v>24162826</v>
      </c>
      <c r="I8" s="177">
        <f>IFERROR(H8/G8-1,"-")</f>
        <v>6.1930745777583063E-2</v>
      </c>
      <c r="J8" s="177">
        <f>IFERROR(H8/D8-1,"-")</f>
        <v>5.8917761863926055E-2</v>
      </c>
      <c r="K8" s="176">
        <f>H8-G8</f>
        <v>1409152</v>
      </c>
      <c r="L8" s="176">
        <f>H8-D8</f>
        <v>1344410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3252845</v>
      </c>
      <c r="D9" s="158">
        <v>3255384</v>
      </c>
      <c r="E9" s="158">
        <v>1119688</v>
      </c>
      <c r="F9" s="158">
        <v>2856601</v>
      </c>
      <c r="G9" s="158">
        <v>3012057</v>
      </c>
      <c r="H9" s="158">
        <v>2965041</v>
      </c>
      <c r="I9" s="159">
        <f>IFERROR(H9/G9-1,"-")</f>
        <v>-1.5609266358505125E-2</v>
      </c>
      <c r="J9" s="160">
        <f t="shared" ref="J9:J20" si="0">IFERROR(H9/D9-1,"-")</f>
        <v>-8.9188556557383114E-2</v>
      </c>
      <c r="K9" s="158">
        <f t="shared" ref="K9:K19" si="1">H9-G9</f>
        <v>-47016</v>
      </c>
      <c r="L9" s="158">
        <f t="shared" ref="L9:L20" si="2">H9-D9</f>
        <v>-290343</v>
      </c>
      <c r="M9" s="159">
        <f>H9/H$8</f>
        <v>0.12271085344073578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3.9335258218554402E-2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8.3375595222181381E-2</v>
      </c>
      <c r="N11" s="79"/>
    </row>
    <row r="12" spans="1:14" x14ac:dyDescent="0.25">
      <c r="A12" s="1"/>
      <c r="B12" s="157" t="s">
        <v>107</v>
      </c>
      <c r="C12" s="158">
        <v>19783534</v>
      </c>
      <c r="D12" s="158">
        <v>19563032</v>
      </c>
      <c r="E12" s="158">
        <v>7321271</v>
      </c>
      <c r="F12" s="158">
        <v>17588276</v>
      </c>
      <c r="G12" s="158">
        <v>19741617</v>
      </c>
      <c r="H12" s="158">
        <v>21197785</v>
      </c>
      <c r="I12" s="159">
        <f>IFERROR(H12/G12-1,"-")</f>
        <v>7.3761333734718937E-2</v>
      </c>
      <c r="J12" s="160">
        <f t="shared" si="0"/>
        <v>8.3563376065632466E-2</v>
      </c>
      <c r="K12" s="158">
        <f t="shared" si="1"/>
        <v>1456168</v>
      </c>
      <c r="L12" s="158">
        <f t="shared" si="2"/>
        <v>1634753</v>
      </c>
      <c r="M12" s="159">
        <f>H12/H$8</f>
        <v>0.87728914655926427</v>
      </c>
      <c r="N12" s="79"/>
    </row>
    <row r="13" spans="1:14" s="56" customFormat="1" x14ac:dyDescent="0.25">
      <c r="A13" s="161"/>
      <c r="B13" s="162" t="s">
        <v>110</v>
      </c>
      <c r="C13" s="163">
        <v>8510627</v>
      </c>
      <c r="D13" s="163">
        <v>8844437</v>
      </c>
      <c r="E13" s="163">
        <v>2845158</v>
      </c>
      <c r="F13" s="163">
        <v>8226768</v>
      </c>
      <c r="G13" s="163">
        <v>9062635</v>
      </c>
      <c r="H13" s="163">
        <v>9845418</v>
      </c>
      <c r="I13" s="164">
        <f t="shared" ref="I13:I20" si="3">IFERROR(H13/G13-1,"-")</f>
        <v>8.6374768486207287E-2</v>
      </c>
      <c r="J13" s="165">
        <f t="shared" si="0"/>
        <v>0.11317633898008439</v>
      </c>
      <c r="K13" s="163">
        <f t="shared" si="1"/>
        <v>782783</v>
      </c>
      <c r="L13" s="163">
        <f t="shared" si="2"/>
        <v>1000981</v>
      </c>
      <c r="M13" s="164">
        <f t="shared" ref="M13:M20" si="4">H13/H$8</f>
        <v>0.40746136234230218</v>
      </c>
      <c r="N13" s="166"/>
    </row>
    <row r="14" spans="1:14" s="56" customFormat="1" x14ac:dyDescent="0.25">
      <c r="A14" s="161"/>
      <c r="B14" s="162" t="s">
        <v>113</v>
      </c>
      <c r="C14" s="163">
        <v>3363060</v>
      </c>
      <c r="D14" s="163">
        <v>2890119</v>
      </c>
      <c r="E14" s="163">
        <v>1129027</v>
      </c>
      <c r="F14" s="163">
        <v>1973645</v>
      </c>
      <c r="G14" s="163">
        <v>2266680</v>
      </c>
      <c r="H14" s="163">
        <v>2396723</v>
      </c>
      <c r="I14" s="164">
        <f t="shared" si="3"/>
        <v>5.7371574284857063E-2</v>
      </c>
      <c r="J14" s="165">
        <f t="shared" si="0"/>
        <v>-0.17071822994139685</v>
      </c>
      <c r="K14" s="163">
        <f t="shared" si="1"/>
        <v>130043</v>
      </c>
      <c r="L14" s="163">
        <f t="shared" si="2"/>
        <v>-493396</v>
      </c>
      <c r="M14" s="164">
        <f t="shared" si="4"/>
        <v>9.9190508593655399E-2</v>
      </c>
      <c r="N14" s="166"/>
    </row>
    <row r="15" spans="1:14" x14ac:dyDescent="0.25">
      <c r="A15" s="161"/>
      <c r="B15" s="162" t="s">
        <v>116</v>
      </c>
      <c r="C15" s="163">
        <v>816901</v>
      </c>
      <c r="D15" s="163">
        <v>839023</v>
      </c>
      <c r="E15" s="163">
        <v>307957</v>
      </c>
      <c r="F15" s="163">
        <v>846254</v>
      </c>
      <c r="G15" s="163">
        <v>1020771</v>
      </c>
      <c r="H15" s="163">
        <v>1105365</v>
      </c>
      <c r="I15" s="164">
        <f t="shared" si="3"/>
        <v>8.2872652142351289E-2</v>
      </c>
      <c r="J15" s="165">
        <f t="shared" si="0"/>
        <v>0.31744302599571173</v>
      </c>
      <c r="K15" s="163">
        <f t="shared" si="1"/>
        <v>84594</v>
      </c>
      <c r="L15" s="163">
        <f t="shared" si="2"/>
        <v>266342</v>
      </c>
      <c r="M15" s="164">
        <f t="shared" si="4"/>
        <v>4.5746511604230398E-2</v>
      </c>
      <c r="N15" s="79"/>
    </row>
    <row r="16" spans="1:14" x14ac:dyDescent="0.25">
      <c r="A16" s="161"/>
      <c r="B16" s="162" t="s">
        <v>123</v>
      </c>
      <c r="C16" s="163">
        <v>830299</v>
      </c>
      <c r="D16" s="163">
        <v>775677</v>
      </c>
      <c r="E16" s="163">
        <v>277681</v>
      </c>
      <c r="F16" s="163">
        <v>894323</v>
      </c>
      <c r="G16" s="163">
        <v>876898</v>
      </c>
      <c r="H16" s="163">
        <v>915633</v>
      </c>
      <c r="I16" s="164">
        <f t="shared" si="3"/>
        <v>4.4172754413854376E-2</v>
      </c>
      <c r="J16" s="165">
        <f t="shared" si="0"/>
        <v>0.18043077208683522</v>
      </c>
      <c r="K16" s="163">
        <f t="shared" si="1"/>
        <v>38735</v>
      </c>
      <c r="L16" s="163">
        <f t="shared" si="2"/>
        <v>139956</v>
      </c>
      <c r="M16" s="164">
        <f t="shared" si="4"/>
        <v>3.789428438544399E-2</v>
      </c>
      <c r="N16" s="79"/>
    </row>
    <row r="17" spans="1:14" x14ac:dyDescent="0.25">
      <c r="A17" s="161"/>
      <c r="B17" s="162" t="s">
        <v>119</v>
      </c>
      <c r="C17" s="163">
        <v>741359</v>
      </c>
      <c r="D17" s="163">
        <v>717224</v>
      </c>
      <c r="E17" s="163">
        <v>319391</v>
      </c>
      <c r="F17" s="163">
        <v>739943</v>
      </c>
      <c r="G17" s="163">
        <v>760328</v>
      </c>
      <c r="H17" s="163">
        <v>791373</v>
      </c>
      <c r="I17" s="164">
        <f t="shared" si="3"/>
        <v>4.083106238360279E-2</v>
      </c>
      <c r="J17" s="165">
        <f t="shared" si="0"/>
        <v>0.10338332236511882</v>
      </c>
      <c r="K17" s="163">
        <f t="shared" si="1"/>
        <v>31045</v>
      </c>
      <c r="L17" s="163">
        <f t="shared" si="2"/>
        <v>74149</v>
      </c>
      <c r="M17" s="164">
        <f t="shared" si="4"/>
        <v>3.2751673997073023E-2</v>
      </c>
      <c r="N17" s="79"/>
    </row>
    <row r="18" spans="1:14" x14ac:dyDescent="0.25">
      <c r="A18" s="161"/>
      <c r="B18" s="162" t="s">
        <v>128</v>
      </c>
      <c r="C18" s="163">
        <v>373875</v>
      </c>
      <c r="D18" s="163">
        <v>401022</v>
      </c>
      <c r="E18" s="163">
        <v>239774</v>
      </c>
      <c r="F18" s="163">
        <v>293569</v>
      </c>
      <c r="G18" s="163">
        <v>355039</v>
      </c>
      <c r="H18" s="163">
        <v>337692</v>
      </c>
      <c r="I18" s="164">
        <f t="shared" si="3"/>
        <v>-4.8859421077684373E-2</v>
      </c>
      <c r="J18" s="165">
        <f t="shared" si="0"/>
        <v>-0.1579215105405688</v>
      </c>
      <c r="K18" s="163">
        <f t="shared" si="1"/>
        <v>-17347</v>
      </c>
      <c r="L18" s="163">
        <f t="shared" si="2"/>
        <v>-63330</v>
      </c>
      <c r="M18" s="164">
        <f t="shared" si="4"/>
        <v>1.3975683142360914E-2</v>
      </c>
      <c r="N18" s="79"/>
    </row>
    <row r="19" spans="1:14" x14ac:dyDescent="0.25">
      <c r="A19" s="161" t="s">
        <v>144</v>
      </c>
      <c r="B19" s="162" t="s">
        <v>131</v>
      </c>
      <c r="C19" s="163">
        <v>600233</v>
      </c>
      <c r="D19" s="163">
        <v>507104</v>
      </c>
      <c r="E19" s="163">
        <v>338799</v>
      </c>
      <c r="F19" s="163">
        <v>216658</v>
      </c>
      <c r="G19" s="163">
        <v>317865</v>
      </c>
      <c r="H19" s="163">
        <v>330606</v>
      </c>
      <c r="I19" s="164">
        <f t="shared" si="3"/>
        <v>4.0083054126751838E-2</v>
      </c>
      <c r="J19" s="165">
        <f t="shared" si="0"/>
        <v>-0.34805089291348523</v>
      </c>
      <c r="K19" s="163">
        <f t="shared" si="1"/>
        <v>12741</v>
      </c>
      <c r="L19" s="163">
        <f t="shared" si="2"/>
        <v>-176498</v>
      </c>
      <c r="M19" s="164">
        <f t="shared" si="4"/>
        <v>1.3682422743101325E-2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4547180</v>
      </c>
      <c r="D20" s="169">
        <f t="shared" si="5"/>
        <v>4588426</v>
      </c>
      <c r="E20" s="169">
        <f t="shared" si="5"/>
        <v>1863484</v>
      </c>
      <c r="F20" s="169">
        <f t="shared" si="5"/>
        <v>4397116</v>
      </c>
      <c r="G20" s="169">
        <f t="shared" si="5"/>
        <v>5081401</v>
      </c>
      <c r="H20" s="169">
        <f t="shared" si="5"/>
        <v>5474975</v>
      </c>
      <c r="I20" s="170">
        <f t="shared" si="3"/>
        <v>7.7453836058205106E-2</v>
      </c>
      <c r="J20" s="171">
        <f t="shared" si="0"/>
        <v>0.19321418717442529</v>
      </c>
      <c r="K20" s="169">
        <f>H20-G20</f>
        <v>393574</v>
      </c>
      <c r="L20" s="169">
        <f t="shared" si="2"/>
        <v>886549</v>
      </c>
      <c r="M20" s="170">
        <f t="shared" si="4"/>
        <v>0.22658669975109699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8488504</v>
      </c>
      <c r="D22" s="176">
        <v>8787046</v>
      </c>
      <c r="E22" s="176">
        <v>3051448</v>
      </c>
      <c r="F22" s="176">
        <v>8320045</v>
      </c>
      <c r="G22" s="176">
        <v>8974624</v>
      </c>
      <c r="H22" s="176">
        <v>9249706</v>
      </c>
      <c r="I22" s="177">
        <f>IFERROR(H22/G22-1,"-")</f>
        <v>3.0651089115265373E-2</v>
      </c>
      <c r="J22" s="177">
        <f>IFERROR(H22/D22-1,"-")</f>
        <v>5.2652506883428263E-2</v>
      </c>
      <c r="K22" s="176">
        <f>H22-G22</f>
        <v>275082</v>
      </c>
      <c r="L22" s="176">
        <f>H22-D22</f>
        <v>462660</v>
      </c>
      <c r="M22" s="177">
        <f>H22/H$8</f>
        <v>0.38280729249136669</v>
      </c>
      <c r="N22" s="79"/>
    </row>
    <row r="23" spans="1:14" x14ac:dyDescent="0.25">
      <c r="A23" s="161" t="s">
        <v>96</v>
      </c>
      <c r="B23" s="157" t="s">
        <v>97</v>
      </c>
      <c r="C23" s="158">
        <v>585622</v>
      </c>
      <c r="D23" s="158">
        <v>726233</v>
      </c>
      <c r="E23" s="158">
        <v>211170</v>
      </c>
      <c r="F23" s="158">
        <v>656725</v>
      </c>
      <c r="G23" s="158">
        <v>575721</v>
      </c>
      <c r="H23" s="158">
        <v>527175</v>
      </c>
      <c r="I23" s="159">
        <f>IFERROR(H23/G23-1,"-")</f>
        <v>-8.4322093514045848E-2</v>
      </c>
      <c r="J23" s="160">
        <f t="shared" ref="J23:J34" si="6">IFERROR(H23/D23-1,"-")</f>
        <v>-0.27409660535943703</v>
      </c>
      <c r="K23" s="158">
        <f t="shared" ref="K23:K33" si="7">H23-G23</f>
        <v>-48546</v>
      </c>
      <c r="L23" s="158">
        <f t="shared" ref="L23:L34" si="8">H23-D23</f>
        <v>-199058</v>
      </c>
      <c r="M23" s="159">
        <f>H23/H$8</f>
        <v>2.1817605275144553E-2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6.7142394685124991E-3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1.5103365806632055E-2</v>
      </c>
      <c r="N25" s="79"/>
    </row>
    <row r="26" spans="1:14" x14ac:dyDescent="0.25">
      <c r="A26" s="161"/>
      <c r="B26" s="157" t="s">
        <v>107</v>
      </c>
      <c r="C26" s="158">
        <v>7902882</v>
      </c>
      <c r="D26" s="158">
        <v>8060813</v>
      </c>
      <c r="E26" s="158">
        <v>2840278</v>
      </c>
      <c r="F26" s="158">
        <v>7663320</v>
      </c>
      <c r="G26" s="158">
        <v>8398903</v>
      </c>
      <c r="H26" s="158">
        <v>8722531</v>
      </c>
      <c r="I26" s="159">
        <f>IFERROR(H26/G26-1,"-")</f>
        <v>3.8532174975708156E-2</v>
      </c>
      <c r="J26" s="160">
        <f t="shared" si="6"/>
        <v>8.2090727076784997E-2</v>
      </c>
      <c r="K26" s="158">
        <f t="shared" si="7"/>
        <v>323628</v>
      </c>
      <c r="L26" s="158">
        <f t="shared" si="8"/>
        <v>661718</v>
      </c>
      <c r="M26" s="159">
        <f>H26/H$8</f>
        <v>0.36098968721622215</v>
      </c>
      <c r="N26" s="79"/>
    </row>
    <row r="27" spans="1:14" s="56" customFormat="1" x14ac:dyDescent="0.25">
      <c r="A27" s="161"/>
      <c r="B27" s="162" t="s">
        <v>110</v>
      </c>
      <c r="C27" s="163">
        <v>3557168</v>
      </c>
      <c r="D27" s="163">
        <v>3782850</v>
      </c>
      <c r="E27" s="163">
        <v>1212190</v>
      </c>
      <c r="F27" s="163">
        <v>3811221</v>
      </c>
      <c r="G27" s="163">
        <v>4234329</v>
      </c>
      <c r="H27" s="163">
        <v>4463058</v>
      </c>
      <c r="I27" s="164">
        <f t="shared" ref="I27:I34" si="9">IFERROR(H27/G27-1,"-")</f>
        <v>5.4017767632132507E-2</v>
      </c>
      <c r="J27" s="165">
        <f t="shared" si="6"/>
        <v>0.17981363257861127</v>
      </c>
      <c r="K27" s="163">
        <f t="shared" si="7"/>
        <v>228729</v>
      </c>
      <c r="L27" s="163">
        <f t="shared" si="8"/>
        <v>680208</v>
      </c>
      <c r="M27" s="164">
        <f t="shared" ref="M27:M34" si="10">H27/H$8</f>
        <v>0.18470761656769782</v>
      </c>
      <c r="N27" s="166"/>
    </row>
    <row r="28" spans="1:14" s="56" customFormat="1" x14ac:dyDescent="0.25">
      <c r="A28" s="161"/>
      <c r="B28" s="162" t="s">
        <v>113</v>
      </c>
      <c r="C28" s="163">
        <v>1276814</v>
      </c>
      <c r="D28" s="163">
        <v>1189391</v>
      </c>
      <c r="E28" s="163">
        <v>405155</v>
      </c>
      <c r="F28" s="163">
        <v>906436</v>
      </c>
      <c r="G28" s="163">
        <v>964985</v>
      </c>
      <c r="H28" s="163">
        <v>947608</v>
      </c>
      <c r="I28" s="164">
        <f t="shared" si="9"/>
        <v>-1.8007533795862063E-2</v>
      </c>
      <c r="J28" s="165">
        <f t="shared" si="6"/>
        <v>-0.20328302467397186</v>
      </c>
      <c r="K28" s="163">
        <f t="shared" si="7"/>
        <v>-17377</v>
      </c>
      <c r="L28" s="163">
        <f t="shared" si="8"/>
        <v>-241783</v>
      </c>
      <c r="M28" s="164">
        <f t="shared" si="10"/>
        <v>3.9217598140217538E-2</v>
      </c>
      <c r="N28" s="166"/>
    </row>
    <row r="29" spans="1:14" x14ac:dyDescent="0.25">
      <c r="A29" s="161"/>
      <c r="B29" s="162" t="s">
        <v>116</v>
      </c>
      <c r="C29" s="163">
        <v>287608</v>
      </c>
      <c r="D29" s="163">
        <v>303154</v>
      </c>
      <c r="E29" s="163">
        <v>129251</v>
      </c>
      <c r="F29" s="163">
        <v>319559</v>
      </c>
      <c r="G29" s="163">
        <v>360275</v>
      </c>
      <c r="H29" s="163">
        <v>341122</v>
      </c>
      <c r="I29" s="164">
        <f t="shared" si="9"/>
        <v>-5.3162167788494918E-2</v>
      </c>
      <c r="J29" s="165">
        <f t="shared" si="6"/>
        <v>0.12524327569486138</v>
      </c>
      <c r="K29" s="163">
        <f t="shared" si="7"/>
        <v>-19153</v>
      </c>
      <c r="L29" s="163">
        <f t="shared" si="8"/>
        <v>37968</v>
      </c>
      <c r="M29" s="164">
        <f t="shared" si="10"/>
        <v>1.4117636736696278E-2</v>
      </c>
      <c r="N29" s="79"/>
    </row>
    <row r="30" spans="1:14" x14ac:dyDescent="0.25">
      <c r="A30" s="161"/>
      <c r="B30" s="162" t="s">
        <v>123</v>
      </c>
      <c r="C30" s="163">
        <v>374409</v>
      </c>
      <c r="D30" s="163">
        <v>343353</v>
      </c>
      <c r="E30" s="163">
        <v>120389</v>
      </c>
      <c r="F30" s="163">
        <v>417744</v>
      </c>
      <c r="G30" s="163">
        <v>376918</v>
      </c>
      <c r="H30" s="163">
        <v>377376</v>
      </c>
      <c r="I30" s="164">
        <f t="shared" si="9"/>
        <v>1.2151184077173749E-3</v>
      </c>
      <c r="J30" s="165">
        <f t="shared" si="6"/>
        <v>9.9090440450498418E-2</v>
      </c>
      <c r="K30" s="163">
        <f t="shared" si="7"/>
        <v>458</v>
      </c>
      <c r="L30" s="163">
        <f t="shared" si="8"/>
        <v>34023</v>
      </c>
      <c r="M30" s="164">
        <f t="shared" si="10"/>
        <v>1.5618040704344765E-2</v>
      </c>
      <c r="N30" s="79"/>
    </row>
    <row r="31" spans="1:14" x14ac:dyDescent="0.25">
      <c r="A31" s="161"/>
      <c r="B31" s="162" t="s">
        <v>119</v>
      </c>
      <c r="C31" s="163">
        <v>396693</v>
      </c>
      <c r="D31" s="163">
        <v>385664</v>
      </c>
      <c r="E31" s="163">
        <v>159519</v>
      </c>
      <c r="F31" s="163">
        <v>428214</v>
      </c>
      <c r="G31" s="163">
        <v>400517</v>
      </c>
      <c r="H31" s="163">
        <v>413533</v>
      </c>
      <c r="I31" s="164">
        <f t="shared" si="9"/>
        <v>3.2497996339730939E-2</v>
      </c>
      <c r="J31" s="165">
        <f t="shared" si="6"/>
        <v>7.2262383836707578E-2</v>
      </c>
      <c r="K31" s="163">
        <f t="shared" si="7"/>
        <v>13016</v>
      </c>
      <c r="L31" s="163">
        <f t="shared" si="8"/>
        <v>27869</v>
      </c>
      <c r="M31" s="164">
        <f t="shared" si="10"/>
        <v>1.7114430240899803E-2</v>
      </c>
      <c r="N31" s="79"/>
    </row>
    <row r="32" spans="1:14" x14ac:dyDescent="0.25">
      <c r="A32" s="161"/>
      <c r="B32" s="162" t="s">
        <v>128</v>
      </c>
      <c r="C32" s="163">
        <v>146604</v>
      </c>
      <c r="D32" s="163">
        <v>169678</v>
      </c>
      <c r="E32" s="163">
        <v>94458</v>
      </c>
      <c r="F32" s="163">
        <v>111088</v>
      </c>
      <c r="G32" s="163">
        <v>124442</v>
      </c>
      <c r="H32" s="163">
        <v>121368</v>
      </c>
      <c r="I32" s="164">
        <f t="shared" si="9"/>
        <v>-2.4702270937464799E-2</v>
      </c>
      <c r="J32" s="165">
        <f t="shared" si="6"/>
        <v>-0.28471575572555075</v>
      </c>
      <c r="K32" s="163">
        <f t="shared" si="7"/>
        <v>-3074</v>
      </c>
      <c r="L32" s="163">
        <f t="shared" si="8"/>
        <v>-48310</v>
      </c>
      <c r="M32" s="164">
        <f t="shared" si="10"/>
        <v>5.0229224015435944E-3</v>
      </c>
      <c r="N32" s="79"/>
    </row>
    <row r="33" spans="1:14" x14ac:dyDescent="0.25">
      <c r="A33" s="161" t="s">
        <v>144</v>
      </c>
      <c r="B33" s="162" t="s">
        <v>131</v>
      </c>
      <c r="C33" s="163">
        <v>183664</v>
      </c>
      <c r="D33" s="163">
        <v>160277</v>
      </c>
      <c r="E33" s="163">
        <v>103029</v>
      </c>
      <c r="F33" s="163">
        <v>66812</v>
      </c>
      <c r="G33" s="163">
        <v>107784</v>
      </c>
      <c r="H33" s="163">
        <v>101656</v>
      </c>
      <c r="I33" s="164">
        <f t="shared" si="9"/>
        <v>-5.6854449640020732E-2</v>
      </c>
      <c r="J33" s="165">
        <f t="shared" si="6"/>
        <v>-0.36574804869070421</v>
      </c>
      <c r="K33" s="163">
        <f t="shared" si="7"/>
        <v>-6128</v>
      </c>
      <c r="L33" s="163">
        <f t="shared" si="8"/>
        <v>-58621</v>
      </c>
      <c r="M33" s="164">
        <f t="shared" si="10"/>
        <v>4.2071237859346421E-3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1679922</v>
      </c>
      <c r="D34" s="169">
        <f t="shared" si="11"/>
        <v>1726446</v>
      </c>
      <c r="E34" s="169">
        <f t="shared" si="11"/>
        <v>616287</v>
      </c>
      <c r="F34" s="169">
        <f t="shared" si="11"/>
        <v>1602246</v>
      </c>
      <c r="G34" s="169">
        <f t="shared" si="11"/>
        <v>1829653</v>
      </c>
      <c r="H34" s="169">
        <f t="shared" si="11"/>
        <v>1956810</v>
      </c>
      <c r="I34" s="170">
        <f t="shared" si="9"/>
        <v>6.9497877466383029E-2</v>
      </c>
      <c r="J34" s="171">
        <f t="shared" si="6"/>
        <v>0.13343249658547096</v>
      </c>
      <c r="K34" s="169">
        <f>H34-G34</f>
        <v>127157</v>
      </c>
      <c r="L34" s="169">
        <f t="shared" si="8"/>
        <v>230364</v>
      </c>
      <c r="M34" s="170">
        <f t="shared" si="10"/>
        <v>8.0984318638887692E-2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6796234</v>
      </c>
      <c r="D36" s="176">
        <v>6776910</v>
      </c>
      <c r="E36" s="176">
        <v>2299038</v>
      </c>
      <c r="F36" s="176">
        <v>5738436</v>
      </c>
      <c r="G36" s="176">
        <v>6396470</v>
      </c>
      <c r="H36" s="176">
        <v>6684568</v>
      </c>
      <c r="I36" s="177">
        <f>IFERROR(H36/G36-1,"-")</f>
        <v>4.5040154960470424E-2</v>
      </c>
      <c r="J36" s="177">
        <f>IFERROR(H36/D36-1,"-")</f>
        <v>-1.3625974079632175E-2</v>
      </c>
      <c r="K36" s="176">
        <f>H36-G36</f>
        <v>288098</v>
      </c>
      <c r="L36" s="176">
        <f>H36-D36</f>
        <v>-92342</v>
      </c>
      <c r="M36" s="177">
        <f>H36/H$8</f>
        <v>0.27664677964406975</v>
      </c>
      <c r="N36" s="79"/>
    </row>
    <row r="37" spans="1:14" x14ac:dyDescent="0.25">
      <c r="A37" s="161" t="s">
        <v>96</v>
      </c>
      <c r="B37" s="157" t="s">
        <v>97</v>
      </c>
      <c r="C37" s="158">
        <v>475556</v>
      </c>
      <c r="D37" s="158">
        <v>440541</v>
      </c>
      <c r="E37" s="158">
        <v>143836</v>
      </c>
      <c r="F37" s="158">
        <v>361902</v>
      </c>
      <c r="G37" s="158">
        <v>395784</v>
      </c>
      <c r="H37" s="158">
        <v>387779</v>
      </c>
      <c r="I37" s="159">
        <f>IFERROR(H37/G37-1,"-")</f>
        <v>-2.0225678653002621E-2</v>
      </c>
      <c r="J37" s="160">
        <f t="shared" ref="J37:J48" si="12">IFERROR(H37/D37-1,"-")</f>
        <v>-0.11976637815776514</v>
      </c>
      <c r="K37" s="158">
        <f t="shared" ref="K37:K47" si="13">H37-G37</f>
        <v>-8005</v>
      </c>
      <c r="L37" s="158">
        <f t="shared" ref="L37:L48" si="14">H37-D37</f>
        <v>-52762</v>
      </c>
      <c r="M37" s="159">
        <f>H37/H$8</f>
        <v>1.6048578092645288E-2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7.2872270817991242E-3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8.7613510108461648E-3</v>
      </c>
      <c r="N39" s="79"/>
    </row>
    <row r="40" spans="1:14" x14ac:dyDescent="0.25">
      <c r="A40" s="161"/>
      <c r="B40" s="157" t="s">
        <v>107</v>
      </c>
      <c r="C40" s="158">
        <v>6320678</v>
      </c>
      <c r="D40" s="158">
        <v>6336369</v>
      </c>
      <c r="E40" s="158">
        <v>2155202</v>
      </c>
      <c r="F40" s="158">
        <v>5376534</v>
      </c>
      <c r="G40" s="158">
        <v>6000686</v>
      </c>
      <c r="H40" s="158">
        <v>6296789</v>
      </c>
      <c r="I40" s="159">
        <f>IFERROR(H40/G40-1,"-")</f>
        <v>4.9344858237874822E-2</v>
      </c>
      <c r="J40" s="160">
        <f t="shared" si="12"/>
        <v>-6.2464796478867157E-3</v>
      </c>
      <c r="K40" s="158">
        <f t="shared" si="13"/>
        <v>296103</v>
      </c>
      <c r="L40" s="158">
        <f t="shared" si="14"/>
        <v>-39580</v>
      </c>
      <c r="M40" s="159">
        <f>H40/H$8</f>
        <v>0.26059820155142449</v>
      </c>
      <c r="N40" s="79"/>
    </row>
    <row r="41" spans="1:14" s="56" customFormat="1" x14ac:dyDescent="0.25">
      <c r="A41" s="161"/>
      <c r="B41" s="162" t="s">
        <v>110</v>
      </c>
      <c r="C41" s="163">
        <v>3189352</v>
      </c>
      <c r="D41" s="163">
        <v>3452060</v>
      </c>
      <c r="E41" s="163">
        <v>942319</v>
      </c>
      <c r="F41" s="163">
        <v>2744556</v>
      </c>
      <c r="G41" s="163">
        <v>3039995</v>
      </c>
      <c r="H41" s="163">
        <v>3263290</v>
      </c>
      <c r="I41" s="164">
        <f t="shared" ref="I41:I48" si="15">IFERROR(H41/G41-1,"-")</f>
        <v>7.3452423441485948E-2</v>
      </c>
      <c r="J41" s="165">
        <f t="shared" si="12"/>
        <v>-5.4683290556942765E-2</v>
      </c>
      <c r="K41" s="163">
        <f t="shared" si="13"/>
        <v>223295</v>
      </c>
      <c r="L41" s="163">
        <f t="shared" si="14"/>
        <v>-188770</v>
      </c>
      <c r="M41" s="164">
        <f t="shared" ref="M41:M48" si="16">H41/H$8</f>
        <v>0.13505415302001514</v>
      </c>
      <c r="N41" s="166"/>
    </row>
    <row r="42" spans="1:14" s="56" customFormat="1" x14ac:dyDescent="0.25">
      <c r="A42" s="161"/>
      <c r="B42" s="162" t="s">
        <v>113</v>
      </c>
      <c r="C42" s="163">
        <v>427613</v>
      </c>
      <c r="D42" s="163">
        <v>313965</v>
      </c>
      <c r="E42" s="163">
        <v>115304</v>
      </c>
      <c r="F42" s="163">
        <v>194866</v>
      </c>
      <c r="G42" s="163">
        <v>226552</v>
      </c>
      <c r="H42" s="163">
        <v>222015</v>
      </c>
      <c r="I42" s="164">
        <f t="shared" si="15"/>
        <v>-2.0026307426109669E-2</v>
      </c>
      <c r="J42" s="165">
        <f t="shared" si="12"/>
        <v>-0.2928670393196694</v>
      </c>
      <c r="K42" s="163">
        <f t="shared" si="13"/>
        <v>-4537</v>
      </c>
      <c r="L42" s="163">
        <f t="shared" si="14"/>
        <v>-91950</v>
      </c>
      <c r="M42" s="164">
        <f t="shared" si="16"/>
        <v>9.1882878269288534E-3</v>
      </c>
      <c r="N42" s="166"/>
    </row>
    <row r="43" spans="1:14" x14ac:dyDescent="0.25">
      <c r="A43" s="161"/>
      <c r="B43" s="162" t="s">
        <v>116</v>
      </c>
      <c r="C43" s="163">
        <v>131837</v>
      </c>
      <c r="D43" s="163">
        <v>127284</v>
      </c>
      <c r="E43" s="163">
        <v>51200</v>
      </c>
      <c r="F43" s="163">
        <v>129327</v>
      </c>
      <c r="G43" s="163">
        <v>164627</v>
      </c>
      <c r="H43" s="163">
        <v>167650</v>
      </c>
      <c r="I43" s="164">
        <f t="shared" si="15"/>
        <v>1.8362723004124559E-2</v>
      </c>
      <c r="J43" s="165">
        <f t="shared" si="12"/>
        <v>0.31713333961849099</v>
      </c>
      <c r="K43" s="163">
        <f t="shared" si="13"/>
        <v>3023</v>
      </c>
      <c r="L43" s="163">
        <f t="shared" si="14"/>
        <v>40366</v>
      </c>
      <c r="M43" s="164">
        <f t="shared" si="16"/>
        <v>6.9383440496571056E-3</v>
      </c>
      <c r="N43" s="79"/>
    </row>
    <row r="44" spans="1:14" x14ac:dyDescent="0.25">
      <c r="A44" s="161"/>
      <c r="B44" s="162" t="s">
        <v>123</v>
      </c>
      <c r="C44" s="163">
        <v>323272</v>
      </c>
      <c r="D44" s="163">
        <v>317397</v>
      </c>
      <c r="E44" s="163">
        <v>102146</v>
      </c>
      <c r="F44" s="163">
        <v>325913</v>
      </c>
      <c r="G44" s="163">
        <v>332845</v>
      </c>
      <c r="H44" s="163">
        <v>330625</v>
      </c>
      <c r="I44" s="164">
        <f t="shared" si="15"/>
        <v>-6.6697712148297006E-3</v>
      </c>
      <c r="J44" s="165">
        <f t="shared" si="12"/>
        <v>4.167651238039416E-2</v>
      </c>
      <c r="K44" s="163">
        <f t="shared" si="13"/>
        <v>-2220</v>
      </c>
      <c r="L44" s="163">
        <f t="shared" si="14"/>
        <v>13228</v>
      </c>
      <c r="M44" s="164">
        <f t="shared" si="16"/>
        <v>1.3683209074964989E-2</v>
      </c>
      <c r="N44" s="79"/>
    </row>
    <row r="45" spans="1:14" x14ac:dyDescent="0.25">
      <c r="A45" s="161"/>
      <c r="B45" s="162" t="s">
        <v>119</v>
      </c>
      <c r="C45" s="163">
        <v>235387</v>
      </c>
      <c r="D45" s="163">
        <v>220537</v>
      </c>
      <c r="E45" s="163">
        <v>92072</v>
      </c>
      <c r="F45" s="163">
        <v>196352</v>
      </c>
      <c r="G45" s="163">
        <v>236105</v>
      </c>
      <c r="H45" s="163">
        <v>242327</v>
      </c>
      <c r="I45" s="164">
        <f t="shared" si="15"/>
        <v>2.635268206941821E-2</v>
      </c>
      <c r="J45" s="165">
        <f t="shared" si="12"/>
        <v>9.8804282274629562E-2</v>
      </c>
      <c r="K45" s="163">
        <f t="shared" si="13"/>
        <v>6222</v>
      </c>
      <c r="L45" s="163">
        <f t="shared" si="14"/>
        <v>21790</v>
      </c>
      <c r="M45" s="164">
        <f t="shared" si="16"/>
        <v>1.0028917975074604E-2</v>
      </c>
      <c r="N45" s="79"/>
    </row>
    <row r="46" spans="1:14" x14ac:dyDescent="0.25">
      <c r="A46" s="161"/>
      <c r="B46" s="162" t="s">
        <v>128</v>
      </c>
      <c r="C46" s="163">
        <v>158762</v>
      </c>
      <c r="D46" s="163">
        <v>151270</v>
      </c>
      <c r="E46" s="163">
        <v>85840</v>
      </c>
      <c r="F46" s="163">
        <v>117803</v>
      </c>
      <c r="G46" s="163">
        <v>126088</v>
      </c>
      <c r="H46" s="163">
        <v>121379</v>
      </c>
      <c r="I46" s="164">
        <f t="shared" si="15"/>
        <v>-3.7346932301249969E-2</v>
      </c>
      <c r="J46" s="165">
        <f t="shared" si="12"/>
        <v>-0.1976003173134131</v>
      </c>
      <c r="K46" s="163">
        <f t="shared" si="13"/>
        <v>-4709</v>
      </c>
      <c r="L46" s="163">
        <f t="shared" si="14"/>
        <v>-29891</v>
      </c>
      <c r="M46" s="164">
        <f t="shared" si="16"/>
        <v>5.0233776463067693E-3</v>
      </c>
      <c r="N46" s="79"/>
    </row>
    <row r="47" spans="1:14" x14ac:dyDescent="0.25">
      <c r="A47" s="161" t="s">
        <v>144</v>
      </c>
      <c r="B47" s="162" t="s">
        <v>131</v>
      </c>
      <c r="C47" s="163">
        <v>253900</v>
      </c>
      <c r="D47" s="163">
        <v>222654</v>
      </c>
      <c r="E47" s="163">
        <v>138918</v>
      </c>
      <c r="F47" s="163">
        <v>100764</v>
      </c>
      <c r="G47" s="163">
        <v>128912</v>
      </c>
      <c r="H47" s="163">
        <v>137593</v>
      </c>
      <c r="I47" s="164">
        <f t="shared" si="15"/>
        <v>6.7340511356584365E-2</v>
      </c>
      <c r="J47" s="165">
        <f t="shared" si="12"/>
        <v>-0.38203221141322408</v>
      </c>
      <c r="K47" s="163">
        <f t="shared" si="13"/>
        <v>8681</v>
      </c>
      <c r="L47" s="163">
        <f t="shared" si="14"/>
        <v>-85061</v>
      </c>
      <c r="M47" s="164">
        <f t="shared" si="16"/>
        <v>5.6944084272261865E-3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1600555</v>
      </c>
      <c r="D48" s="169">
        <f t="shared" si="17"/>
        <v>1531202</v>
      </c>
      <c r="E48" s="169">
        <f t="shared" si="17"/>
        <v>627403</v>
      </c>
      <c r="F48" s="169">
        <f t="shared" si="17"/>
        <v>1566953</v>
      </c>
      <c r="G48" s="169">
        <f t="shared" si="17"/>
        <v>1745562</v>
      </c>
      <c r="H48" s="169">
        <f t="shared" si="17"/>
        <v>1811910</v>
      </c>
      <c r="I48" s="170">
        <f t="shared" si="15"/>
        <v>3.8009535037999198E-2</v>
      </c>
      <c r="J48" s="171">
        <f t="shared" si="12"/>
        <v>0.18332525688968526</v>
      </c>
      <c r="K48" s="169">
        <f>H48-G48</f>
        <v>66348</v>
      </c>
      <c r="L48" s="169">
        <f t="shared" si="14"/>
        <v>280708</v>
      </c>
      <c r="M48" s="170">
        <f t="shared" si="16"/>
        <v>7.498750353125086E-2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156985</v>
      </c>
      <c r="D50" s="176">
        <v>150976</v>
      </c>
      <c r="E50" s="176">
        <v>57370</v>
      </c>
      <c r="F50" s="176">
        <v>105500</v>
      </c>
      <c r="G50" s="176">
        <v>110466</v>
      </c>
      <c r="H50" s="176">
        <v>124605</v>
      </c>
      <c r="I50" s="177">
        <f>IFERROR(H50/G50-1,"-")</f>
        <v>0.12799413394166526</v>
      </c>
      <c r="J50" s="177">
        <f>IFERROR(H50/D50-1,"-")</f>
        <v>-0.17467014624841037</v>
      </c>
      <c r="K50" s="176">
        <f>H50-G50</f>
        <v>14139</v>
      </c>
      <c r="L50" s="176">
        <f>H50-D50</f>
        <v>-26371</v>
      </c>
      <c r="M50" s="177">
        <f>H50/H$8</f>
        <v>5.1568885195796216E-3</v>
      </c>
      <c r="N50" s="79"/>
    </row>
    <row r="51" spans="1:14" x14ac:dyDescent="0.25">
      <c r="A51" s="161" t="s">
        <v>96</v>
      </c>
      <c r="B51" s="157" t="s">
        <v>97</v>
      </c>
      <c r="C51" s="158">
        <v>23930</v>
      </c>
      <c r="D51" s="158">
        <v>20186</v>
      </c>
      <c r="E51" s="158">
        <v>5397</v>
      </c>
      <c r="F51" s="158">
        <v>11402</v>
      </c>
      <c r="G51" s="158">
        <v>28280</v>
      </c>
      <c r="H51" s="158">
        <v>18117</v>
      </c>
      <c r="I51" s="159">
        <f>IFERROR(H51/G51-1,"-")</f>
        <v>-0.35937057991513432</v>
      </c>
      <c r="J51" s="160">
        <f t="shared" ref="J51:J62" si="18">IFERROR(H51/D51-1,"-")</f>
        <v>-0.10249677994649753</v>
      </c>
      <c r="K51" s="158">
        <f t="shared" ref="K51:K61" si="19">H51-G51</f>
        <v>-10163</v>
      </c>
      <c r="L51" s="158">
        <f t="shared" ref="L51:L62" si="20">H51-D51</f>
        <v>-2069</v>
      </c>
      <c r="M51" s="159">
        <f>H51/H$8</f>
        <v>7.4978812494862971E-4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4.0620248641446164E-4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3.4358563853416812E-4</v>
      </c>
      <c r="N53" s="79"/>
    </row>
    <row r="54" spans="1:14" x14ac:dyDescent="0.25">
      <c r="A54" s="161"/>
      <c r="B54" s="157" t="s">
        <v>107</v>
      </c>
      <c r="C54" s="158">
        <v>133055</v>
      </c>
      <c r="D54" s="158">
        <v>130790</v>
      </c>
      <c r="E54" s="158">
        <v>51973</v>
      </c>
      <c r="F54" s="158">
        <v>94098</v>
      </c>
      <c r="G54" s="158">
        <v>82186</v>
      </c>
      <c r="H54" s="158">
        <v>106488</v>
      </c>
      <c r="I54" s="159">
        <f>IFERROR(H54/G54-1,"-")</f>
        <v>0.29569513055751595</v>
      </c>
      <c r="J54" s="160">
        <f t="shared" si="18"/>
        <v>-0.18580931263858091</v>
      </c>
      <c r="K54" s="158">
        <f t="shared" si="19"/>
        <v>24302</v>
      </c>
      <c r="L54" s="158">
        <f t="shared" si="20"/>
        <v>-24302</v>
      </c>
      <c r="M54" s="159">
        <f>H54/H$8</f>
        <v>4.4071003946309925E-3</v>
      </c>
      <c r="N54" s="79"/>
    </row>
    <row r="55" spans="1:14" s="56" customFormat="1" x14ac:dyDescent="0.25">
      <c r="A55" s="161"/>
      <c r="B55" s="162" t="s">
        <v>110</v>
      </c>
      <c r="C55" s="163">
        <v>42563</v>
      </c>
      <c r="D55" s="163">
        <v>44085</v>
      </c>
      <c r="E55" s="163">
        <v>18989</v>
      </c>
      <c r="F55" s="163">
        <v>43618</v>
      </c>
      <c r="G55" s="163">
        <v>34222</v>
      </c>
      <c r="H55" s="163">
        <v>44959</v>
      </c>
      <c r="I55" s="164">
        <f t="shared" ref="I55:I62" si="21">IFERROR(H55/G55-1,"-")</f>
        <v>0.31374554380223252</v>
      </c>
      <c r="J55" s="165">
        <f t="shared" si="18"/>
        <v>1.9825337416354838E-2</v>
      </c>
      <c r="K55" s="163">
        <f t="shared" si="19"/>
        <v>10737</v>
      </c>
      <c r="L55" s="163">
        <f t="shared" si="20"/>
        <v>874</v>
      </c>
      <c r="M55" s="164">
        <f t="shared" ref="M55:M62" si="22">H55/H$8</f>
        <v>1.8606681188698705E-3</v>
      </c>
      <c r="N55" s="166"/>
    </row>
    <row r="56" spans="1:14" s="56" customFormat="1" x14ac:dyDescent="0.25">
      <c r="A56" s="161"/>
      <c r="B56" s="162" t="s">
        <v>113</v>
      </c>
      <c r="C56" s="163">
        <v>53345</v>
      </c>
      <c r="D56" s="163">
        <v>41863</v>
      </c>
      <c r="E56" s="163">
        <v>14888</v>
      </c>
      <c r="F56" s="163">
        <v>21857</v>
      </c>
      <c r="G56" s="163">
        <v>17102</v>
      </c>
      <c r="H56" s="163">
        <v>24713</v>
      </c>
      <c r="I56" s="164">
        <f t="shared" si="21"/>
        <v>0.44503566834288377</v>
      </c>
      <c r="J56" s="165">
        <f t="shared" si="18"/>
        <v>-0.40966963667200151</v>
      </c>
      <c r="K56" s="163">
        <f t="shared" si="19"/>
        <v>7611</v>
      </c>
      <c r="L56" s="163">
        <f t="shared" si="20"/>
        <v>-17150</v>
      </c>
      <c r="M56" s="164">
        <f t="shared" si="22"/>
        <v>1.0227694393031676E-3</v>
      </c>
      <c r="N56" s="166"/>
    </row>
    <row r="57" spans="1:14" x14ac:dyDescent="0.25">
      <c r="A57" s="161"/>
      <c r="B57" s="162" t="s">
        <v>116</v>
      </c>
      <c r="C57" s="163">
        <v>3482</v>
      </c>
      <c r="D57" s="163">
        <v>5513</v>
      </c>
      <c r="E57" s="163">
        <v>1347</v>
      </c>
      <c r="F57" s="163">
        <v>3848</v>
      </c>
      <c r="G57" s="163">
        <v>4458</v>
      </c>
      <c r="H57" s="163">
        <v>3942</v>
      </c>
      <c r="I57" s="164">
        <f t="shared" si="21"/>
        <v>-0.11574697173620463</v>
      </c>
      <c r="J57" s="165">
        <f t="shared" si="18"/>
        <v>-0.28496281516415745</v>
      </c>
      <c r="K57" s="163">
        <f t="shared" si="19"/>
        <v>-516</v>
      </c>
      <c r="L57" s="163">
        <f t="shared" si="20"/>
        <v>-1571</v>
      </c>
      <c r="M57" s="164">
        <f t="shared" si="22"/>
        <v>1.6314316876676595E-4</v>
      </c>
      <c r="N57" s="79"/>
    </row>
    <row r="58" spans="1:14" x14ac:dyDescent="0.25">
      <c r="A58" s="161"/>
      <c r="B58" s="162" t="s">
        <v>123</v>
      </c>
      <c r="C58" s="163">
        <v>1950</v>
      </c>
      <c r="D58" s="163">
        <v>2942</v>
      </c>
      <c r="E58" s="163">
        <v>911</v>
      </c>
      <c r="F58" s="163">
        <v>2081</v>
      </c>
      <c r="G58" s="163">
        <v>1273</v>
      </c>
      <c r="H58" s="163">
        <v>3049</v>
      </c>
      <c r="I58" s="164">
        <f t="shared" si="21"/>
        <v>1.3951296150824821</v>
      </c>
      <c r="J58" s="165">
        <f t="shared" si="18"/>
        <v>3.6369816451393699E-2</v>
      </c>
      <c r="K58" s="163">
        <f t="shared" si="19"/>
        <v>1776</v>
      </c>
      <c r="L58" s="163">
        <f t="shared" si="20"/>
        <v>107</v>
      </c>
      <c r="M58" s="164">
        <f t="shared" si="22"/>
        <v>1.2618557117449755E-4</v>
      </c>
      <c r="N58" s="79"/>
    </row>
    <row r="59" spans="1:14" x14ac:dyDescent="0.25">
      <c r="A59" s="161"/>
      <c r="B59" s="162" t="s">
        <v>119</v>
      </c>
      <c r="C59" s="163">
        <v>2014</v>
      </c>
      <c r="D59" s="163">
        <v>3396</v>
      </c>
      <c r="E59" s="163">
        <v>793</v>
      </c>
      <c r="F59" s="163">
        <v>1710</v>
      </c>
      <c r="G59" s="163">
        <v>1837</v>
      </c>
      <c r="H59" s="163">
        <v>1761</v>
      </c>
      <c r="I59" s="164">
        <f t="shared" si="21"/>
        <v>-4.137180185084377E-2</v>
      </c>
      <c r="J59" s="165">
        <f t="shared" si="18"/>
        <v>-0.48144876325088337</v>
      </c>
      <c r="K59" s="163">
        <f t="shared" si="19"/>
        <v>-76</v>
      </c>
      <c r="L59" s="163">
        <f t="shared" si="20"/>
        <v>-1635</v>
      </c>
      <c r="M59" s="164">
        <f t="shared" si="22"/>
        <v>7.2880547995503501E-5</v>
      </c>
      <c r="N59" s="79"/>
    </row>
    <row r="60" spans="1:14" x14ac:dyDescent="0.25">
      <c r="A60" s="161"/>
      <c r="B60" s="162" t="s">
        <v>128</v>
      </c>
      <c r="C60" s="163">
        <v>854</v>
      </c>
      <c r="D60" s="163">
        <v>1076</v>
      </c>
      <c r="E60" s="163">
        <v>713</v>
      </c>
      <c r="F60" s="163">
        <v>285</v>
      </c>
      <c r="G60" s="163">
        <v>555</v>
      </c>
      <c r="H60" s="163">
        <v>440</v>
      </c>
      <c r="I60" s="164">
        <f t="shared" si="21"/>
        <v>-0.2072072072072072</v>
      </c>
      <c r="J60" s="165">
        <f t="shared" si="18"/>
        <v>-0.59107806691449816</v>
      </c>
      <c r="K60" s="163">
        <f t="shared" si="19"/>
        <v>-115</v>
      </c>
      <c r="L60" s="163">
        <f t="shared" si="20"/>
        <v>-636</v>
      </c>
      <c r="M60" s="164">
        <f t="shared" si="22"/>
        <v>1.8209790526985545E-5</v>
      </c>
      <c r="N60" s="79"/>
    </row>
    <row r="61" spans="1:14" x14ac:dyDescent="0.25">
      <c r="A61" s="161" t="s">
        <v>144</v>
      </c>
      <c r="B61" s="162" t="s">
        <v>131</v>
      </c>
      <c r="C61" s="163">
        <v>987</v>
      </c>
      <c r="D61" s="163">
        <v>1713</v>
      </c>
      <c r="E61" s="163">
        <v>1488</v>
      </c>
      <c r="F61" s="163">
        <v>258</v>
      </c>
      <c r="G61" s="163">
        <v>458</v>
      </c>
      <c r="H61" s="163">
        <v>378</v>
      </c>
      <c r="I61" s="164">
        <f t="shared" si="21"/>
        <v>-0.1746724890829694</v>
      </c>
      <c r="J61" s="165">
        <f t="shared" si="18"/>
        <v>-0.7793345008756567</v>
      </c>
      <c r="K61" s="163">
        <f t="shared" si="19"/>
        <v>-80</v>
      </c>
      <c r="L61" s="163">
        <f t="shared" si="20"/>
        <v>-1335</v>
      </c>
      <c r="M61" s="164">
        <f t="shared" si="22"/>
        <v>1.5643865498183036E-5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27860</v>
      </c>
      <c r="D62" s="169">
        <f t="shared" si="23"/>
        <v>30202</v>
      </c>
      <c r="E62" s="169">
        <f t="shared" si="23"/>
        <v>12844</v>
      </c>
      <c r="F62" s="169">
        <f t="shared" si="23"/>
        <v>20441</v>
      </c>
      <c r="G62" s="169">
        <f t="shared" si="23"/>
        <v>22281</v>
      </c>
      <c r="H62" s="169">
        <f t="shared" si="23"/>
        <v>27246</v>
      </c>
      <c r="I62" s="170">
        <f t="shared" si="21"/>
        <v>0.22283559983842727</v>
      </c>
      <c r="J62" s="171">
        <f t="shared" si="18"/>
        <v>-9.7874312959406629E-2</v>
      </c>
      <c r="K62" s="169">
        <f>H62-G62</f>
        <v>4965</v>
      </c>
      <c r="L62" s="169">
        <f t="shared" si="20"/>
        <v>-2956</v>
      </c>
      <c r="M62" s="170">
        <f t="shared" si="22"/>
        <v>1.1275998924960185E-3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609773</v>
      </c>
      <c r="D64" s="176">
        <v>563442</v>
      </c>
      <c r="E64" s="176">
        <v>173998</v>
      </c>
      <c r="F64" s="176">
        <v>654193</v>
      </c>
      <c r="G64" s="176">
        <v>722818</v>
      </c>
      <c r="H64" s="176">
        <v>957820</v>
      </c>
      <c r="I64" s="177">
        <f>IFERROR(H64/G64-1,"-")</f>
        <v>0.32511918629585868</v>
      </c>
      <c r="J64" s="177">
        <f>IFERROR(H64/D64-1,"-")</f>
        <v>0.69994427110510049</v>
      </c>
      <c r="K64" s="176">
        <f>H64-G64</f>
        <v>235002</v>
      </c>
      <c r="L64" s="176">
        <f>H64-D64</f>
        <v>394378</v>
      </c>
      <c r="M64" s="177">
        <f>H64/H$8</f>
        <v>3.9640230823993851E-2</v>
      </c>
      <c r="N64" s="79"/>
    </row>
    <row r="65" spans="1:14" x14ac:dyDescent="0.25">
      <c r="A65" s="161" t="s">
        <v>96</v>
      </c>
      <c r="B65" s="157" t="s">
        <v>97</v>
      </c>
      <c r="C65" s="158">
        <v>104088</v>
      </c>
      <c r="D65" s="158">
        <v>106748</v>
      </c>
      <c r="E65" s="158">
        <v>40911</v>
      </c>
      <c r="F65" s="158">
        <v>99132</v>
      </c>
      <c r="G65" s="158">
        <v>112156</v>
      </c>
      <c r="H65" s="158">
        <v>180804</v>
      </c>
      <c r="I65" s="159">
        <f>IFERROR(H65/G65-1,"-")</f>
        <v>0.61207603694853607</v>
      </c>
      <c r="J65" s="160">
        <f t="shared" ref="J65:J76" si="24">IFERROR(H65/D65-1,"-")</f>
        <v>0.69374601866077112</v>
      </c>
      <c r="K65" s="158">
        <f t="shared" ref="K65:K75" si="25">H65-G65</f>
        <v>68648</v>
      </c>
      <c r="L65" s="158">
        <f t="shared" ref="L65:L76" si="26">H65-D65</f>
        <v>74056</v>
      </c>
      <c r="M65" s="159">
        <f>H65/H$8</f>
        <v>7.4827340146388505E-3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3.6532564527013522E-3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3.8294775619374987E-3</v>
      </c>
      <c r="N67" s="79"/>
    </row>
    <row r="68" spans="1:14" x14ac:dyDescent="0.25">
      <c r="A68" s="161"/>
      <c r="B68" s="157" t="s">
        <v>107</v>
      </c>
      <c r="C68" s="158">
        <v>505685</v>
      </c>
      <c r="D68" s="158">
        <v>456694</v>
      </c>
      <c r="E68" s="158">
        <v>133087</v>
      </c>
      <c r="F68" s="158">
        <v>555061</v>
      </c>
      <c r="G68" s="158">
        <v>610662</v>
      </c>
      <c r="H68" s="158">
        <v>777016</v>
      </c>
      <c r="I68" s="159">
        <f>IFERROR(H68/G68-1,"-")</f>
        <v>0.27241583723893092</v>
      </c>
      <c r="J68" s="160">
        <f t="shared" si="24"/>
        <v>0.70139305530617868</v>
      </c>
      <c r="K68" s="158">
        <f t="shared" si="25"/>
        <v>166354</v>
      </c>
      <c r="L68" s="158">
        <f t="shared" si="26"/>
        <v>320322</v>
      </c>
      <c r="M68" s="159">
        <f>H68/H$8</f>
        <v>3.2157496809355E-2</v>
      </c>
      <c r="N68" s="79"/>
    </row>
    <row r="69" spans="1:14" s="56" customFormat="1" x14ac:dyDescent="0.25">
      <c r="A69" s="161"/>
      <c r="B69" s="162" t="s">
        <v>110</v>
      </c>
      <c r="C69" s="163">
        <v>232561</v>
      </c>
      <c r="D69" s="163">
        <v>200762</v>
      </c>
      <c r="E69" s="163">
        <v>48617</v>
      </c>
      <c r="F69" s="163">
        <v>268413</v>
      </c>
      <c r="G69" s="163">
        <v>228304</v>
      </c>
      <c r="H69" s="163">
        <v>327415</v>
      </c>
      <c r="I69" s="164">
        <f t="shared" ref="I69:I76" si="27">IFERROR(H69/G69-1,"-")</f>
        <v>0.43411854369612457</v>
      </c>
      <c r="J69" s="165">
        <f t="shared" si="24"/>
        <v>0.6308614179974299</v>
      </c>
      <c r="K69" s="163">
        <f t="shared" si="25"/>
        <v>99111</v>
      </c>
      <c r="L69" s="163">
        <f t="shared" si="26"/>
        <v>126653</v>
      </c>
      <c r="M69" s="164">
        <f t="shared" ref="M69:M76" si="28">H69/H$8</f>
        <v>1.3550360375893118E-2</v>
      </c>
      <c r="N69" s="166"/>
    </row>
    <row r="70" spans="1:14" s="56" customFormat="1" x14ac:dyDescent="0.25">
      <c r="A70" s="161"/>
      <c r="B70" s="162" t="s">
        <v>113</v>
      </c>
      <c r="C70" s="163">
        <v>72166</v>
      </c>
      <c r="D70" s="163">
        <v>57741</v>
      </c>
      <c r="E70" s="163">
        <v>19857</v>
      </c>
      <c r="F70" s="163">
        <v>40858</v>
      </c>
      <c r="G70" s="163">
        <v>51860</v>
      </c>
      <c r="H70" s="163">
        <v>48453</v>
      </c>
      <c r="I70" s="164">
        <f t="shared" si="27"/>
        <v>-6.5696104897801755E-2</v>
      </c>
      <c r="J70" s="165">
        <f t="shared" si="24"/>
        <v>-0.16085623733568866</v>
      </c>
      <c r="K70" s="163">
        <f t="shared" si="25"/>
        <v>-3407</v>
      </c>
      <c r="L70" s="163">
        <f t="shared" si="26"/>
        <v>-9288</v>
      </c>
      <c r="M70" s="164">
        <f t="shared" si="28"/>
        <v>2.0052704100091603E-3</v>
      </c>
      <c r="N70" s="166"/>
    </row>
    <row r="71" spans="1:14" x14ac:dyDescent="0.25">
      <c r="A71" s="161"/>
      <c r="B71" s="162" t="s">
        <v>116</v>
      </c>
      <c r="C71" s="163">
        <v>33058</v>
      </c>
      <c r="D71" s="163">
        <v>51412</v>
      </c>
      <c r="E71" s="163">
        <v>15907</v>
      </c>
      <c r="F71" s="163">
        <v>69832</v>
      </c>
      <c r="G71" s="163">
        <v>75186</v>
      </c>
      <c r="H71" s="163">
        <v>93752</v>
      </c>
      <c r="I71" s="164">
        <f t="shared" si="27"/>
        <v>0.24693426967786558</v>
      </c>
      <c r="J71" s="165">
        <f t="shared" si="24"/>
        <v>0.82354314167898535</v>
      </c>
      <c r="K71" s="163">
        <f t="shared" si="25"/>
        <v>18566</v>
      </c>
      <c r="L71" s="163">
        <f t="shared" si="26"/>
        <v>42340</v>
      </c>
      <c r="M71" s="164">
        <f t="shared" si="28"/>
        <v>3.8800097306498833E-3</v>
      </c>
      <c r="N71" s="79"/>
    </row>
    <row r="72" spans="1:14" x14ac:dyDescent="0.25">
      <c r="A72" s="161"/>
      <c r="B72" s="162" t="s">
        <v>123</v>
      </c>
      <c r="C72" s="163">
        <v>11265</v>
      </c>
      <c r="D72" s="163">
        <v>8439</v>
      </c>
      <c r="E72" s="163">
        <v>1538</v>
      </c>
      <c r="F72" s="163">
        <v>16387</v>
      </c>
      <c r="G72" s="163">
        <v>17963</v>
      </c>
      <c r="H72" s="163">
        <v>31265</v>
      </c>
      <c r="I72" s="164">
        <f t="shared" si="27"/>
        <v>0.74052218449034135</v>
      </c>
      <c r="J72" s="165">
        <f t="shared" si="24"/>
        <v>2.7048228463088044</v>
      </c>
      <c r="K72" s="163">
        <f t="shared" si="25"/>
        <v>13302</v>
      </c>
      <c r="L72" s="163">
        <f t="shared" si="26"/>
        <v>22826</v>
      </c>
      <c r="M72" s="164">
        <f t="shared" si="28"/>
        <v>1.293929774605007E-3</v>
      </c>
      <c r="N72" s="79"/>
    </row>
    <row r="73" spans="1:14" x14ac:dyDescent="0.25">
      <c r="A73" s="161"/>
      <c r="B73" s="162" t="s">
        <v>119</v>
      </c>
      <c r="C73" s="163">
        <v>12915</v>
      </c>
      <c r="D73" s="163">
        <v>9405</v>
      </c>
      <c r="E73" s="163">
        <v>4050</v>
      </c>
      <c r="F73" s="163">
        <v>15541</v>
      </c>
      <c r="G73" s="163">
        <v>13850</v>
      </c>
      <c r="H73" s="163">
        <v>19418</v>
      </c>
      <c r="I73" s="164">
        <f t="shared" si="27"/>
        <v>0.40202166064981948</v>
      </c>
      <c r="J73" s="165">
        <f t="shared" si="24"/>
        <v>1.0646464646464646</v>
      </c>
      <c r="K73" s="163">
        <f t="shared" si="25"/>
        <v>5568</v>
      </c>
      <c r="L73" s="163">
        <f t="shared" si="26"/>
        <v>10013</v>
      </c>
      <c r="M73" s="164">
        <f t="shared" si="28"/>
        <v>8.0363116466592116E-4</v>
      </c>
      <c r="N73" s="79"/>
    </row>
    <row r="74" spans="1:14" x14ac:dyDescent="0.25">
      <c r="A74" s="161"/>
      <c r="B74" s="162" t="s">
        <v>128</v>
      </c>
      <c r="C74" s="163">
        <v>6797</v>
      </c>
      <c r="D74" s="163">
        <v>8997</v>
      </c>
      <c r="E74" s="163">
        <v>5452</v>
      </c>
      <c r="F74" s="163">
        <v>7782</v>
      </c>
      <c r="G74" s="163">
        <v>23149</v>
      </c>
      <c r="H74" s="163">
        <v>17330</v>
      </c>
      <c r="I74" s="164">
        <f t="shared" si="27"/>
        <v>-0.25137154952697738</v>
      </c>
      <c r="J74" s="165">
        <f t="shared" si="24"/>
        <v>0.92619762142936524</v>
      </c>
      <c r="K74" s="163">
        <f t="shared" si="25"/>
        <v>-5819</v>
      </c>
      <c r="L74" s="163">
        <f t="shared" si="26"/>
        <v>8333</v>
      </c>
      <c r="M74" s="164">
        <f t="shared" si="28"/>
        <v>7.1721743143786246E-4</v>
      </c>
      <c r="N74" s="79"/>
    </row>
    <row r="75" spans="1:14" x14ac:dyDescent="0.25">
      <c r="A75" s="161" t="s">
        <v>144</v>
      </c>
      <c r="B75" s="162" t="s">
        <v>131</v>
      </c>
      <c r="C75" s="163">
        <v>10166</v>
      </c>
      <c r="D75" s="163">
        <v>7238</v>
      </c>
      <c r="E75" s="163">
        <v>4537</v>
      </c>
      <c r="F75" s="163">
        <v>2773</v>
      </c>
      <c r="G75" s="163">
        <v>6950</v>
      </c>
      <c r="H75" s="163">
        <v>11802</v>
      </c>
      <c r="I75" s="164">
        <f t="shared" si="27"/>
        <v>0.69812949640287769</v>
      </c>
      <c r="J75" s="165">
        <f t="shared" si="24"/>
        <v>0.63056092843326894</v>
      </c>
      <c r="K75" s="163">
        <f t="shared" si="25"/>
        <v>4852</v>
      </c>
      <c r="L75" s="163">
        <f t="shared" si="26"/>
        <v>4564</v>
      </c>
      <c r="M75" s="164">
        <f t="shared" si="28"/>
        <v>4.8843624499882588E-4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126757</v>
      </c>
      <c r="D76" s="169">
        <f t="shared" si="29"/>
        <v>112700</v>
      </c>
      <c r="E76" s="169">
        <f t="shared" si="29"/>
        <v>33129</v>
      </c>
      <c r="F76" s="169">
        <f t="shared" si="29"/>
        <v>133475</v>
      </c>
      <c r="G76" s="169">
        <f t="shared" si="29"/>
        <v>193400</v>
      </c>
      <c r="H76" s="169">
        <f t="shared" si="29"/>
        <v>227581</v>
      </c>
      <c r="I76" s="170">
        <f t="shared" si="27"/>
        <v>0.17673733195449848</v>
      </c>
      <c r="J76" s="171">
        <f t="shared" si="24"/>
        <v>1.0193522626441882</v>
      </c>
      <c r="K76" s="169">
        <f>H76-G76</f>
        <v>34181</v>
      </c>
      <c r="L76" s="169">
        <f t="shared" si="26"/>
        <v>114881</v>
      </c>
      <c r="M76" s="170">
        <f t="shared" si="28"/>
        <v>9.4186416770952203E-3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3895087</v>
      </c>
      <c r="D78" s="176">
        <v>3676857</v>
      </c>
      <c r="E78" s="176">
        <v>1257955</v>
      </c>
      <c r="F78" s="176">
        <v>2786196</v>
      </c>
      <c r="G78" s="176">
        <v>3356298</v>
      </c>
      <c r="H78" s="176">
        <v>3819820</v>
      </c>
      <c r="I78" s="177">
        <f>IFERROR(H78/G78-1,"-")</f>
        <v>0.13810513845909989</v>
      </c>
      <c r="J78" s="177">
        <f>IFERROR(H78/D78-1,"-")</f>
        <v>3.8881849362104592E-2</v>
      </c>
      <c r="K78" s="176">
        <f>H78-G78</f>
        <v>463522</v>
      </c>
      <c r="L78" s="176">
        <f>H78-D78</f>
        <v>142963</v>
      </c>
      <c r="M78" s="177">
        <f>H78/H$8</f>
        <v>0.15808664102452255</v>
      </c>
      <c r="N78" s="79"/>
    </row>
    <row r="79" spans="1:14" x14ac:dyDescent="0.25">
      <c r="A79" s="161" t="s">
        <v>96</v>
      </c>
      <c r="B79" s="157" t="s">
        <v>97</v>
      </c>
      <c r="C79" s="158">
        <v>1403512</v>
      </c>
      <c r="D79" s="158">
        <v>1336652</v>
      </c>
      <c r="E79" s="158">
        <v>318750</v>
      </c>
      <c r="F79" s="158">
        <v>1140059</v>
      </c>
      <c r="G79" s="158">
        <v>1199991</v>
      </c>
      <c r="H79" s="158">
        <v>1192192</v>
      </c>
      <c r="I79" s="159">
        <f>IFERROR(H79/G79-1,"-")</f>
        <v>-6.4992154107822442E-3</v>
      </c>
      <c r="J79" s="160">
        <f t="shared" ref="J79:J90" si="30">IFERROR(H79/D79-1,"-")</f>
        <v>-0.10807599883888996</v>
      </c>
      <c r="K79" s="158">
        <f t="shared" ref="K79:K89" si="31">H79-G79</f>
        <v>-7799</v>
      </c>
      <c r="L79" s="158">
        <f t="shared" ref="L79:L90" si="32">H79-D79</f>
        <v>-144460</v>
      </c>
      <c r="M79" s="159">
        <f>H79/H$8</f>
        <v>4.9339924063518066E-2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8.7007206855688156E-3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4.0639203377949254E-2</v>
      </c>
      <c r="N81" s="79"/>
    </row>
    <row r="82" spans="1:14" x14ac:dyDescent="0.25">
      <c r="A82" s="161"/>
      <c r="B82" s="157" t="s">
        <v>107</v>
      </c>
      <c r="C82" s="158">
        <v>2491575</v>
      </c>
      <c r="D82" s="158">
        <v>2340205</v>
      </c>
      <c r="E82" s="158">
        <v>939205</v>
      </c>
      <c r="F82" s="158">
        <v>1646137</v>
      </c>
      <c r="G82" s="158">
        <v>2156307</v>
      </c>
      <c r="H82" s="158">
        <v>2627628</v>
      </c>
      <c r="I82" s="159">
        <f>IFERROR(H82/G82-1,"-")</f>
        <v>0.2185778741153277</v>
      </c>
      <c r="J82" s="160">
        <f t="shared" si="30"/>
        <v>0.12281958204516275</v>
      </c>
      <c r="K82" s="158">
        <f t="shared" si="31"/>
        <v>471321</v>
      </c>
      <c r="L82" s="158">
        <f t="shared" si="32"/>
        <v>287423</v>
      </c>
      <c r="M82" s="159">
        <f>H82/H$8</f>
        <v>0.10874671696100448</v>
      </c>
      <c r="N82" s="79"/>
    </row>
    <row r="83" spans="1:14" s="56" customFormat="1" x14ac:dyDescent="0.25">
      <c r="A83" s="161"/>
      <c r="B83" s="162" t="s">
        <v>110</v>
      </c>
      <c r="C83" s="163">
        <v>317933</v>
      </c>
      <c r="D83" s="163">
        <v>361763</v>
      </c>
      <c r="E83" s="163">
        <v>136256</v>
      </c>
      <c r="F83" s="163">
        <v>315869</v>
      </c>
      <c r="G83" s="163">
        <v>406507</v>
      </c>
      <c r="H83" s="163">
        <v>507124</v>
      </c>
      <c r="I83" s="164">
        <f t="shared" ref="I83:I90" si="33">IFERROR(H83/G83-1,"-")</f>
        <v>0.24751603293424229</v>
      </c>
      <c r="J83" s="165">
        <f t="shared" si="30"/>
        <v>0.40181278903591577</v>
      </c>
      <c r="K83" s="163">
        <f t="shared" si="31"/>
        <v>100617</v>
      </c>
      <c r="L83" s="163">
        <f t="shared" si="32"/>
        <v>145361</v>
      </c>
      <c r="M83" s="164">
        <f t="shared" ref="M83:M90" si="34">H83/H$8</f>
        <v>2.0987776843652311E-2</v>
      </c>
      <c r="N83" s="166"/>
    </row>
    <row r="84" spans="1:14" s="56" customFormat="1" x14ac:dyDescent="0.25">
      <c r="A84" s="161"/>
      <c r="B84" s="162" t="s">
        <v>113</v>
      </c>
      <c r="C84" s="163">
        <v>1214997</v>
      </c>
      <c r="D84" s="163">
        <v>1026997</v>
      </c>
      <c r="E84" s="163">
        <v>402338</v>
      </c>
      <c r="F84" s="163">
        <v>607388</v>
      </c>
      <c r="G84" s="163">
        <v>745567</v>
      </c>
      <c r="H84" s="163">
        <v>879608</v>
      </c>
      <c r="I84" s="164">
        <f t="shared" si="33"/>
        <v>0.1797839764903757</v>
      </c>
      <c r="J84" s="165">
        <f t="shared" si="30"/>
        <v>-0.14351453801715097</v>
      </c>
      <c r="K84" s="163">
        <f t="shared" si="31"/>
        <v>134041</v>
      </c>
      <c r="L84" s="163">
        <f t="shared" si="32"/>
        <v>-147389</v>
      </c>
      <c r="M84" s="164">
        <f t="shared" si="34"/>
        <v>3.6403357786047044E-2</v>
      </c>
      <c r="N84" s="166"/>
    </row>
    <row r="85" spans="1:14" x14ac:dyDescent="0.25">
      <c r="A85" s="161"/>
      <c r="B85" s="162" t="s">
        <v>116</v>
      </c>
      <c r="C85" s="163">
        <v>109727</v>
      </c>
      <c r="D85" s="163">
        <v>118633</v>
      </c>
      <c r="E85" s="163">
        <v>39889</v>
      </c>
      <c r="F85" s="163">
        <v>117554</v>
      </c>
      <c r="G85" s="163">
        <v>174065</v>
      </c>
      <c r="H85" s="163">
        <v>264968</v>
      </c>
      <c r="I85" s="164">
        <f t="shared" si="33"/>
        <v>0.52223594634188375</v>
      </c>
      <c r="J85" s="165">
        <f t="shared" si="30"/>
        <v>1.2335100688678531</v>
      </c>
      <c r="K85" s="163">
        <f t="shared" si="31"/>
        <v>90903</v>
      </c>
      <c r="L85" s="163">
        <f t="shared" si="32"/>
        <v>146335</v>
      </c>
      <c r="M85" s="164">
        <f t="shared" si="34"/>
        <v>1.0965935855350694E-2</v>
      </c>
      <c r="N85" s="79"/>
    </row>
    <row r="86" spans="1:14" x14ac:dyDescent="0.25">
      <c r="A86" s="161"/>
      <c r="B86" s="162" t="s">
        <v>123</v>
      </c>
      <c r="C86" s="163">
        <v>72791</v>
      </c>
      <c r="D86" s="163">
        <v>53638</v>
      </c>
      <c r="E86" s="163">
        <v>12366</v>
      </c>
      <c r="F86" s="163">
        <v>48078</v>
      </c>
      <c r="G86" s="163">
        <v>55473</v>
      </c>
      <c r="H86" s="163">
        <v>85234</v>
      </c>
      <c r="I86" s="164">
        <f t="shared" si="33"/>
        <v>0.53649523191462523</v>
      </c>
      <c r="J86" s="165">
        <f t="shared" si="30"/>
        <v>0.5890599947798203</v>
      </c>
      <c r="K86" s="163">
        <f t="shared" si="31"/>
        <v>29761</v>
      </c>
      <c r="L86" s="163">
        <f t="shared" si="32"/>
        <v>31596</v>
      </c>
      <c r="M86" s="164">
        <f t="shared" si="34"/>
        <v>3.5274847404024676E-3</v>
      </c>
      <c r="N86" s="79"/>
    </row>
    <row r="87" spans="1:14" x14ac:dyDescent="0.25">
      <c r="A87" s="161"/>
      <c r="B87" s="162" t="s">
        <v>119</v>
      </c>
      <c r="C87" s="163">
        <v>39216</v>
      </c>
      <c r="D87" s="163">
        <v>33543</v>
      </c>
      <c r="E87" s="163">
        <v>8893</v>
      </c>
      <c r="F87" s="163">
        <v>21476</v>
      </c>
      <c r="G87" s="163">
        <v>29279</v>
      </c>
      <c r="H87" s="163">
        <v>38413</v>
      </c>
      <c r="I87" s="164">
        <f t="shared" si="33"/>
        <v>0.31196420642781519</v>
      </c>
      <c r="J87" s="165">
        <f t="shared" si="30"/>
        <v>0.14518677518409207</v>
      </c>
      <c r="K87" s="163">
        <f t="shared" si="31"/>
        <v>9134</v>
      </c>
      <c r="L87" s="163">
        <f t="shared" si="32"/>
        <v>4870</v>
      </c>
      <c r="M87" s="164">
        <f t="shared" si="34"/>
        <v>1.5897560988933992E-3</v>
      </c>
      <c r="N87" s="79"/>
    </row>
    <row r="88" spans="1:14" x14ac:dyDescent="0.25">
      <c r="A88" s="161"/>
      <c r="B88" s="162" t="s">
        <v>128</v>
      </c>
      <c r="C88" s="163">
        <v>41437</v>
      </c>
      <c r="D88" s="163">
        <v>48258</v>
      </c>
      <c r="E88" s="163">
        <v>30196</v>
      </c>
      <c r="F88" s="163">
        <v>33899</v>
      </c>
      <c r="G88" s="163">
        <v>49629</v>
      </c>
      <c r="H88" s="163">
        <v>45008</v>
      </c>
      <c r="I88" s="164">
        <f t="shared" si="33"/>
        <v>-9.3110882750005008E-2</v>
      </c>
      <c r="J88" s="165">
        <f t="shared" si="30"/>
        <v>-6.7346346719714845E-2</v>
      </c>
      <c r="K88" s="163">
        <f t="shared" si="31"/>
        <v>-4621</v>
      </c>
      <c r="L88" s="163">
        <f t="shared" si="32"/>
        <v>-3250</v>
      </c>
      <c r="M88" s="164">
        <f t="shared" si="34"/>
        <v>1.8626960273603757E-3</v>
      </c>
      <c r="N88" s="79"/>
    </row>
    <row r="89" spans="1:14" x14ac:dyDescent="0.25">
      <c r="A89" s="161" t="s">
        <v>144</v>
      </c>
      <c r="B89" s="162" t="s">
        <v>131</v>
      </c>
      <c r="C89" s="163">
        <v>79610</v>
      </c>
      <c r="D89" s="163">
        <v>64111</v>
      </c>
      <c r="E89" s="163">
        <v>48705</v>
      </c>
      <c r="F89" s="163">
        <v>28844</v>
      </c>
      <c r="G89" s="163">
        <v>48881</v>
      </c>
      <c r="H89" s="163">
        <v>51662</v>
      </c>
      <c r="I89" s="164">
        <f t="shared" si="33"/>
        <v>5.6893271414250934E-2</v>
      </c>
      <c r="J89" s="165">
        <f t="shared" si="30"/>
        <v>-0.19417884606385805</v>
      </c>
      <c r="K89" s="163">
        <f t="shared" si="31"/>
        <v>2781</v>
      </c>
      <c r="L89" s="163">
        <f t="shared" si="32"/>
        <v>-12449</v>
      </c>
      <c r="M89" s="164">
        <f t="shared" si="34"/>
        <v>2.1380777231934708E-3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615864</v>
      </c>
      <c r="D90" s="169">
        <f t="shared" si="35"/>
        <v>633262</v>
      </c>
      <c r="E90" s="169">
        <f t="shared" si="35"/>
        <v>260562</v>
      </c>
      <c r="F90" s="169">
        <f t="shared" si="35"/>
        <v>473029</v>
      </c>
      <c r="G90" s="169">
        <f t="shared" si="35"/>
        <v>646906</v>
      </c>
      <c r="H90" s="169">
        <f t="shared" si="35"/>
        <v>755611</v>
      </c>
      <c r="I90" s="170">
        <f t="shared" si="33"/>
        <v>0.16803832396051366</v>
      </c>
      <c r="J90" s="171">
        <f t="shared" si="30"/>
        <v>0.19320439249473353</v>
      </c>
      <c r="K90" s="169">
        <f>H90-G90</f>
        <v>108705</v>
      </c>
      <c r="L90" s="169">
        <f t="shared" si="32"/>
        <v>122349</v>
      </c>
      <c r="M90" s="170">
        <f t="shared" si="34"/>
        <v>3.1271631886104712E-2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90909</v>
      </c>
      <c r="D92" s="176">
        <v>90305</v>
      </c>
      <c r="E92" s="176">
        <v>40600</v>
      </c>
      <c r="F92" s="176">
        <v>90028</v>
      </c>
      <c r="G92" s="176">
        <v>101541</v>
      </c>
      <c r="H92" s="176">
        <v>100477</v>
      </c>
      <c r="I92" s="177">
        <f>IFERROR(H92/G92-1,"-")</f>
        <v>-1.0478525915640025E-2</v>
      </c>
      <c r="J92" s="177">
        <f>IFERROR(H92/D92-1,"-")</f>
        <v>0.11264049609656168</v>
      </c>
      <c r="K92" s="176">
        <f>H92-G92</f>
        <v>-1064</v>
      </c>
      <c r="L92" s="176">
        <f>H92-D92</f>
        <v>10172</v>
      </c>
      <c r="M92" s="177">
        <f>H92/H$8</f>
        <v>4.1583298244998327E-3</v>
      </c>
      <c r="N92" s="79"/>
    </row>
    <row r="93" spans="1:14" x14ac:dyDescent="0.25">
      <c r="A93" s="161" t="s">
        <v>96</v>
      </c>
      <c r="B93" s="157" t="s">
        <v>97</v>
      </c>
      <c r="C93" s="158">
        <v>46310</v>
      </c>
      <c r="D93" s="158">
        <v>48291</v>
      </c>
      <c r="E93" s="158">
        <v>18397</v>
      </c>
      <c r="F93" s="158">
        <v>46710</v>
      </c>
      <c r="G93" s="158">
        <v>51247</v>
      </c>
      <c r="H93" s="158">
        <v>44299</v>
      </c>
      <c r="I93" s="159">
        <f>IFERROR(H93/G93-1,"-")</f>
        <v>-0.1355786680195914</v>
      </c>
      <c r="J93" s="160">
        <f t="shared" ref="J93:J104" si="36">IFERROR(H93/D93-1,"-")</f>
        <v>-8.2665507030295515E-2</v>
      </c>
      <c r="K93" s="158">
        <f t="shared" ref="K93:K103" si="37">H93-G93</f>
        <v>-6948</v>
      </c>
      <c r="L93" s="158">
        <f t="shared" ref="L93:L104" si="38">H93-D93</f>
        <v>-3992</v>
      </c>
      <c r="M93" s="159">
        <f>H93/H$8</f>
        <v>1.8333534330793922E-3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4.9567877532205877E-4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1.3376746577573335E-3</v>
      </c>
      <c r="N95" s="79"/>
    </row>
    <row r="96" spans="1:14" x14ac:dyDescent="0.25">
      <c r="A96" s="161"/>
      <c r="B96" s="157" t="s">
        <v>107</v>
      </c>
      <c r="C96" s="158">
        <v>44599</v>
      </c>
      <c r="D96" s="158">
        <v>42014</v>
      </c>
      <c r="E96" s="158">
        <v>22203</v>
      </c>
      <c r="F96" s="158">
        <v>43318</v>
      </c>
      <c r="G96" s="158">
        <v>50294</v>
      </c>
      <c r="H96" s="158">
        <v>56178</v>
      </c>
      <c r="I96" s="159">
        <f>IFERROR(H96/G96-1,"-")</f>
        <v>0.11699208653119664</v>
      </c>
      <c r="J96" s="160">
        <f t="shared" si="36"/>
        <v>0.33712571999809593</v>
      </c>
      <c r="K96" s="158">
        <f t="shared" si="37"/>
        <v>5884</v>
      </c>
      <c r="L96" s="158">
        <f t="shared" si="38"/>
        <v>14164</v>
      </c>
      <c r="M96" s="159">
        <f>H96/H$8</f>
        <v>2.3249763914204406E-3</v>
      </c>
      <c r="N96" s="79"/>
    </row>
    <row r="97" spans="1:14" s="56" customFormat="1" x14ac:dyDescent="0.25">
      <c r="A97" s="161"/>
      <c r="B97" s="162" t="s">
        <v>110</v>
      </c>
      <c r="C97" s="163">
        <v>4780</v>
      </c>
      <c r="D97" s="163">
        <v>5869</v>
      </c>
      <c r="E97" s="163">
        <v>4507</v>
      </c>
      <c r="F97" s="163">
        <v>5956</v>
      </c>
      <c r="G97" s="163">
        <v>7773</v>
      </c>
      <c r="H97" s="163">
        <v>8993</v>
      </c>
      <c r="I97" s="164">
        <f t="shared" ref="I97:I104" si="39">IFERROR(H97/G97-1,"-")</f>
        <v>0.15695355718512793</v>
      </c>
      <c r="J97" s="165">
        <f t="shared" si="36"/>
        <v>0.53228829442835246</v>
      </c>
      <c r="K97" s="163">
        <f t="shared" si="37"/>
        <v>1220</v>
      </c>
      <c r="L97" s="163">
        <f t="shared" si="38"/>
        <v>3124</v>
      </c>
      <c r="M97" s="164">
        <f t="shared" ref="M97:M104" si="40">H97/H$8</f>
        <v>3.7218328683904774E-4</v>
      </c>
      <c r="N97" s="166"/>
    </row>
    <row r="98" spans="1:14" s="56" customFormat="1" x14ac:dyDescent="0.25">
      <c r="A98" s="161"/>
      <c r="B98" s="162" t="s">
        <v>113</v>
      </c>
      <c r="C98" s="163">
        <v>16825</v>
      </c>
      <c r="D98" s="163">
        <v>13632</v>
      </c>
      <c r="E98" s="163">
        <v>6774</v>
      </c>
      <c r="F98" s="163">
        <v>13294</v>
      </c>
      <c r="G98" s="163">
        <v>14649</v>
      </c>
      <c r="H98" s="163">
        <v>16532</v>
      </c>
      <c r="I98" s="164">
        <f t="shared" si="39"/>
        <v>0.12854119735135505</v>
      </c>
      <c r="J98" s="165">
        <f t="shared" si="36"/>
        <v>0.21273474178403751</v>
      </c>
      <c r="K98" s="163">
        <f t="shared" si="37"/>
        <v>1883</v>
      </c>
      <c r="L98" s="163">
        <f t="shared" si="38"/>
        <v>2900</v>
      </c>
      <c r="M98" s="164">
        <f t="shared" si="40"/>
        <v>6.8419149316392052E-4</v>
      </c>
      <c r="N98" s="166"/>
    </row>
    <row r="99" spans="1:14" x14ac:dyDescent="0.25">
      <c r="A99" s="161"/>
      <c r="B99" s="162" t="s">
        <v>116</v>
      </c>
      <c r="C99" s="163">
        <v>5945</v>
      </c>
      <c r="D99" s="163">
        <v>5953</v>
      </c>
      <c r="E99" s="163">
        <v>3568</v>
      </c>
      <c r="F99" s="163">
        <v>5614</v>
      </c>
      <c r="G99" s="163">
        <v>6032</v>
      </c>
      <c r="H99" s="163">
        <v>7221</v>
      </c>
      <c r="I99" s="164">
        <f t="shared" si="39"/>
        <v>0.19711538461538458</v>
      </c>
      <c r="J99" s="165">
        <f t="shared" si="36"/>
        <v>0.21300184780782794</v>
      </c>
      <c r="K99" s="163">
        <f t="shared" si="37"/>
        <v>1189</v>
      </c>
      <c r="L99" s="163">
        <f t="shared" si="38"/>
        <v>1268</v>
      </c>
      <c r="M99" s="164">
        <f t="shared" si="40"/>
        <v>2.9884749408036959E-4</v>
      </c>
      <c r="N99" s="79"/>
    </row>
    <row r="100" spans="1:14" x14ac:dyDescent="0.25">
      <c r="A100" s="161"/>
      <c r="B100" s="162" t="s">
        <v>123</v>
      </c>
      <c r="C100" s="163">
        <v>1695</v>
      </c>
      <c r="D100" s="163">
        <v>1614</v>
      </c>
      <c r="E100" s="163">
        <v>858</v>
      </c>
      <c r="F100" s="163">
        <v>3103</v>
      </c>
      <c r="G100" s="163">
        <v>2476</v>
      </c>
      <c r="H100" s="163">
        <v>3041</v>
      </c>
      <c r="I100" s="164">
        <f t="shared" si="39"/>
        <v>0.22819063004846529</v>
      </c>
      <c r="J100" s="165">
        <f t="shared" si="36"/>
        <v>0.88413878562577453</v>
      </c>
      <c r="K100" s="163">
        <f t="shared" si="37"/>
        <v>565</v>
      </c>
      <c r="L100" s="163">
        <f t="shared" si="38"/>
        <v>1427</v>
      </c>
      <c r="M100" s="164">
        <f t="shared" si="40"/>
        <v>1.258544840740069E-4</v>
      </c>
      <c r="N100" s="79"/>
    </row>
    <row r="101" spans="1:14" x14ac:dyDescent="0.25">
      <c r="A101" s="161"/>
      <c r="B101" s="162" t="s">
        <v>119</v>
      </c>
      <c r="C101" s="163">
        <v>1010</v>
      </c>
      <c r="D101" s="163">
        <v>983</v>
      </c>
      <c r="E101" s="163">
        <v>414</v>
      </c>
      <c r="F101" s="163">
        <v>1423</v>
      </c>
      <c r="G101" s="163">
        <v>1103</v>
      </c>
      <c r="H101" s="163">
        <v>1535</v>
      </c>
      <c r="I101" s="164">
        <f t="shared" si="39"/>
        <v>0.39165911151405264</v>
      </c>
      <c r="J101" s="165">
        <f t="shared" si="36"/>
        <v>0.56154628687690744</v>
      </c>
      <c r="K101" s="163">
        <f t="shared" si="37"/>
        <v>432</v>
      </c>
      <c r="L101" s="163">
        <f t="shared" si="38"/>
        <v>552</v>
      </c>
      <c r="M101" s="164">
        <f t="shared" si="40"/>
        <v>6.3527337406642749E-5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313</v>
      </c>
      <c r="E102" s="163">
        <v>566</v>
      </c>
      <c r="F102" s="163">
        <v>603</v>
      </c>
      <c r="G102" s="163">
        <v>284</v>
      </c>
      <c r="H102" s="163">
        <v>596</v>
      </c>
      <c r="I102" s="164">
        <f t="shared" si="39"/>
        <v>1.0985915492957745</v>
      </c>
      <c r="J102" s="165">
        <f t="shared" si="36"/>
        <v>0.90415335463258795</v>
      </c>
      <c r="K102" s="163">
        <f t="shared" si="37"/>
        <v>312</v>
      </c>
      <c r="L102" s="163">
        <f t="shared" si="38"/>
        <v>283</v>
      </c>
      <c r="M102" s="164">
        <f t="shared" si="40"/>
        <v>2.4665988986553146E-5</v>
      </c>
      <c r="N102" s="79"/>
    </row>
    <row r="103" spans="1:14" x14ac:dyDescent="0.25">
      <c r="A103" s="161" t="s">
        <v>144</v>
      </c>
      <c r="B103" s="162" t="s">
        <v>131</v>
      </c>
      <c r="C103" s="163">
        <v>656</v>
      </c>
      <c r="D103" s="163">
        <v>383</v>
      </c>
      <c r="E103" s="163">
        <v>213</v>
      </c>
      <c r="F103" s="163">
        <v>239</v>
      </c>
      <c r="G103" s="163">
        <v>640</v>
      </c>
      <c r="H103" s="163">
        <v>847</v>
      </c>
      <c r="I103" s="164">
        <f t="shared" si="39"/>
        <v>0.32343750000000004</v>
      </c>
      <c r="J103" s="165">
        <f t="shared" si="36"/>
        <v>1.2114882506527413</v>
      </c>
      <c r="K103" s="163">
        <f t="shared" si="37"/>
        <v>207</v>
      </c>
      <c r="L103" s="163">
        <f t="shared" si="38"/>
        <v>464</v>
      </c>
      <c r="M103" s="164">
        <f t="shared" si="40"/>
        <v>3.5053846764447173E-5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13467</v>
      </c>
      <c r="D104" s="169">
        <f t="shared" si="41"/>
        <v>13267</v>
      </c>
      <c r="E104" s="169">
        <f t="shared" si="41"/>
        <v>5303</v>
      </c>
      <c r="F104" s="169">
        <f t="shared" si="41"/>
        <v>13086</v>
      </c>
      <c r="G104" s="169">
        <f t="shared" si="41"/>
        <v>17337</v>
      </c>
      <c r="H104" s="169">
        <f t="shared" si="41"/>
        <v>17413</v>
      </c>
      <c r="I104" s="170">
        <f t="shared" si="39"/>
        <v>4.3836880659859911E-3</v>
      </c>
      <c r="J104" s="171">
        <f t="shared" si="36"/>
        <v>0.31250471093691123</v>
      </c>
      <c r="K104" s="169">
        <f>H104-G104</f>
        <v>76</v>
      </c>
      <c r="L104" s="169">
        <f t="shared" si="38"/>
        <v>4146</v>
      </c>
      <c r="M104" s="170">
        <f t="shared" si="40"/>
        <v>7.2065246010545288E-4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709602</v>
      </c>
      <c r="D106" s="176">
        <v>706584</v>
      </c>
      <c r="E106" s="176">
        <v>299768</v>
      </c>
      <c r="F106" s="176">
        <v>853267</v>
      </c>
      <c r="G106" s="176">
        <v>938988</v>
      </c>
      <c r="H106" s="176">
        <v>995472</v>
      </c>
      <c r="I106" s="177">
        <f>IFERROR(H106/G106-1,"-")</f>
        <v>6.0154123375378621E-2</v>
      </c>
      <c r="J106" s="177">
        <f>IFERROR(H106/D106-1,"-")</f>
        <v>0.40885160150810096</v>
      </c>
      <c r="K106" s="176">
        <f>H106-G106</f>
        <v>56484</v>
      </c>
      <c r="L106" s="176">
        <f>H106-D106</f>
        <v>288888</v>
      </c>
      <c r="M106" s="177">
        <f>H106/H$8</f>
        <v>4.1198492262453076E-2</v>
      </c>
      <c r="N106" s="79"/>
    </row>
    <row r="107" spans="1:14" x14ac:dyDescent="0.25">
      <c r="A107" s="161" t="s">
        <v>96</v>
      </c>
      <c r="B107" s="157" t="s">
        <v>97</v>
      </c>
      <c r="C107" s="158">
        <v>108423</v>
      </c>
      <c r="D107" s="158">
        <v>98057</v>
      </c>
      <c r="E107" s="158">
        <v>73323</v>
      </c>
      <c r="F107" s="158">
        <v>123300</v>
      </c>
      <c r="G107" s="158">
        <v>147044</v>
      </c>
      <c r="H107" s="158">
        <v>148373</v>
      </c>
      <c r="I107" s="159">
        <f>IFERROR(H107/G107-1,"-")</f>
        <v>9.0381110415929111E-3</v>
      </c>
      <c r="J107" s="160">
        <f t="shared" ref="J107:J118" si="42">IFERROR(H107/D107-1,"-")</f>
        <v>0.51313011819655907</v>
      </c>
      <c r="K107" s="158">
        <f t="shared" ref="K107:K117" si="43">H107-G107</f>
        <v>1329</v>
      </c>
      <c r="L107" s="158">
        <f t="shared" ref="L107:L118" si="44">H107-D107</f>
        <v>50316</v>
      </c>
      <c r="M107" s="159">
        <f>H107/H$8</f>
        <v>6.1405482951373321E-3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1.702574028385587E-3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4.4379742667517447E-3</v>
      </c>
      <c r="N109" s="79"/>
    </row>
    <row r="110" spans="1:14" x14ac:dyDescent="0.25">
      <c r="A110" s="161"/>
      <c r="B110" s="157" t="s">
        <v>107</v>
      </c>
      <c r="C110" s="158">
        <v>601179</v>
      </c>
      <c r="D110" s="158">
        <v>608527</v>
      </c>
      <c r="E110" s="158">
        <v>226445</v>
      </c>
      <c r="F110" s="158">
        <v>729967</v>
      </c>
      <c r="G110" s="158">
        <v>791944</v>
      </c>
      <c r="H110" s="158">
        <v>847099</v>
      </c>
      <c r="I110" s="159">
        <f>IFERROR(H110/G110-1,"-")</f>
        <v>6.9645075914458676E-2</v>
      </c>
      <c r="J110" s="160">
        <f t="shared" si="42"/>
        <v>0.39204833967925823</v>
      </c>
      <c r="K110" s="158">
        <f t="shared" si="43"/>
        <v>55155</v>
      </c>
      <c r="L110" s="158">
        <f t="shared" si="44"/>
        <v>238572</v>
      </c>
      <c r="M110" s="159">
        <f>H110/H$8</f>
        <v>3.5057943967315743E-2</v>
      </c>
      <c r="N110" s="79"/>
    </row>
    <row r="111" spans="1:14" s="56" customFormat="1" x14ac:dyDescent="0.25">
      <c r="A111" s="161"/>
      <c r="B111" s="162" t="s">
        <v>110</v>
      </c>
      <c r="C111" s="163">
        <v>336460</v>
      </c>
      <c r="D111" s="163">
        <v>326998</v>
      </c>
      <c r="E111" s="163">
        <v>123253</v>
      </c>
      <c r="F111" s="163">
        <v>442180</v>
      </c>
      <c r="G111" s="163">
        <v>487297</v>
      </c>
      <c r="H111" s="163">
        <v>520074</v>
      </c>
      <c r="I111" s="164">
        <f t="shared" ref="I111:I118" si="45">IFERROR(H111/G111-1,"-")</f>
        <v>6.7262880748291121E-2</v>
      </c>
      <c r="J111" s="165">
        <f t="shared" si="42"/>
        <v>0.59045009449599073</v>
      </c>
      <c r="K111" s="163">
        <f t="shared" si="43"/>
        <v>32777</v>
      </c>
      <c r="L111" s="163">
        <f t="shared" si="44"/>
        <v>193076</v>
      </c>
      <c r="M111" s="164">
        <f t="shared" ref="M111:M118" si="46">H111/H$8</f>
        <v>2.1523724087571545E-2</v>
      </c>
      <c r="N111" s="166"/>
    </row>
    <row r="112" spans="1:14" s="56" customFormat="1" x14ac:dyDescent="0.25">
      <c r="A112" s="161"/>
      <c r="B112" s="162" t="s">
        <v>113</v>
      </c>
      <c r="C112" s="163">
        <v>74220</v>
      </c>
      <c r="D112" s="163">
        <v>56114</v>
      </c>
      <c r="E112" s="163">
        <v>17432</v>
      </c>
      <c r="F112" s="163">
        <v>30912</v>
      </c>
      <c r="G112" s="163">
        <v>39760</v>
      </c>
      <c r="H112" s="163">
        <v>37467</v>
      </c>
      <c r="I112" s="164">
        <f t="shared" si="45"/>
        <v>-5.767102615694164E-2</v>
      </c>
      <c r="J112" s="165">
        <f t="shared" si="42"/>
        <v>-0.3323056634707916</v>
      </c>
      <c r="K112" s="163">
        <f t="shared" si="43"/>
        <v>-2293</v>
      </c>
      <c r="L112" s="163">
        <f t="shared" si="44"/>
        <v>-18647</v>
      </c>
      <c r="M112" s="164">
        <f t="shared" si="46"/>
        <v>1.5506050492603803E-3</v>
      </c>
      <c r="N112" s="166"/>
    </row>
    <row r="113" spans="1:14" x14ac:dyDescent="0.25">
      <c r="A113" s="161"/>
      <c r="B113" s="162" t="s">
        <v>116</v>
      </c>
      <c r="C113" s="163">
        <v>69478</v>
      </c>
      <c r="D113" s="163">
        <v>71262</v>
      </c>
      <c r="E113" s="163">
        <v>9074</v>
      </c>
      <c r="F113" s="163">
        <v>42990</v>
      </c>
      <c r="G113" s="163">
        <v>58589</v>
      </c>
      <c r="H113" s="163">
        <v>52258</v>
      </c>
      <c r="I113" s="164">
        <f t="shared" si="45"/>
        <v>-0.10805782655447271</v>
      </c>
      <c r="J113" s="165">
        <f t="shared" si="42"/>
        <v>-0.26667789284611709</v>
      </c>
      <c r="K113" s="163">
        <f t="shared" si="43"/>
        <v>-6331</v>
      </c>
      <c r="L113" s="163">
        <f t="shared" si="44"/>
        <v>-19004</v>
      </c>
      <c r="M113" s="164">
        <f t="shared" si="46"/>
        <v>2.1627437121800241E-3</v>
      </c>
      <c r="N113" s="79"/>
    </row>
    <row r="114" spans="1:14" x14ac:dyDescent="0.25">
      <c r="A114" s="161"/>
      <c r="B114" s="162" t="s">
        <v>123</v>
      </c>
      <c r="C114" s="163">
        <v>10107</v>
      </c>
      <c r="D114" s="163">
        <v>12991</v>
      </c>
      <c r="E114" s="163">
        <v>7237</v>
      </c>
      <c r="F114" s="163">
        <v>28567</v>
      </c>
      <c r="G114" s="163">
        <v>25623</v>
      </c>
      <c r="H114" s="163">
        <v>27149</v>
      </c>
      <c r="I114" s="164">
        <f t="shared" si="45"/>
        <v>5.9555867775045845E-2</v>
      </c>
      <c r="J114" s="165">
        <f t="shared" si="42"/>
        <v>1.0898314217535217</v>
      </c>
      <c r="K114" s="163">
        <f t="shared" si="43"/>
        <v>1526</v>
      </c>
      <c r="L114" s="163">
        <f t="shared" si="44"/>
        <v>14158</v>
      </c>
      <c r="M114" s="164">
        <f t="shared" si="46"/>
        <v>1.1235854614025694E-3</v>
      </c>
      <c r="N114" s="79"/>
    </row>
    <row r="115" spans="1:14" x14ac:dyDescent="0.25">
      <c r="A115" s="161"/>
      <c r="B115" s="162" t="s">
        <v>119</v>
      </c>
      <c r="C115" s="163">
        <v>17393</v>
      </c>
      <c r="D115" s="163">
        <v>22036</v>
      </c>
      <c r="E115" s="163">
        <v>9104</v>
      </c>
      <c r="F115" s="163">
        <v>31284</v>
      </c>
      <c r="G115" s="163">
        <v>30265</v>
      </c>
      <c r="H115" s="163">
        <v>20918</v>
      </c>
      <c r="I115" s="164">
        <f t="shared" si="45"/>
        <v>-0.30883859243350409</v>
      </c>
      <c r="J115" s="165">
        <f t="shared" si="42"/>
        <v>-5.0735160646215305E-2</v>
      </c>
      <c r="K115" s="163">
        <f t="shared" si="43"/>
        <v>-9347</v>
      </c>
      <c r="L115" s="163">
        <f t="shared" si="44"/>
        <v>-1118</v>
      </c>
      <c r="M115" s="164">
        <f t="shared" si="46"/>
        <v>8.657099960079173E-4</v>
      </c>
      <c r="N115" s="79"/>
    </row>
    <row r="116" spans="1:14" x14ac:dyDescent="0.25">
      <c r="A116" s="161"/>
      <c r="B116" s="162" t="s">
        <v>128</v>
      </c>
      <c r="C116" s="163">
        <v>2906</v>
      </c>
      <c r="D116" s="163">
        <v>3749</v>
      </c>
      <c r="E116" s="163">
        <v>2280</v>
      </c>
      <c r="F116" s="163">
        <v>4298</v>
      </c>
      <c r="G116" s="163">
        <v>6898</v>
      </c>
      <c r="H116" s="163">
        <v>9968</v>
      </c>
      <c r="I116" s="164">
        <f t="shared" si="45"/>
        <v>0.44505653812699331</v>
      </c>
      <c r="J116" s="165">
        <f t="shared" si="42"/>
        <v>1.6588423579621234</v>
      </c>
      <c r="K116" s="163">
        <f t="shared" si="43"/>
        <v>3070</v>
      </c>
      <c r="L116" s="163">
        <f t="shared" si="44"/>
        <v>6219</v>
      </c>
      <c r="M116" s="164">
        <f t="shared" si="46"/>
        <v>4.1253452721134521E-4</v>
      </c>
      <c r="N116" s="79"/>
    </row>
    <row r="117" spans="1:14" x14ac:dyDescent="0.25">
      <c r="A117" s="161" t="s">
        <v>144</v>
      </c>
      <c r="B117" s="162" t="s">
        <v>131</v>
      </c>
      <c r="C117" s="163">
        <v>7698</v>
      </c>
      <c r="D117" s="163">
        <v>8018</v>
      </c>
      <c r="E117" s="163">
        <v>7210</v>
      </c>
      <c r="F117" s="163">
        <v>5280</v>
      </c>
      <c r="G117" s="163">
        <v>4360</v>
      </c>
      <c r="H117" s="163">
        <v>8892</v>
      </c>
      <c r="I117" s="164">
        <f t="shared" si="45"/>
        <v>1.0394495412844038</v>
      </c>
      <c r="J117" s="165">
        <f t="shared" si="42"/>
        <v>0.1090047393364928</v>
      </c>
      <c r="K117" s="163">
        <f t="shared" si="43"/>
        <v>4532</v>
      </c>
      <c r="L117" s="163">
        <f t="shared" si="44"/>
        <v>874</v>
      </c>
      <c r="M117" s="164">
        <f t="shared" si="46"/>
        <v>3.6800331219535333E-4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82917</v>
      </c>
      <c r="D118" s="169">
        <f t="shared" si="47"/>
        <v>107359</v>
      </c>
      <c r="E118" s="169">
        <f t="shared" si="47"/>
        <v>50855</v>
      </c>
      <c r="F118" s="169">
        <f t="shared" si="47"/>
        <v>144456</v>
      </c>
      <c r="G118" s="169">
        <f t="shared" si="47"/>
        <v>139152</v>
      </c>
      <c r="H118" s="169">
        <f t="shared" si="47"/>
        <v>170373</v>
      </c>
      <c r="I118" s="170">
        <f t="shared" si="45"/>
        <v>0.22436616074508442</v>
      </c>
      <c r="J118" s="171">
        <f t="shared" si="42"/>
        <v>0.58694659972615248</v>
      </c>
      <c r="K118" s="169">
        <f>H118-G118</f>
        <v>31221</v>
      </c>
      <c r="L118" s="169">
        <f t="shared" si="44"/>
        <v>63014</v>
      </c>
      <c r="M118" s="170">
        <f t="shared" si="46"/>
        <v>7.0510378214866092E-3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350866</v>
      </c>
      <c r="D120" s="176">
        <v>330257</v>
      </c>
      <c r="E120" s="176">
        <v>133486</v>
      </c>
      <c r="F120" s="176">
        <v>342925</v>
      </c>
      <c r="G120" s="176">
        <v>377873</v>
      </c>
      <c r="H120" s="176">
        <v>389611</v>
      </c>
      <c r="I120" s="177">
        <f>IFERROR(H120/G120-1,"-")</f>
        <v>3.1063346679969239E-2</v>
      </c>
      <c r="J120" s="177">
        <f>IFERROR(H120/D120-1,"-")</f>
        <v>0.1797206418032018</v>
      </c>
      <c r="K120" s="176">
        <f>H120-G120</f>
        <v>11738</v>
      </c>
      <c r="L120" s="176">
        <f>H120-D120</f>
        <v>59354</v>
      </c>
      <c r="M120" s="177">
        <f>H120/H$8</f>
        <v>1.6124397038657649E-2</v>
      </c>
      <c r="N120" s="79"/>
    </row>
    <row r="121" spans="1:14" x14ac:dyDescent="0.25">
      <c r="A121" s="161" t="s">
        <v>96</v>
      </c>
      <c r="B121" s="157" t="s">
        <v>97</v>
      </c>
      <c r="C121" s="158">
        <v>180562</v>
      </c>
      <c r="D121" s="158">
        <v>154334</v>
      </c>
      <c r="E121" s="158">
        <v>60618</v>
      </c>
      <c r="F121" s="158">
        <v>174454</v>
      </c>
      <c r="G121" s="158">
        <v>201874</v>
      </c>
      <c r="H121" s="158">
        <v>202800</v>
      </c>
      <c r="I121" s="159">
        <f>IFERROR(H121/G121-1,"-")</f>
        <v>4.5870196261033058E-3</v>
      </c>
      <c r="J121" s="160">
        <f t="shared" ref="J121:J132" si="48">IFERROR(H121/D121-1,"-")</f>
        <v>0.31403320072051533</v>
      </c>
      <c r="K121" s="158">
        <f t="shared" ref="K121:K131" si="49">H121-G121</f>
        <v>926</v>
      </c>
      <c r="L121" s="158">
        <f t="shared" ref="L121:L132" si="50">H121-D121</f>
        <v>48466</v>
      </c>
      <c r="M121" s="159">
        <f>H121/H$8</f>
        <v>8.3930579974378829E-3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3.7377664351015893E-3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4.6552915623362928E-3</v>
      </c>
      <c r="N123" s="79"/>
    </row>
    <row r="124" spans="1:14" x14ac:dyDescent="0.25">
      <c r="A124" s="161"/>
      <c r="B124" s="157" t="s">
        <v>107</v>
      </c>
      <c r="C124" s="158">
        <v>170304</v>
      </c>
      <c r="D124" s="158">
        <v>175923</v>
      </c>
      <c r="E124" s="158">
        <v>72868</v>
      </c>
      <c r="F124" s="158">
        <v>168471</v>
      </c>
      <c r="G124" s="158">
        <v>175999</v>
      </c>
      <c r="H124" s="158">
        <v>186811</v>
      </c>
      <c r="I124" s="159">
        <f>IFERROR(H124/G124-1,"-")</f>
        <v>6.1432167228222978E-2</v>
      </c>
      <c r="J124" s="160">
        <f t="shared" si="48"/>
        <v>6.189071355081488E-2</v>
      </c>
      <c r="K124" s="158">
        <f t="shared" si="49"/>
        <v>10812</v>
      </c>
      <c r="L124" s="158">
        <f t="shared" si="50"/>
        <v>10888</v>
      </c>
      <c r="M124" s="159">
        <f>H124/H$8</f>
        <v>7.7313390412197648E-3</v>
      </c>
      <c r="N124" s="79"/>
    </row>
    <row r="125" spans="1:14" s="56" customFormat="1" x14ac:dyDescent="0.25">
      <c r="A125" s="161"/>
      <c r="B125" s="162" t="s">
        <v>110</v>
      </c>
      <c r="C125" s="163">
        <v>24344</v>
      </c>
      <c r="D125" s="163">
        <v>22056</v>
      </c>
      <c r="E125" s="163">
        <v>9147</v>
      </c>
      <c r="F125" s="163">
        <v>22618</v>
      </c>
      <c r="G125" s="163">
        <v>23452</v>
      </c>
      <c r="H125" s="163">
        <v>25649</v>
      </c>
      <c r="I125" s="164">
        <f t="shared" ref="I125:I132" si="51">IFERROR(H125/G125-1,"-")</f>
        <v>9.3680709534368134E-2</v>
      </c>
      <c r="J125" s="165">
        <f t="shared" si="48"/>
        <v>0.16290351831701133</v>
      </c>
      <c r="K125" s="163">
        <f t="shared" si="49"/>
        <v>2197</v>
      </c>
      <c r="L125" s="163">
        <f t="shared" si="50"/>
        <v>3593</v>
      </c>
      <c r="M125" s="164">
        <f t="shared" ref="M125:M132" si="52">H125/H$8</f>
        <v>1.0615066300605732E-3</v>
      </c>
      <c r="N125" s="166"/>
    </row>
    <row r="126" spans="1:14" s="56" customFormat="1" x14ac:dyDescent="0.25">
      <c r="A126" s="161"/>
      <c r="B126" s="162" t="s">
        <v>113</v>
      </c>
      <c r="C126" s="163">
        <v>22584</v>
      </c>
      <c r="D126" s="163">
        <v>19653</v>
      </c>
      <c r="E126" s="163">
        <v>9349</v>
      </c>
      <c r="F126" s="163">
        <v>19966</v>
      </c>
      <c r="G126" s="163">
        <v>27436</v>
      </c>
      <c r="H126" s="163">
        <v>26799</v>
      </c>
      <c r="I126" s="164">
        <f t="shared" si="51"/>
        <v>-2.3217670214316977E-2</v>
      </c>
      <c r="J126" s="165">
        <f t="shared" si="48"/>
        <v>0.36360860937261497</v>
      </c>
      <c r="K126" s="163">
        <f t="shared" si="49"/>
        <v>-637</v>
      </c>
      <c r="L126" s="163">
        <f t="shared" si="50"/>
        <v>7146</v>
      </c>
      <c r="M126" s="164">
        <f t="shared" si="52"/>
        <v>1.1091004007561037E-3</v>
      </c>
      <c r="N126" s="166"/>
    </row>
    <row r="127" spans="1:14" x14ac:dyDescent="0.25">
      <c r="A127" s="161"/>
      <c r="B127" s="162" t="s">
        <v>116</v>
      </c>
      <c r="C127" s="163">
        <v>11996</v>
      </c>
      <c r="D127" s="163">
        <v>13170</v>
      </c>
      <c r="E127" s="163">
        <v>5350</v>
      </c>
      <c r="F127" s="163">
        <v>15527</v>
      </c>
      <c r="G127" s="163">
        <v>18572</v>
      </c>
      <c r="H127" s="163">
        <v>18167</v>
      </c>
      <c r="I127" s="164">
        <f t="shared" si="51"/>
        <v>-2.180702132242085E-2</v>
      </c>
      <c r="J127" s="165">
        <f t="shared" si="48"/>
        <v>0.37942293090356882</v>
      </c>
      <c r="K127" s="163">
        <f t="shared" si="49"/>
        <v>-405</v>
      </c>
      <c r="L127" s="163">
        <f t="shared" si="50"/>
        <v>4997</v>
      </c>
      <c r="M127" s="164">
        <f t="shared" si="52"/>
        <v>7.5185741932669629E-4</v>
      </c>
      <c r="N127" s="79"/>
    </row>
    <row r="128" spans="1:14" x14ac:dyDescent="0.25">
      <c r="A128" s="161"/>
      <c r="B128" s="162" t="s">
        <v>123</v>
      </c>
      <c r="C128" s="163">
        <v>3187</v>
      </c>
      <c r="D128" s="163">
        <v>3128</v>
      </c>
      <c r="E128" s="163">
        <v>1388</v>
      </c>
      <c r="F128" s="163">
        <v>4119</v>
      </c>
      <c r="G128" s="163">
        <v>4558</v>
      </c>
      <c r="H128" s="163">
        <v>5112</v>
      </c>
      <c r="I128" s="164">
        <f t="shared" si="51"/>
        <v>0.12154453707766555</v>
      </c>
      <c r="J128" s="165">
        <f t="shared" si="48"/>
        <v>0.63427109974424556</v>
      </c>
      <c r="K128" s="163">
        <f t="shared" si="49"/>
        <v>554</v>
      </c>
      <c r="L128" s="163">
        <f t="shared" si="50"/>
        <v>1984</v>
      </c>
      <c r="M128" s="164">
        <f t="shared" si="52"/>
        <v>2.1156465721352297E-4</v>
      </c>
      <c r="N128" s="79"/>
    </row>
    <row r="129" spans="1:14" x14ac:dyDescent="0.25">
      <c r="A129" s="161"/>
      <c r="B129" s="162" t="s">
        <v>119</v>
      </c>
      <c r="C129" s="163">
        <v>3256</v>
      </c>
      <c r="D129" s="163">
        <v>2421</v>
      </c>
      <c r="E129" s="163">
        <v>1246</v>
      </c>
      <c r="F129" s="163">
        <v>3183</v>
      </c>
      <c r="G129" s="163">
        <v>3649</v>
      </c>
      <c r="H129" s="163">
        <v>3764</v>
      </c>
      <c r="I129" s="164">
        <f t="shared" si="51"/>
        <v>3.1515483694162683E-2</v>
      </c>
      <c r="J129" s="165">
        <f t="shared" si="48"/>
        <v>0.55472945064023138</v>
      </c>
      <c r="K129" s="163">
        <f t="shared" si="49"/>
        <v>115</v>
      </c>
      <c r="L129" s="163">
        <f t="shared" si="50"/>
        <v>1343</v>
      </c>
      <c r="M129" s="164">
        <f t="shared" si="52"/>
        <v>1.5577648078084907E-4</v>
      </c>
      <c r="N129" s="79"/>
    </row>
    <row r="130" spans="1:14" x14ac:dyDescent="0.25">
      <c r="A130" s="161"/>
      <c r="B130" s="162" t="s">
        <v>128</v>
      </c>
      <c r="C130" s="163">
        <v>2893</v>
      </c>
      <c r="D130" s="163">
        <v>3133</v>
      </c>
      <c r="E130" s="163">
        <v>1591</v>
      </c>
      <c r="F130" s="163">
        <v>1653</v>
      </c>
      <c r="G130" s="163">
        <v>2259</v>
      </c>
      <c r="H130" s="163">
        <v>2935</v>
      </c>
      <c r="I130" s="164">
        <f t="shared" si="51"/>
        <v>0.29924745462594071</v>
      </c>
      <c r="J130" s="165">
        <f t="shared" si="48"/>
        <v>-6.3198212575805934E-2</v>
      </c>
      <c r="K130" s="163">
        <f t="shared" si="49"/>
        <v>676</v>
      </c>
      <c r="L130" s="163">
        <f t="shared" si="50"/>
        <v>-198</v>
      </c>
      <c r="M130" s="164">
        <f t="shared" si="52"/>
        <v>1.2146757999250584E-4</v>
      </c>
      <c r="N130" s="79"/>
    </row>
    <row r="131" spans="1:14" x14ac:dyDescent="0.25">
      <c r="A131" s="161" t="s">
        <v>144</v>
      </c>
      <c r="B131" s="162" t="s">
        <v>131</v>
      </c>
      <c r="C131" s="163">
        <v>4809</v>
      </c>
      <c r="D131" s="163">
        <v>3820</v>
      </c>
      <c r="E131" s="163">
        <v>1922</v>
      </c>
      <c r="F131" s="163">
        <v>2460</v>
      </c>
      <c r="G131" s="163">
        <v>3064</v>
      </c>
      <c r="H131" s="163">
        <v>3446</v>
      </c>
      <c r="I131" s="164">
        <f t="shared" si="51"/>
        <v>0.12467362924281988</v>
      </c>
      <c r="J131" s="165">
        <f t="shared" si="48"/>
        <v>-9.7905759162303707E-2</v>
      </c>
      <c r="K131" s="163">
        <f t="shared" si="49"/>
        <v>382</v>
      </c>
      <c r="L131" s="163">
        <f t="shared" si="50"/>
        <v>-374</v>
      </c>
      <c r="M131" s="164">
        <f t="shared" si="52"/>
        <v>1.4261576853634588E-4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97235</v>
      </c>
      <c r="D132" s="169">
        <f t="shared" si="53"/>
        <v>108542</v>
      </c>
      <c r="E132" s="169">
        <f t="shared" si="53"/>
        <v>42875</v>
      </c>
      <c r="F132" s="169">
        <f t="shared" si="53"/>
        <v>98945</v>
      </c>
      <c r="G132" s="169">
        <f t="shared" si="53"/>
        <v>93009</v>
      </c>
      <c r="H132" s="169">
        <f t="shared" si="53"/>
        <v>100939</v>
      </c>
      <c r="I132" s="170">
        <f t="shared" si="51"/>
        <v>8.5260566181767361E-2</v>
      </c>
      <c r="J132" s="171">
        <f t="shared" si="48"/>
        <v>-7.004661789906208E-2</v>
      </c>
      <c r="K132" s="169">
        <f>H132-G132</f>
        <v>7930</v>
      </c>
      <c r="L132" s="169">
        <f t="shared" si="50"/>
        <v>-7603</v>
      </c>
      <c r="M132" s="170">
        <f t="shared" si="52"/>
        <v>4.1774501045531674E-3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1420474</v>
      </c>
      <c r="D134" s="176">
        <v>1236378</v>
      </c>
      <c r="E134" s="176">
        <v>473204</v>
      </c>
      <c r="F134" s="176">
        <v>1153750</v>
      </c>
      <c r="G134" s="176">
        <v>1242308</v>
      </c>
      <c r="H134" s="176">
        <v>1342017</v>
      </c>
      <c r="I134" s="177">
        <f>IFERROR(H134/G134-1,"-")</f>
        <v>8.0261094672174682E-2</v>
      </c>
      <c r="J134" s="177">
        <f>IFERROR(H134/D134-1,"-")</f>
        <v>8.5442316184856093E-2</v>
      </c>
      <c r="K134" s="176">
        <f>H134-G134</f>
        <v>99709</v>
      </c>
      <c r="L134" s="176">
        <f>H134-D134</f>
        <v>105639</v>
      </c>
      <c r="M134" s="177">
        <f>H134/H$8</f>
        <v>5.5540564667394453E-2</v>
      </c>
      <c r="N134" s="79"/>
    </row>
    <row r="135" spans="1:14" x14ac:dyDescent="0.25">
      <c r="A135" s="161" t="s">
        <v>96</v>
      </c>
      <c r="B135" s="157" t="s">
        <v>97</v>
      </c>
      <c r="C135" s="158">
        <v>158043</v>
      </c>
      <c r="D135" s="158">
        <v>137126</v>
      </c>
      <c r="E135" s="158">
        <v>33884</v>
      </c>
      <c r="F135" s="158">
        <v>75529</v>
      </c>
      <c r="G135" s="158">
        <v>83338</v>
      </c>
      <c r="H135" s="158">
        <v>69683</v>
      </c>
      <c r="I135" s="159">
        <f>IFERROR(H135/G135-1,"-")</f>
        <v>-0.16385082435383613</v>
      </c>
      <c r="J135" s="160">
        <f t="shared" ref="J135:J146" si="54">IFERROR(H135/D135-1,"-")</f>
        <v>-0.4918323293904876</v>
      </c>
      <c r="K135" s="158">
        <f t="shared" ref="K135:K145" si="55">H135-G135</f>
        <v>-13655</v>
      </c>
      <c r="L135" s="158">
        <f t="shared" ref="L135:L146" si="56">H135-D135</f>
        <v>-67443</v>
      </c>
      <c r="M135" s="159">
        <f>H135/H$8</f>
        <v>2.8838928029362131E-3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1.4110932222911343E-3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1.4727995806450786E-3</v>
      </c>
      <c r="N137" s="79"/>
    </row>
    <row r="138" spans="1:14" x14ac:dyDescent="0.25">
      <c r="A138" s="161"/>
      <c r="B138" s="157" t="s">
        <v>107</v>
      </c>
      <c r="C138" s="158">
        <v>1262431</v>
      </c>
      <c r="D138" s="158">
        <v>1099252</v>
      </c>
      <c r="E138" s="158">
        <v>439320</v>
      </c>
      <c r="F138" s="158">
        <v>1078221</v>
      </c>
      <c r="G138" s="158">
        <v>1158970</v>
      </c>
      <c r="H138" s="158">
        <v>1272334</v>
      </c>
      <c r="I138" s="159">
        <f>IFERROR(H138/G138-1,"-")</f>
        <v>9.7814438682623406E-2</v>
      </c>
      <c r="J138" s="160">
        <f t="shared" si="54"/>
        <v>0.15745434167961481</v>
      </c>
      <c r="K138" s="158">
        <f t="shared" si="55"/>
        <v>113364</v>
      </c>
      <c r="L138" s="158">
        <f t="shared" si="56"/>
        <v>173082</v>
      </c>
      <c r="M138" s="159">
        <f>H138/H$8</f>
        <v>5.2656671864458236E-2</v>
      </c>
      <c r="N138" s="79"/>
    </row>
    <row r="139" spans="1:14" s="56" customFormat="1" x14ac:dyDescent="0.25">
      <c r="A139" s="161"/>
      <c r="B139" s="162" t="s">
        <v>110</v>
      </c>
      <c r="C139" s="163">
        <v>695086</v>
      </c>
      <c r="D139" s="163">
        <v>559786</v>
      </c>
      <c r="E139" s="163">
        <v>200238</v>
      </c>
      <c r="F139" s="163">
        <v>485247</v>
      </c>
      <c r="G139" s="163">
        <v>476282</v>
      </c>
      <c r="H139" s="163">
        <v>573079</v>
      </c>
      <c r="I139" s="164">
        <f t="shared" ref="I139:I146" si="57">IFERROR(H139/G139-1,"-")</f>
        <v>0.20323463830251831</v>
      </c>
      <c r="J139" s="165">
        <f t="shared" si="54"/>
        <v>2.3746574583858759E-2</v>
      </c>
      <c r="K139" s="163">
        <f t="shared" si="55"/>
        <v>96797</v>
      </c>
      <c r="L139" s="163">
        <f t="shared" si="56"/>
        <v>13293</v>
      </c>
      <c r="M139" s="164">
        <f t="shared" ref="M139:M146" si="58">H139/H$8</f>
        <v>2.3717383057759882E-2</v>
      </c>
      <c r="N139" s="166"/>
    </row>
    <row r="140" spans="1:14" s="56" customFormat="1" x14ac:dyDescent="0.25">
      <c r="A140" s="161"/>
      <c r="B140" s="162" t="s">
        <v>113</v>
      </c>
      <c r="C140" s="163">
        <v>78783</v>
      </c>
      <c r="D140" s="163">
        <v>71294</v>
      </c>
      <c r="E140" s="163">
        <v>32199</v>
      </c>
      <c r="F140" s="163">
        <v>77863</v>
      </c>
      <c r="G140" s="163">
        <v>113870</v>
      </c>
      <c r="H140" s="163">
        <v>127281</v>
      </c>
      <c r="I140" s="164">
        <f t="shared" si="57"/>
        <v>0.11777465530868536</v>
      </c>
      <c r="J140" s="165">
        <f t="shared" si="54"/>
        <v>0.78529750049092484</v>
      </c>
      <c r="K140" s="163">
        <f t="shared" si="55"/>
        <v>13411</v>
      </c>
      <c r="L140" s="163">
        <f t="shared" si="56"/>
        <v>55987</v>
      </c>
      <c r="M140" s="164">
        <f t="shared" si="58"/>
        <v>5.2676371546937434E-3</v>
      </c>
      <c r="N140" s="166"/>
    </row>
    <row r="141" spans="1:14" x14ac:dyDescent="0.25">
      <c r="A141" s="161"/>
      <c r="B141" s="162" t="s">
        <v>116</v>
      </c>
      <c r="C141" s="163">
        <v>118481</v>
      </c>
      <c r="D141" s="163">
        <v>96085</v>
      </c>
      <c r="E141" s="163">
        <v>29612</v>
      </c>
      <c r="F141" s="163">
        <v>117681</v>
      </c>
      <c r="G141" s="163">
        <v>112196</v>
      </c>
      <c r="H141" s="163">
        <v>121065</v>
      </c>
      <c r="I141" s="164">
        <f t="shared" si="57"/>
        <v>7.9049163963064606E-2</v>
      </c>
      <c r="J141" s="165">
        <f t="shared" si="54"/>
        <v>0.25997814435135558</v>
      </c>
      <c r="K141" s="163">
        <f t="shared" si="55"/>
        <v>8869</v>
      </c>
      <c r="L141" s="163">
        <f t="shared" si="56"/>
        <v>24980</v>
      </c>
      <c r="M141" s="164">
        <f t="shared" si="58"/>
        <v>5.010382477612511E-3</v>
      </c>
      <c r="N141" s="79"/>
    </row>
    <row r="142" spans="1:14" x14ac:dyDescent="0.25">
      <c r="A142" s="161"/>
      <c r="B142" s="162" t="s">
        <v>123</v>
      </c>
      <c r="C142" s="163">
        <v>26724</v>
      </c>
      <c r="D142" s="163">
        <v>27323</v>
      </c>
      <c r="E142" s="163">
        <v>6757</v>
      </c>
      <c r="F142" s="163">
        <v>43011</v>
      </c>
      <c r="G142" s="163">
        <v>52082</v>
      </c>
      <c r="H142" s="163">
        <v>42799</v>
      </c>
      <c r="I142" s="164">
        <f t="shared" si="57"/>
        <v>-0.17823816289697014</v>
      </c>
      <c r="J142" s="165">
        <f t="shared" si="54"/>
        <v>0.56640925227830041</v>
      </c>
      <c r="K142" s="163">
        <f t="shared" si="55"/>
        <v>-9283</v>
      </c>
      <c r="L142" s="163">
        <f t="shared" si="56"/>
        <v>15476</v>
      </c>
      <c r="M142" s="164">
        <f t="shared" si="58"/>
        <v>1.7712746017373962E-3</v>
      </c>
      <c r="N142" s="79"/>
    </row>
    <row r="143" spans="1:14" x14ac:dyDescent="0.25">
      <c r="A143" s="161"/>
      <c r="B143" s="162" t="s">
        <v>119</v>
      </c>
      <c r="C143" s="163">
        <v>24765</v>
      </c>
      <c r="D143" s="163">
        <v>26768</v>
      </c>
      <c r="E143" s="163">
        <v>9265</v>
      </c>
      <c r="F143" s="163">
        <v>21223</v>
      </c>
      <c r="G143" s="163">
        <v>27309</v>
      </c>
      <c r="H143" s="163">
        <v>31901</v>
      </c>
      <c r="I143" s="164">
        <f t="shared" si="57"/>
        <v>0.16814969423999404</v>
      </c>
      <c r="J143" s="165">
        <f t="shared" si="54"/>
        <v>0.1917588164973103</v>
      </c>
      <c r="K143" s="163">
        <f t="shared" si="55"/>
        <v>4592</v>
      </c>
      <c r="L143" s="163">
        <f t="shared" si="56"/>
        <v>5133</v>
      </c>
      <c r="M143" s="164">
        <f t="shared" si="58"/>
        <v>1.3202511990940133E-3</v>
      </c>
      <c r="N143" s="79"/>
    </row>
    <row r="144" spans="1:14" x14ac:dyDescent="0.25">
      <c r="A144" s="161"/>
      <c r="B144" s="162" t="s">
        <v>128</v>
      </c>
      <c r="C144" s="163">
        <v>11807</v>
      </c>
      <c r="D144" s="163">
        <v>12082</v>
      </c>
      <c r="E144" s="163">
        <v>15289</v>
      </c>
      <c r="F144" s="163">
        <v>14684</v>
      </c>
      <c r="G144" s="163">
        <v>18600</v>
      </c>
      <c r="H144" s="163">
        <v>16524</v>
      </c>
      <c r="I144" s="164">
        <f t="shared" si="57"/>
        <v>-0.11161290322580641</v>
      </c>
      <c r="J144" s="165">
        <f t="shared" si="54"/>
        <v>0.36765436186061917</v>
      </c>
      <c r="K144" s="163">
        <f t="shared" si="55"/>
        <v>-2076</v>
      </c>
      <c r="L144" s="163">
        <f t="shared" si="56"/>
        <v>4442</v>
      </c>
      <c r="M144" s="164">
        <f t="shared" si="58"/>
        <v>6.8386040606342984E-4</v>
      </c>
      <c r="N144" s="79"/>
    </row>
    <row r="145" spans="1:14" x14ac:dyDescent="0.25">
      <c r="A145" s="161" t="s">
        <v>144</v>
      </c>
      <c r="B145" s="162" t="s">
        <v>131</v>
      </c>
      <c r="C145" s="163">
        <v>52968</v>
      </c>
      <c r="D145" s="163">
        <v>33743</v>
      </c>
      <c r="E145" s="163">
        <v>28797</v>
      </c>
      <c r="F145" s="163">
        <v>6599</v>
      </c>
      <c r="G145" s="163">
        <v>12860</v>
      </c>
      <c r="H145" s="163">
        <v>10617</v>
      </c>
      <c r="I145" s="164">
        <f t="shared" si="57"/>
        <v>-0.17441679626749607</v>
      </c>
      <c r="J145" s="165">
        <f t="shared" si="54"/>
        <v>-0.68535696292564385</v>
      </c>
      <c r="K145" s="163">
        <f t="shared" si="55"/>
        <v>-2243</v>
      </c>
      <c r="L145" s="163">
        <f t="shared" si="56"/>
        <v>-23126</v>
      </c>
      <c r="M145" s="164">
        <f t="shared" si="58"/>
        <v>4.3939396823864892E-4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253817</v>
      </c>
      <c r="D146" s="169">
        <f t="shared" si="59"/>
        <v>272171</v>
      </c>
      <c r="E146" s="169">
        <f t="shared" si="59"/>
        <v>117163</v>
      </c>
      <c r="F146" s="169">
        <f t="shared" si="59"/>
        <v>311913</v>
      </c>
      <c r="G146" s="169">
        <f t="shared" si="59"/>
        <v>345771</v>
      </c>
      <c r="H146" s="169">
        <f t="shared" si="59"/>
        <v>349068</v>
      </c>
      <c r="I146" s="170">
        <f t="shared" si="57"/>
        <v>9.5352126118153357E-3</v>
      </c>
      <c r="J146" s="171">
        <f t="shared" si="54"/>
        <v>0.28253193764214402</v>
      </c>
      <c r="K146" s="169">
        <f>H146-G146</f>
        <v>3297</v>
      </c>
      <c r="L146" s="169">
        <f t="shared" si="56"/>
        <v>76897</v>
      </c>
      <c r="M146" s="170">
        <f t="shared" si="58"/>
        <v>1.4446488999258614E-2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517945</v>
      </c>
      <c r="D148" s="176">
        <v>499661</v>
      </c>
      <c r="E148" s="176">
        <v>184985</v>
      </c>
      <c r="F148" s="176">
        <v>400537</v>
      </c>
      <c r="G148" s="176">
        <v>532288</v>
      </c>
      <c r="H148" s="176">
        <v>498730</v>
      </c>
      <c r="I148" s="177">
        <f>IFERROR(H148/G148-1,"-")</f>
        <v>-6.3044817842972223E-2</v>
      </c>
      <c r="J148" s="177">
        <f>IFERROR(H148/D148-1,"-")</f>
        <v>-1.8632632925122961E-3</v>
      </c>
      <c r="K148" s="176">
        <f>H148-G148</f>
        <v>-33558</v>
      </c>
      <c r="L148" s="176">
        <f>H148-D148</f>
        <v>-931</v>
      </c>
      <c r="M148" s="177">
        <f>H148/H$8</f>
        <v>2.0640383703462502E-2</v>
      </c>
      <c r="N148" s="79"/>
    </row>
    <row r="149" spans="1:14" x14ac:dyDescent="0.25">
      <c r="A149" s="161" t="s">
        <v>96</v>
      </c>
      <c r="B149" s="157" t="s">
        <v>97</v>
      </c>
      <c r="C149" s="158">
        <v>166799</v>
      </c>
      <c r="D149" s="158">
        <v>187216</v>
      </c>
      <c r="E149" s="158">
        <v>63220</v>
      </c>
      <c r="F149" s="158">
        <v>167388</v>
      </c>
      <c r="G149" s="158">
        <v>216622</v>
      </c>
      <c r="H149" s="158">
        <v>193819</v>
      </c>
      <c r="I149" s="159">
        <f>IFERROR(H149/G149-1,"-")</f>
        <v>-0.10526631644062001</v>
      </c>
      <c r="J149" s="160">
        <f t="shared" ref="J149:J160" si="60">IFERROR(H149/D149-1,"-")</f>
        <v>3.5269421416972868E-2</v>
      </c>
      <c r="K149" s="158">
        <f t="shared" ref="K149:K159" si="61">H149-G149</f>
        <v>-22803</v>
      </c>
      <c r="L149" s="158">
        <f t="shared" ref="L149:L160" si="62">H149-D149</f>
        <v>6603</v>
      </c>
      <c r="M149" s="159">
        <f>H149/H$8</f>
        <v>8.0213713412495714E-3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5.2264995824577807E-3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2.7948717587917902E-3</v>
      </c>
      <c r="N151" s="79"/>
    </row>
    <row r="152" spans="1:14" x14ac:dyDescent="0.25">
      <c r="A152" s="161"/>
      <c r="B152" s="157" t="s">
        <v>107</v>
      </c>
      <c r="C152" s="158">
        <v>351146</v>
      </c>
      <c r="D152" s="158">
        <v>312445</v>
      </c>
      <c r="E152" s="158">
        <v>121765</v>
      </c>
      <c r="F152" s="158">
        <v>233149</v>
      </c>
      <c r="G152" s="158">
        <v>315666</v>
      </c>
      <c r="H152" s="158">
        <v>304911</v>
      </c>
      <c r="I152" s="159">
        <f>IFERROR(H152/G152-1,"-")</f>
        <v>-3.4070821691281283E-2</v>
      </c>
      <c r="J152" s="160">
        <f t="shared" si="60"/>
        <v>-2.4113043895725661E-2</v>
      </c>
      <c r="K152" s="158">
        <f t="shared" si="61"/>
        <v>-10755</v>
      </c>
      <c r="L152" s="158">
        <f t="shared" si="62"/>
        <v>-7534</v>
      </c>
      <c r="M152" s="159">
        <f>H152/H$8</f>
        <v>1.261901236221293E-2</v>
      </c>
      <c r="N152" s="79"/>
    </row>
    <row r="153" spans="1:14" s="56" customFormat="1" x14ac:dyDescent="0.25">
      <c r="A153" s="161"/>
      <c r="B153" s="162" t="s">
        <v>110</v>
      </c>
      <c r="C153" s="163">
        <v>110380</v>
      </c>
      <c r="D153" s="163">
        <v>88208</v>
      </c>
      <c r="E153" s="163">
        <v>26701</v>
      </c>
      <c r="F153" s="163">
        <v>87090</v>
      </c>
      <c r="G153" s="163">
        <v>124474</v>
      </c>
      <c r="H153" s="163">
        <v>111777</v>
      </c>
      <c r="I153" s="164">
        <f t="shared" ref="I153:I160" si="63">IFERROR(H153/G153-1,"-")</f>
        <v>-0.10200523804167938</v>
      </c>
      <c r="J153" s="165">
        <f t="shared" si="60"/>
        <v>0.26719798657718119</v>
      </c>
      <c r="K153" s="163">
        <f t="shared" si="61"/>
        <v>-12697</v>
      </c>
      <c r="L153" s="163">
        <f t="shared" si="62"/>
        <v>23569</v>
      </c>
      <c r="M153" s="164">
        <f t="shared" ref="M153:M160" si="64">H153/H$8</f>
        <v>4.6259903539428706E-3</v>
      </c>
      <c r="N153" s="166"/>
    </row>
    <row r="154" spans="1:14" s="56" customFormat="1" x14ac:dyDescent="0.25">
      <c r="A154" s="161"/>
      <c r="B154" s="162" t="s">
        <v>113</v>
      </c>
      <c r="C154" s="163">
        <v>125713</v>
      </c>
      <c r="D154" s="163">
        <v>99469</v>
      </c>
      <c r="E154" s="163">
        <v>45281</v>
      </c>
      <c r="F154" s="163">
        <v>60205</v>
      </c>
      <c r="G154" s="163">
        <v>64899</v>
      </c>
      <c r="H154" s="163">
        <v>66247</v>
      </c>
      <c r="I154" s="164">
        <f t="shared" si="63"/>
        <v>2.0770736066811457E-2</v>
      </c>
      <c r="J154" s="165">
        <f t="shared" si="60"/>
        <v>-0.33399350551428086</v>
      </c>
      <c r="K154" s="163">
        <f t="shared" si="61"/>
        <v>1348</v>
      </c>
      <c r="L154" s="163">
        <f t="shared" si="62"/>
        <v>-33222</v>
      </c>
      <c r="M154" s="164">
        <f t="shared" si="64"/>
        <v>2.7416908932754802E-3</v>
      </c>
      <c r="N154" s="166"/>
    </row>
    <row r="155" spans="1:14" x14ac:dyDescent="0.25">
      <c r="A155" s="161"/>
      <c r="B155" s="162" t="s">
        <v>116</v>
      </c>
      <c r="C155" s="163">
        <v>45289</v>
      </c>
      <c r="D155" s="163">
        <v>46557</v>
      </c>
      <c r="E155" s="163">
        <v>12717</v>
      </c>
      <c r="F155" s="163">
        <v>24322</v>
      </c>
      <c r="G155" s="163">
        <v>46771</v>
      </c>
      <c r="H155" s="163">
        <v>35220</v>
      </c>
      <c r="I155" s="164">
        <f t="shared" si="63"/>
        <v>-0.24696927583331552</v>
      </c>
      <c r="J155" s="165">
        <f t="shared" si="60"/>
        <v>-0.24350795798698366</v>
      </c>
      <c r="K155" s="163">
        <f t="shared" si="61"/>
        <v>-11551</v>
      </c>
      <c r="L155" s="163">
        <f t="shared" si="62"/>
        <v>-11337</v>
      </c>
      <c r="M155" s="164">
        <f t="shared" si="64"/>
        <v>1.4576109599100701E-3</v>
      </c>
      <c r="N155" s="79"/>
    </row>
    <row r="156" spans="1:14" x14ac:dyDescent="0.25">
      <c r="A156" s="161"/>
      <c r="B156" s="162" t="s">
        <v>123</v>
      </c>
      <c r="C156" s="163">
        <v>4899</v>
      </c>
      <c r="D156" s="163">
        <v>4852</v>
      </c>
      <c r="E156" s="163">
        <v>2455</v>
      </c>
      <c r="F156" s="163">
        <v>5320</v>
      </c>
      <c r="G156" s="163">
        <v>7687</v>
      </c>
      <c r="H156" s="163">
        <v>9983</v>
      </c>
      <c r="I156" s="164">
        <f t="shared" si="63"/>
        <v>0.29868609340444907</v>
      </c>
      <c r="J156" s="165">
        <f t="shared" si="60"/>
        <v>1.0575020610057706</v>
      </c>
      <c r="K156" s="163">
        <f t="shared" si="61"/>
        <v>2296</v>
      </c>
      <c r="L156" s="163">
        <f t="shared" si="62"/>
        <v>5131</v>
      </c>
      <c r="M156" s="164">
        <f t="shared" si="64"/>
        <v>4.1315531552476518E-4</v>
      </c>
      <c r="N156" s="79"/>
    </row>
    <row r="157" spans="1:14" x14ac:dyDescent="0.25">
      <c r="A157" s="161"/>
      <c r="B157" s="162" t="s">
        <v>119</v>
      </c>
      <c r="C157" s="163">
        <v>8710</v>
      </c>
      <c r="D157" s="163">
        <v>12471</v>
      </c>
      <c r="E157" s="163">
        <v>6985</v>
      </c>
      <c r="F157" s="163">
        <v>19537</v>
      </c>
      <c r="G157" s="163">
        <v>16414</v>
      </c>
      <c r="H157" s="163">
        <v>17803</v>
      </c>
      <c r="I157" s="164">
        <f t="shared" si="63"/>
        <v>8.4622882904837438E-2</v>
      </c>
      <c r="J157" s="165">
        <f t="shared" si="60"/>
        <v>0.42755192045545676</v>
      </c>
      <c r="K157" s="163">
        <f t="shared" si="61"/>
        <v>1389</v>
      </c>
      <c r="L157" s="163">
        <f t="shared" si="62"/>
        <v>5332</v>
      </c>
      <c r="M157" s="164">
        <f t="shared" si="64"/>
        <v>7.3679295625437191E-4</v>
      </c>
      <c r="N157" s="79"/>
    </row>
    <row r="158" spans="1:14" x14ac:dyDescent="0.25">
      <c r="A158" s="161"/>
      <c r="B158" s="162" t="s">
        <v>128</v>
      </c>
      <c r="C158" s="163">
        <v>1594</v>
      </c>
      <c r="D158" s="163">
        <v>2466</v>
      </c>
      <c r="E158" s="163">
        <v>2774</v>
      </c>
      <c r="F158" s="163">
        <v>1474</v>
      </c>
      <c r="G158" s="163">
        <v>3135</v>
      </c>
      <c r="H158" s="163">
        <v>2144</v>
      </c>
      <c r="I158" s="164">
        <f t="shared" si="63"/>
        <v>-0.31610845295055823</v>
      </c>
      <c r="J158" s="165">
        <f t="shared" si="60"/>
        <v>-0.13057583130575834</v>
      </c>
      <c r="K158" s="163">
        <f t="shared" si="61"/>
        <v>-991</v>
      </c>
      <c r="L158" s="163">
        <f t="shared" si="62"/>
        <v>-322</v>
      </c>
      <c r="M158" s="164">
        <f t="shared" si="64"/>
        <v>8.8731342931493195E-5</v>
      </c>
      <c r="N158" s="79"/>
    </row>
    <row r="159" spans="1:14" x14ac:dyDescent="0.25">
      <c r="A159" s="161" t="s">
        <v>144</v>
      </c>
      <c r="B159" s="162" t="s">
        <v>131</v>
      </c>
      <c r="C159" s="163">
        <v>5775</v>
      </c>
      <c r="D159" s="163">
        <v>5147</v>
      </c>
      <c r="E159" s="163">
        <v>3726</v>
      </c>
      <c r="F159" s="163">
        <v>2629</v>
      </c>
      <c r="G159" s="163">
        <v>3956</v>
      </c>
      <c r="H159" s="163">
        <v>3713</v>
      </c>
      <c r="I159" s="164">
        <f t="shared" si="63"/>
        <v>-6.1425682507583401E-2</v>
      </c>
      <c r="J159" s="165">
        <f t="shared" si="60"/>
        <v>-0.2786088983874101</v>
      </c>
      <c r="K159" s="163">
        <f t="shared" si="61"/>
        <v>-243</v>
      </c>
      <c r="L159" s="163">
        <f t="shared" si="62"/>
        <v>-1434</v>
      </c>
      <c r="M159" s="164">
        <f t="shared" si="64"/>
        <v>1.5366580051522118E-4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48786</v>
      </c>
      <c r="D160" s="169">
        <f t="shared" si="65"/>
        <v>53275</v>
      </c>
      <c r="E160" s="169">
        <f t="shared" si="65"/>
        <v>21126</v>
      </c>
      <c r="F160" s="169">
        <f t="shared" si="65"/>
        <v>32572</v>
      </c>
      <c r="G160" s="169">
        <f t="shared" si="65"/>
        <v>48330</v>
      </c>
      <c r="H160" s="169">
        <f t="shared" si="65"/>
        <v>58024</v>
      </c>
      <c r="I160" s="170">
        <f t="shared" si="63"/>
        <v>0.20057935030002061</v>
      </c>
      <c r="J160" s="171">
        <f t="shared" si="60"/>
        <v>8.9141248240262705E-2</v>
      </c>
      <c r="K160" s="169">
        <f>H160-G160</f>
        <v>9694</v>
      </c>
      <c r="L160" s="169">
        <f t="shared" si="62"/>
        <v>4749</v>
      </c>
      <c r="M160" s="170">
        <f t="shared" si="64"/>
        <v>2.4013747398586574E-3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5B690-97B5-4445-B414-B97D612D5BD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E28DE-8BF9-4BD6-863C-0D24DC695830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D9765-70DB-42C8-875E-F0D2135E652B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5" t="s">
        <v>40</v>
      </c>
      <c r="E1" s="285"/>
      <c r="F1" s="285"/>
      <c r="G1" s="285"/>
      <c r="H1" s="285"/>
      <c r="I1" s="285"/>
      <c r="J1" s="285"/>
      <c r="K1" s="285"/>
      <c r="L1" s="285"/>
      <c r="M1" s="285"/>
      <c r="N1" s="285"/>
    </row>
    <row r="2" spans="2:18" x14ac:dyDescent="0.25"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8" ht="15" customHeight="1" x14ac:dyDescent="0.25">
      <c r="B7" s="270" t="s">
        <v>42</v>
      </c>
      <c r="C7" s="273" t="s">
        <v>8</v>
      </c>
      <c r="D7" s="63" t="s">
        <v>43</v>
      </c>
      <c r="E7" s="64">
        <v>446971</v>
      </c>
      <c r="F7" s="64">
        <v>286184</v>
      </c>
      <c r="G7" s="64">
        <v>442299</v>
      </c>
      <c r="H7" s="64">
        <v>447853</v>
      </c>
      <c r="I7" s="64">
        <v>494247</v>
      </c>
      <c r="J7" s="65">
        <f>I7/H7-1</f>
        <v>0.10359202684809521</v>
      </c>
      <c r="K7" s="64">
        <f>I7-H7</f>
        <v>46394</v>
      </c>
      <c r="L7" s="65">
        <f>I7/E7-1</f>
        <v>0.1057697255526644</v>
      </c>
      <c r="M7" s="64">
        <f>I7-E7</f>
        <v>47276</v>
      </c>
      <c r="N7" s="65">
        <f>I7/$I$7</f>
        <v>1</v>
      </c>
      <c r="R7" s="66"/>
    </row>
    <row r="8" spans="2:18" ht="15" customHeight="1" x14ac:dyDescent="0.25">
      <c r="B8" s="271"/>
      <c r="C8" s="274"/>
      <c r="D8" s="15" t="s">
        <v>44</v>
      </c>
      <c r="E8" s="16">
        <v>164814</v>
      </c>
      <c r="F8" s="16">
        <v>118184</v>
      </c>
      <c r="G8" s="16">
        <v>164674</v>
      </c>
      <c r="H8" s="16">
        <v>166974</v>
      </c>
      <c r="I8" s="16">
        <v>175399</v>
      </c>
      <c r="J8" s="17">
        <f t="shared" ref="J8:J63" si="0">I8/H8-1</f>
        <v>5.0456957370608624E-2</v>
      </c>
      <c r="K8" s="16">
        <f t="shared" ref="K8:K50" si="1">I8-H8</f>
        <v>8425</v>
      </c>
      <c r="L8" s="17">
        <f t="shared" ref="L8:L63" si="2">I8/E8-1</f>
        <v>6.4223913017098067E-2</v>
      </c>
      <c r="M8" s="16">
        <f t="shared" ref="M8:M50" si="3">I8-E8</f>
        <v>10585</v>
      </c>
      <c r="N8" s="18">
        <f t="shared" ref="N8:N17" si="4">I8/$I$7</f>
        <v>0.35488126382153051</v>
      </c>
      <c r="R8" s="66"/>
    </row>
    <row r="9" spans="2:18" x14ac:dyDescent="0.25">
      <c r="B9" s="271"/>
      <c r="C9" s="274"/>
      <c r="D9" s="19" t="s">
        <v>45</v>
      </c>
      <c r="E9" s="20">
        <v>119564</v>
      </c>
      <c r="F9" s="20">
        <v>53067</v>
      </c>
      <c r="G9" s="20">
        <v>117894</v>
      </c>
      <c r="H9" s="20">
        <v>116797</v>
      </c>
      <c r="I9" s="20">
        <v>126181</v>
      </c>
      <c r="J9" s="67">
        <f t="shared" si="0"/>
        <v>8.0344529397159192E-2</v>
      </c>
      <c r="K9" s="20">
        <f t="shared" si="1"/>
        <v>9384</v>
      </c>
      <c r="L9" s="67">
        <f t="shared" si="2"/>
        <v>5.5342745307952246E-2</v>
      </c>
      <c r="M9" s="20">
        <f t="shared" si="3"/>
        <v>6617</v>
      </c>
      <c r="N9" s="68">
        <f t="shared" si="4"/>
        <v>0.25529947576818879</v>
      </c>
      <c r="R9" s="66"/>
    </row>
    <row r="10" spans="2:18" x14ac:dyDescent="0.25">
      <c r="B10" s="271"/>
      <c r="C10" s="274"/>
      <c r="D10" s="19" t="s">
        <v>46</v>
      </c>
      <c r="E10" s="20">
        <v>3508</v>
      </c>
      <c r="F10" s="20">
        <v>2316</v>
      </c>
      <c r="G10" s="20">
        <v>3343</v>
      </c>
      <c r="H10" s="20">
        <v>3080</v>
      </c>
      <c r="I10" s="20">
        <v>3161</v>
      </c>
      <c r="J10" s="67">
        <f t="shared" si="0"/>
        <v>2.6298701298701266E-2</v>
      </c>
      <c r="K10" s="20">
        <f t="shared" si="1"/>
        <v>81</v>
      </c>
      <c r="L10" s="67">
        <f t="shared" si="2"/>
        <v>-9.8916761687571242E-2</v>
      </c>
      <c r="M10" s="20">
        <f t="shared" si="3"/>
        <v>-347</v>
      </c>
      <c r="N10" s="68">
        <f t="shared" si="4"/>
        <v>6.3955876312855719E-3</v>
      </c>
      <c r="R10" s="66"/>
    </row>
    <row r="11" spans="2:18" x14ac:dyDescent="0.25">
      <c r="B11" s="271"/>
      <c r="C11" s="274"/>
      <c r="D11" s="19" t="s">
        <v>47</v>
      </c>
      <c r="E11" s="20">
        <v>14488</v>
      </c>
      <c r="F11" s="20">
        <v>6446</v>
      </c>
      <c r="G11" s="20">
        <v>14928</v>
      </c>
      <c r="H11" s="20">
        <v>11309</v>
      </c>
      <c r="I11" s="20">
        <v>25050</v>
      </c>
      <c r="J11" s="67">
        <f t="shared" si="0"/>
        <v>1.2150499602086833</v>
      </c>
      <c r="K11" s="20">
        <f t="shared" si="1"/>
        <v>13741</v>
      </c>
      <c r="L11" s="67">
        <f t="shared" si="2"/>
        <v>0.72901711761457766</v>
      </c>
      <c r="M11" s="20">
        <f t="shared" si="3"/>
        <v>10562</v>
      </c>
      <c r="N11" s="68">
        <f t="shared" si="4"/>
        <v>5.0683160444069467E-2</v>
      </c>
      <c r="R11" s="66"/>
    </row>
    <row r="12" spans="2:18" x14ac:dyDescent="0.25">
      <c r="B12" s="271"/>
      <c r="C12" s="274"/>
      <c r="D12" s="19" t="s">
        <v>48</v>
      </c>
      <c r="E12" s="20">
        <v>76074</v>
      </c>
      <c r="F12" s="20">
        <v>50036</v>
      </c>
      <c r="G12" s="20">
        <v>65748</v>
      </c>
      <c r="H12" s="20">
        <v>73184</v>
      </c>
      <c r="I12" s="20">
        <v>89034</v>
      </c>
      <c r="J12" s="67">
        <f t="shared" si="0"/>
        <v>0.21657739396589415</v>
      </c>
      <c r="K12" s="20">
        <f t="shared" si="1"/>
        <v>15850</v>
      </c>
      <c r="L12" s="67">
        <f t="shared" si="2"/>
        <v>0.17036043852038807</v>
      </c>
      <c r="M12" s="20">
        <f t="shared" si="3"/>
        <v>12960</v>
      </c>
      <c r="N12" s="68">
        <f t="shared" si="4"/>
        <v>0.18014069888132855</v>
      </c>
      <c r="R12" s="66"/>
    </row>
    <row r="13" spans="2:18" x14ac:dyDescent="0.25">
      <c r="B13" s="271"/>
      <c r="C13" s="274"/>
      <c r="D13" s="19" t="s">
        <v>49</v>
      </c>
      <c r="E13" s="20">
        <v>4223</v>
      </c>
      <c r="F13" s="20">
        <v>2929</v>
      </c>
      <c r="G13" s="20">
        <v>3932</v>
      </c>
      <c r="H13" s="20">
        <v>4645</v>
      </c>
      <c r="I13" s="20">
        <v>2899</v>
      </c>
      <c r="J13" s="67">
        <f t="shared" si="0"/>
        <v>-0.37588805166846073</v>
      </c>
      <c r="K13" s="20">
        <f t="shared" si="1"/>
        <v>-1746</v>
      </c>
      <c r="L13" s="67">
        <f t="shared" si="2"/>
        <v>-0.3135211934643618</v>
      </c>
      <c r="M13" s="20">
        <f t="shared" si="3"/>
        <v>-1324</v>
      </c>
      <c r="N13" s="68">
        <f t="shared" si="4"/>
        <v>5.8654883084773403E-3</v>
      </c>
      <c r="R13" s="66"/>
    </row>
    <row r="14" spans="2:18" x14ac:dyDescent="0.25">
      <c r="B14" s="271"/>
      <c r="C14" s="274"/>
      <c r="D14" s="19" t="s">
        <v>50</v>
      </c>
      <c r="E14" s="20">
        <v>13742</v>
      </c>
      <c r="F14" s="20">
        <v>13469</v>
      </c>
      <c r="G14" s="20">
        <v>21074</v>
      </c>
      <c r="H14" s="20">
        <v>20367</v>
      </c>
      <c r="I14" s="20">
        <v>22021</v>
      </c>
      <c r="J14" s="67">
        <f t="shared" si="0"/>
        <v>8.1209800166936796E-2</v>
      </c>
      <c r="K14" s="20">
        <f t="shared" si="1"/>
        <v>1654</v>
      </c>
      <c r="L14" s="67">
        <f t="shared" si="2"/>
        <v>0.6024596128656674</v>
      </c>
      <c r="M14" s="20">
        <f t="shared" si="3"/>
        <v>8279</v>
      </c>
      <c r="N14" s="68">
        <f t="shared" si="4"/>
        <v>4.4554645754046052E-2</v>
      </c>
      <c r="R14" s="66"/>
    </row>
    <row r="15" spans="2:18" x14ac:dyDescent="0.25">
      <c r="B15" s="271"/>
      <c r="C15" s="274"/>
      <c r="D15" s="19" t="s">
        <v>51</v>
      </c>
      <c r="E15" s="20">
        <v>13793</v>
      </c>
      <c r="F15" s="20">
        <v>13925</v>
      </c>
      <c r="G15" s="20">
        <v>15520</v>
      </c>
      <c r="H15" s="20">
        <v>14993</v>
      </c>
      <c r="I15" s="20">
        <v>15201</v>
      </c>
      <c r="J15" s="67">
        <f t="shared" si="0"/>
        <v>1.3873140799039563E-2</v>
      </c>
      <c r="K15" s="20">
        <f t="shared" si="1"/>
        <v>208</v>
      </c>
      <c r="L15" s="67">
        <f t="shared" si="2"/>
        <v>0.10208076560574209</v>
      </c>
      <c r="M15" s="20">
        <f t="shared" si="3"/>
        <v>1408</v>
      </c>
      <c r="N15" s="68">
        <f t="shared" si="4"/>
        <v>3.0755877122167662E-2</v>
      </c>
      <c r="R15" s="66"/>
    </row>
    <row r="16" spans="2:18" x14ac:dyDescent="0.25">
      <c r="B16" s="271"/>
      <c r="C16" s="274"/>
      <c r="D16" s="19" t="s">
        <v>52</v>
      </c>
      <c r="E16" s="20">
        <v>24709</v>
      </c>
      <c r="F16" s="20">
        <v>18239</v>
      </c>
      <c r="G16" s="20">
        <v>24659</v>
      </c>
      <c r="H16" s="20">
        <v>25495</v>
      </c>
      <c r="I16" s="20">
        <v>25319</v>
      </c>
      <c r="J16" s="67">
        <f t="shared" si="0"/>
        <v>-6.9033143753677306E-3</v>
      </c>
      <c r="K16" s="20">
        <f t="shared" si="1"/>
        <v>-176</v>
      </c>
      <c r="L16" s="67">
        <f t="shared" si="2"/>
        <v>2.4687360880650822E-2</v>
      </c>
      <c r="M16" s="20">
        <f t="shared" si="3"/>
        <v>610</v>
      </c>
      <c r="N16" s="68">
        <f t="shared" si="4"/>
        <v>5.1227422725884021E-2</v>
      </c>
      <c r="R16" s="66"/>
    </row>
    <row r="17" spans="2:18" x14ac:dyDescent="0.25">
      <c r="B17" s="271"/>
      <c r="C17" s="275"/>
      <c r="D17" s="23" t="s">
        <v>53</v>
      </c>
      <c r="E17" s="69">
        <v>12056</v>
      </c>
      <c r="F17" s="69">
        <v>7573</v>
      </c>
      <c r="G17" s="69">
        <v>10527</v>
      </c>
      <c r="H17" s="69">
        <v>11009</v>
      </c>
      <c r="I17" s="69">
        <v>9982</v>
      </c>
      <c r="J17" s="25">
        <f t="shared" si="0"/>
        <v>-9.3287310382414335E-2</v>
      </c>
      <c r="K17" s="69">
        <f t="shared" si="1"/>
        <v>-1027</v>
      </c>
      <c r="L17" s="25">
        <f t="shared" si="2"/>
        <v>-0.17203052422030529</v>
      </c>
      <c r="M17" s="69">
        <f t="shared" si="3"/>
        <v>-2074</v>
      </c>
      <c r="N17" s="46">
        <f t="shared" si="4"/>
        <v>2.019637954302201E-2</v>
      </c>
      <c r="R17" s="66"/>
    </row>
    <row r="18" spans="2:18" x14ac:dyDescent="0.25">
      <c r="B18" s="271"/>
      <c r="C18" s="276" t="s">
        <v>18</v>
      </c>
      <c r="D18" s="63" t="s">
        <v>43</v>
      </c>
      <c r="E18" s="64">
        <v>534846</v>
      </c>
      <c r="F18" s="64">
        <v>323520</v>
      </c>
      <c r="G18" s="64">
        <v>524175</v>
      </c>
      <c r="H18" s="64">
        <v>536478</v>
      </c>
      <c r="I18" s="64">
        <v>584505</v>
      </c>
      <c r="J18" s="65">
        <f t="shared" si="0"/>
        <v>8.9522776330063891E-2</v>
      </c>
      <c r="K18" s="64">
        <f t="shared" si="1"/>
        <v>48027</v>
      </c>
      <c r="L18" s="65">
        <f t="shared" si="2"/>
        <v>9.2847286882579372E-2</v>
      </c>
      <c r="M18" s="64">
        <f t="shared" si="3"/>
        <v>49659</v>
      </c>
      <c r="N18" s="65">
        <f t="shared" ref="N18:N19" si="5">I18/$I$18</f>
        <v>1</v>
      </c>
    </row>
    <row r="19" spans="2:18" x14ac:dyDescent="0.25">
      <c r="B19" s="271"/>
      <c r="C19" s="277"/>
      <c r="D19" s="26" t="s">
        <v>44</v>
      </c>
      <c r="E19" s="27">
        <v>199935</v>
      </c>
      <c r="F19" s="27">
        <v>135673</v>
      </c>
      <c r="G19" s="27">
        <v>198300</v>
      </c>
      <c r="H19" s="27">
        <v>203132</v>
      </c>
      <c r="I19" s="27">
        <v>210914</v>
      </c>
      <c r="J19" s="28">
        <f t="shared" si="0"/>
        <v>3.8310064391627208E-2</v>
      </c>
      <c r="K19" s="27">
        <f t="shared" si="1"/>
        <v>7782</v>
      </c>
      <c r="L19" s="28">
        <f t="shared" si="2"/>
        <v>5.491284667516938E-2</v>
      </c>
      <c r="M19" s="27">
        <f t="shared" si="3"/>
        <v>10979</v>
      </c>
      <c r="N19" s="18">
        <f t="shared" si="5"/>
        <v>0.36084208005064117</v>
      </c>
    </row>
    <row r="20" spans="2:18" x14ac:dyDescent="0.25">
      <c r="B20" s="271"/>
      <c r="C20" s="277"/>
      <c r="D20" s="4" t="s">
        <v>45</v>
      </c>
      <c r="E20" s="29">
        <v>146945</v>
      </c>
      <c r="F20" s="29">
        <v>60982</v>
      </c>
      <c r="G20" s="29">
        <v>142344</v>
      </c>
      <c r="H20" s="29">
        <v>143539</v>
      </c>
      <c r="I20" s="29">
        <v>152016</v>
      </c>
      <c r="J20" s="70">
        <f t="shared" si="0"/>
        <v>5.9057120364500282E-2</v>
      </c>
      <c r="K20" s="29">
        <f t="shared" si="1"/>
        <v>8477</v>
      </c>
      <c r="L20" s="70">
        <f t="shared" si="2"/>
        <v>3.4509510361019347E-2</v>
      </c>
      <c r="M20" s="29">
        <f t="shared" si="3"/>
        <v>5071</v>
      </c>
      <c r="N20" s="68">
        <f>I20/$I$18</f>
        <v>0.2600764749659969</v>
      </c>
    </row>
    <row r="21" spans="2:18" x14ac:dyDescent="0.25">
      <c r="B21" s="271"/>
      <c r="C21" s="277"/>
      <c r="D21" s="4" t="s">
        <v>46</v>
      </c>
      <c r="E21" s="29">
        <v>3880</v>
      </c>
      <c r="F21" s="29">
        <v>2524</v>
      </c>
      <c r="G21" s="29">
        <v>3626</v>
      </c>
      <c r="H21" s="29">
        <v>3264</v>
      </c>
      <c r="I21" s="29">
        <v>3498</v>
      </c>
      <c r="J21" s="70">
        <f t="shared" si="0"/>
        <v>7.1691176470588314E-2</v>
      </c>
      <c r="K21" s="29">
        <f t="shared" si="1"/>
        <v>234</v>
      </c>
      <c r="L21" s="70">
        <f t="shared" si="2"/>
        <v>-9.8453608247422664E-2</v>
      </c>
      <c r="M21" s="29">
        <f t="shared" si="3"/>
        <v>-382</v>
      </c>
      <c r="N21" s="68">
        <f t="shared" ref="N21:N28" si="6">I21/$I$18</f>
        <v>5.984551030359022E-3</v>
      </c>
    </row>
    <row r="22" spans="2:18" x14ac:dyDescent="0.25">
      <c r="B22" s="271"/>
      <c r="C22" s="277"/>
      <c r="D22" s="4" t="s">
        <v>47</v>
      </c>
      <c r="E22" s="29">
        <v>16702</v>
      </c>
      <c r="F22" s="29">
        <v>6786</v>
      </c>
      <c r="G22" s="29">
        <v>18865</v>
      </c>
      <c r="H22" s="29">
        <v>13528</v>
      </c>
      <c r="I22" s="29">
        <v>29179</v>
      </c>
      <c r="J22" s="70">
        <f t="shared" si="0"/>
        <v>1.1569337670017741</v>
      </c>
      <c r="K22" s="29">
        <f t="shared" si="1"/>
        <v>15651</v>
      </c>
      <c r="L22" s="70">
        <f t="shared" si="2"/>
        <v>0.74703628307987069</v>
      </c>
      <c r="M22" s="29">
        <f t="shared" si="3"/>
        <v>12477</v>
      </c>
      <c r="N22" s="68">
        <f t="shared" si="6"/>
        <v>4.9920873217508835E-2</v>
      </c>
    </row>
    <row r="23" spans="2:18" x14ac:dyDescent="0.25">
      <c r="B23" s="271"/>
      <c r="C23" s="277"/>
      <c r="D23" s="4" t="s">
        <v>48</v>
      </c>
      <c r="E23" s="29">
        <v>88878</v>
      </c>
      <c r="F23" s="29">
        <v>55912</v>
      </c>
      <c r="G23" s="29">
        <v>75727</v>
      </c>
      <c r="H23" s="29">
        <v>86056</v>
      </c>
      <c r="I23" s="29">
        <v>102682</v>
      </c>
      <c r="J23" s="70">
        <f t="shared" si="0"/>
        <v>0.19319977688946732</v>
      </c>
      <c r="K23" s="29">
        <f t="shared" si="1"/>
        <v>16626</v>
      </c>
      <c r="L23" s="70">
        <f t="shared" si="2"/>
        <v>0.15531402596818111</v>
      </c>
      <c r="M23" s="29">
        <f t="shared" si="3"/>
        <v>13804</v>
      </c>
      <c r="N23" s="68">
        <f t="shared" si="6"/>
        <v>0.17567343307585051</v>
      </c>
    </row>
    <row r="24" spans="2:18" x14ac:dyDescent="0.25">
      <c r="B24" s="271"/>
      <c r="C24" s="277"/>
      <c r="D24" s="4" t="s">
        <v>49</v>
      </c>
      <c r="E24" s="29">
        <v>4334</v>
      </c>
      <c r="F24" s="29">
        <v>3078</v>
      </c>
      <c r="G24" s="29">
        <v>4073</v>
      </c>
      <c r="H24" s="29">
        <v>4816</v>
      </c>
      <c r="I24" s="29">
        <v>3075</v>
      </c>
      <c r="J24" s="70">
        <f t="shared" si="0"/>
        <v>-0.36150332225913617</v>
      </c>
      <c r="K24" s="29">
        <f t="shared" si="1"/>
        <v>-1741</v>
      </c>
      <c r="L24" s="70">
        <f t="shared" si="2"/>
        <v>-0.29049377018920164</v>
      </c>
      <c r="M24" s="29">
        <f t="shared" si="3"/>
        <v>-1259</v>
      </c>
      <c r="N24" s="68">
        <f t="shared" si="6"/>
        <v>5.2608617548181797E-3</v>
      </c>
    </row>
    <row r="25" spans="2:18" x14ac:dyDescent="0.25">
      <c r="B25" s="271"/>
      <c r="C25" s="277"/>
      <c r="D25" s="4" t="s">
        <v>50</v>
      </c>
      <c r="E25" s="29">
        <v>16563</v>
      </c>
      <c r="F25" s="29">
        <v>15789</v>
      </c>
      <c r="G25" s="29">
        <v>23478</v>
      </c>
      <c r="H25" s="29">
        <v>23404</v>
      </c>
      <c r="I25" s="29">
        <v>25728</v>
      </c>
      <c r="J25" s="70">
        <f t="shared" si="0"/>
        <v>9.9299265082891885E-2</v>
      </c>
      <c r="K25" s="29">
        <f t="shared" si="1"/>
        <v>2324</v>
      </c>
      <c r="L25" s="70">
        <f t="shared" si="2"/>
        <v>0.55334178590835004</v>
      </c>
      <c r="M25" s="29">
        <f t="shared" si="3"/>
        <v>9165</v>
      </c>
      <c r="N25" s="68">
        <f t="shared" si="6"/>
        <v>4.4016732106654348E-2</v>
      </c>
    </row>
    <row r="26" spans="2:18" x14ac:dyDescent="0.25">
      <c r="B26" s="271"/>
      <c r="C26" s="277"/>
      <c r="D26" s="4" t="s">
        <v>51</v>
      </c>
      <c r="E26" s="29">
        <v>14527</v>
      </c>
      <c r="F26" s="29">
        <v>14503</v>
      </c>
      <c r="G26" s="29">
        <v>16220</v>
      </c>
      <c r="H26" s="29">
        <v>15661</v>
      </c>
      <c r="I26" s="29">
        <v>15944</v>
      </c>
      <c r="J26" s="70">
        <f t="shared" si="0"/>
        <v>1.8070365877019379E-2</v>
      </c>
      <c r="K26" s="29">
        <f t="shared" si="1"/>
        <v>283</v>
      </c>
      <c r="L26" s="70">
        <f t="shared" si="2"/>
        <v>9.7542507055827121E-2</v>
      </c>
      <c r="M26" s="29">
        <f t="shared" si="3"/>
        <v>1417</v>
      </c>
      <c r="N26" s="68">
        <f t="shared" si="6"/>
        <v>2.7277782054901157E-2</v>
      </c>
    </row>
    <row r="27" spans="2:18" x14ac:dyDescent="0.25">
      <c r="B27" s="271"/>
      <c r="C27" s="277"/>
      <c r="D27" s="4" t="s">
        <v>52</v>
      </c>
      <c r="E27" s="29">
        <v>29468</v>
      </c>
      <c r="F27" s="29">
        <v>20044</v>
      </c>
      <c r="G27" s="29">
        <v>29629</v>
      </c>
      <c r="H27" s="29">
        <v>30619</v>
      </c>
      <c r="I27" s="29">
        <v>30242</v>
      </c>
      <c r="J27" s="30">
        <f t="shared" si="0"/>
        <v>-1.2312616349325567E-2</v>
      </c>
      <c r="K27" s="29">
        <f t="shared" si="1"/>
        <v>-377</v>
      </c>
      <c r="L27" s="30">
        <f t="shared" si="2"/>
        <v>2.626577982896694E-2</v>
      </c>
      <c r="M27" s="29">
        <f t="shared" si="3"/>
        <v>774</v>
      </c>
      <c r="N27" s="31">
        <f t="shared" si="6"/>
        <v>5.1739506077792319E-2</v>
      </c>
    </row>
    <row r="28" spans="2:18" x14ac:dyDescent="0.25">
      <c r="B28" s="271"/>
      <c r="C28" s="278"/>
      <c r="D28" s="32" t="s">
        <v>53</v>
      </c>
      <c r="E28" s="71">
        <v>13614</v>
      </c>
      <c r="F28" s="71">
        <v>8229</v>
      </c>
      <c r="G28" s="71">
        <v>11913</v>
      </c>
      <c r="H28" s="71">
        <v>12459</v>
      </c>
      <c r="I28" s="71">
        <v>11227</v>
      </c>
      <c r="J28" s="34">
        <f t="shared" si="0"/>
        <v>-9.8884340637290347E-2</v>
      </c>
      <c r="K28" s="71">
        <f t="shared" si="1"/>
        <v>-1232</v>
      </c>
      <c r="L28" s="34">
        <f t="shared" si="2"/>
        <v>-0.1753342147789041</v>
      </c>
      <c r="M28" s="71">
        <f t="shared" si="3"/>
        <v>-2387</v>
      </c>
      <c r="N28" s="72">
        <f t="shared" si="6"/>
        <v>1.9207705665477626E-2</v>
      </c>
    </row>
    <row r="29" spans="2:18" x14ac:dyDescent="0.25">
      <c r="B29" s="271"/>
      <c r="C29" s="273" t="s">
        <v>21</v>
      </c>
      <c r="D29" s="63" t="s">
        <v>43</v>
      </c>
      <c r="E29" s="64">
        <v>3266064</v>
      </c>
      <c r="F29" s="64">
        <v>1779812</v>
      </c>
      <c r="G29" s="64">
        <v>3120334</v>
      </c>
      <c r="H29" s="64">
        <v>3219468</v>
      </c>
      <c r="I29" s="64">
        <v>3413127</v>
      </c>
      <c r="J29" s="65">
        <f t="shared" si="0"/>
        <v>6.0152484820473529E-2</v>
      </c>
      <c r="K29" s="64">
        <f t="shared" si="1"/>
        <v>193659</v>
      </c>
      <c r="L29" s="65">
        <f t="shared" si="2"/>
        <v>4.5027592845700459E-2</v>
      </c>
      <c r="M29" s="64">
        <f t="shared" si="3"/>
        <v>147063</v>
      </c>
      <c r="N29" s="65">
        <f t="shared" ref="N29:N30" si="7">I29/$I$29</f>
        <v>1</v>
      </c>
    </row>
    <row r="30" spans="2:18" x14ac:dyDescent="0.25">
      <c r="B30" s="271"/>
      <c r="C30" s="274"/>
      <c r="D30" s="15" t="s">
        <v>44</v>
      </c>
      <c r="E30" s="16">
        <v>1271850</v>
      </c>
      <c r="F30" s="16">
        <v>796040</v>
      </c>
      <c r="G30" s="16">
        <v>1241553</v>
      </c>
      <c r="H30" s="16">
        <v>1271908</v>
      </c>
      <c r="I30" s="16">
        <v>1304294</v>
      </c>
      <c r="J30" s="17">
        <f t="shared" si="0"/>
        <v>2.5462533453677549E-2</v>
      </c>
      <c r="K30" s="16">
        <f t="shared" si="1"/>
        <v>32386</v>
      </c>
      <c r="L30" s="17">
        <f t="shared" si="2"/>
        <v>2.550929748004882E-2</v>
      </c>
      <c r="M30" s="16">
        <f t="shared" si="3"/>
        <v>32444</v>
      </c>
      <c r="N30" s="18">
        <f t="shared" si="7"/>
        <v>0.38214048290614444</v>
      </c>
    </row>
    <row r="31" spans="2:18" x14ac:dyDescent="0.25">
      <c r="B31" s="271"/>
      <c r="C31" s="274"/>
      <c r="D31" s="19" t="s">
        <v>45</v>
      </c>
      <c r="E31" s="20">
        <v>967054</v>
      </c>
      <c r="F31" s="20">
        <v>386772</v>
      </c>
      <c r="G31" s="20">
        <v>895466</v>
      </c>
      <c r="H31" s="20">
        <v>947197</v>
      </c>
      <c r="I31" s="20">
        <v>936279</v>
      </c>
      <c r="J31" s="67">
        <f>I31/H31-1</f>
        <v>-1.1526641237250557E-2</v>
      </c>
      <c r="K31" s="20">
        <f t="shared" si="1"/>
        <v>-10918</v>
      </c>
      <c r="L31" s="67">
        <f t="shared" si="2"/>
        <v>-3.1823455567114189E-2</v>
      </c>
      <c r="M31" s="20">
        <f t="shared" si="3"/>
        <v>-30775</v>
      </c>
      <c r="N31" s="68">
        <f>I31/$I$29</f>
        <v>0.27431707053385357</v>
      </c>
    </row>
    <row r="32" spans="2:18" x14ac:dyDescent="0.25">
      <c r="B32" s="271"/>
      <c r="C32" s="274"/>
      <c r="D32" s="19" t="s">
        <v>46</v>
      </c>
      <c r="E32" s="20">
        <v>16598</v>
      </c>
      <c r="F32" s="20">
        <v>10607</v>
      </c>
      <c r="G32" s="20">
        <v>14845</v>
      </c>
      <c r="H32" s="20">
        <v>12529</v>
      </c>
      <c r="I32" s="20">
        <v>16653</v>
      </c>
      <c r="J32" s="67">
        <f t="shared" ref="J32:J41" si="8">I32/H32-1</f>
        <v>0.32915635725117731</v>
      </c>
      <c r="K32" s="20">
        <f t="shared" si="1"/>
        <v>4124</v>
      </c>
      <c r="L32" s="67">
        <f t="shared" si="2"/>
        <v>3.3136522472587693E-3</v>
      </c>
      <c r="M32" s="20">
        <f t="shared" si="3"/>
        <v>55</v>
      </c>
      <c r="N32" s="68">
        <f t="shared" ref="N32:N39" si="9">I32/$I$29</f>
        <v>4.8791035317466945E-3</v>
      </c>
    </row>
    <row r="33" spans="2:14" x14ac:dyDescent="0.25">
      <c r="B33" s="271"/>
      <c r="C33" s="274"/>
      <c r="D33" s="19" t="s">
        <v>47</v>
      </c>
      <c r="E33" s="20">
        <v>94508</v>
      </c>
      <c r="F33" s="20">
        <v>32683</v>
      </c>
      <c r="G33" s="20">
        <v>125617</v>
      </c>
      <c r="H33" s="20">
        <v>71685</v>
      </c>
      <c r="I33" s="20">
        <v>168193</v>
      </c>
      <c r="J33" s="67">
        <f t="shared" si="8"/>
        <v>1.3462788588965613</v>
      </c>
      <c r="K33" s="20">
        <f t="shared" si="1"/>
        <v>96508</v>
      </c>
      <c r="L33" s="67">
        <f t="shared" si="2"/>
        <v>0.77966944597282772</v>
      </c>
      <c r="M33" s="20">
        <f t="shared" si="3"/>
        <v>73685</v>
      </c>
      <c r="N33" s="68">
        <f t="shared" si="9"/>
        <v>4.9278271801781764E-2</v>
      </c>
    </row>
    <row r="34" spans="2:14" x14ac:dyDescent="0.25">
      <c r="B34" s="271"/>
      <c r="C34" s="274"/>
      <c r="D34" s="19" t="s">
        <v>48</v>
      </c>
      <c r="E34" s="20">
        <v>512668</v>
      </c>
      <c r="F34" s="20">
        <v>283986</v>
      </c>
      <c r="G34" s="20">
        <v>416027</v>
      </c>
      <c r="H34" s="20">
        <v>480859</v>
      </c>
      <c r="I34" s="20">
        <v>551869</v>
      </c>
      <c r="J34" s="67">
        <f t="shared" si="8"/>
        <v>0.14767322645515635</v>
      </c>
      <c r="K34" s="20">
        <f t="shared" si="1"/>
        <v>71010</v>
      </c>
      <c r="L34" s="67">
        <f t="shared" si="2"/>
        <v>7.6464690598984086E-2</v>
      </c>
      <c r="M34" s="20">
        <f t="shared" si="3"/>
        <v>39201</v>
      </c>
      <c r="N34" s="68">
        <f t="shared" si="9"/>
        <v>0.1616901451367031</v>
      </c>
    </row>
    <row r="35" spans="2:14" x14ac:dyDescent="0.25">
      <c r="B35" s="271"/>
      <c r="C35" s="274"/>
      <c r="D35" s="19" t="s">
        <v>49</v>
      </c>
      <c r="E35" s="20">
        <v>9176</v>
      </c>
      <c r="F35" s="20">
        <v>8587</v>
      </c>
      <c r="G35" s="20">
        <v>10270</v>
      </c>
      <c r="H35" s="20">
        <v>11871</v>
      </c>
      <c r="I35" s="20">
        <v>9259</v>
      </c>
      <c r="J35" s="67">
        <f t="shared" si="8"/>
        <v>-0.22003201078257939</v>
      </c>
      <c r="K35" s="20">
        <f t="shared" si="1"/>
        <v>-2612</v>
      </c>
      <c r="L35" s="67">
        <f t="shared" si="2"/>
        <v>9.045335658238951E-3</v>
      </c>
      <c r="M35" s="20">
        <f t="shared" si="3"/>
        <v>83</v>
      </c>
      <c r="N35" s="68">
        <f t="shared" si="9"/>
        <v>2.7127616405718275E-3</v>
      </c>
    </row>
    <row r="36" spans="2:14" x14ac:dyDescent="0.25">
      <c r="B36" s="271"/>
      <c r="C36" s="274"/>
      <c r="D36" s="19" t="s">
        <v>50</v>
      </c>
      <c r="E36" s="20">
        <v>106171</v>
      </c>
      <c r="F36" s="20">
        <v>93383</v>
      </c>
      <c r="G36" s="20">
        <v>136811</v>
      </c>
      <c r="H36" s="20">
        <v>135765</v>
      </c>
      <c r="I36" s="20">
        <v>150260</v>
      </c>
      <c r="J36" s="67">
        <f t="shared" si="8"/>
        <v>0.10676536662615543</v>
      </c>
      <c r="K36" s="20">
        <f t="shared" si="1"/>
        <v>14495</v>
      </c>
      <c r="L36" s="67">
        <f t="shared" si="2"/>
        <v>0.41526405515630449</v>
      </c>
      <c r="M36" s="20">
        <f t="shared" si="3"/>
        <v>44089</v>
      </c>
      <c r="N36" s="68">
        <f t="shared" si="9"/>
        <v>4.4024145600207669E-2</v>
      </c>
    </row>
    <row r="37" spans="2:14" x14ac:dyDescent="0.25">
      <c r="B37" s="271"/>
      <c r="C37" s="274"/>
      <c r="D37" s="19" t="s">
        <v>51</v>
      </c>
      <c r="E37" s="20">
        <v>38714</v>
      </c>
      <c r="F37" s="20">
        <v>36151</v>
      </c>
      <c r="G37" s="20">
        <v>41695</v>
      </c>
      <c r="H37" s="20">
        <v>43373</v>
      </c>
      <c r="I37" s="20">
        <v>42595</v>
      </c>
      <c r="J37" s="67">
        <f t="shared" si="8"/>
        <v>-1.7937426509579746E-2</v>
      </c>
      <c r="K37" s="20">
        <f t="shared" si="1"/>
        <v>-778</v>
      </c>
      <c r="L37" s="67">
        <f t="shared" si="2"/>
        <v>0.10024797230975868</v>
      </c>
      <c r="M37" s="20">
        <f t="shared" si="3"/>
        <v>3881</v>
      </c>
      <c r="N37" s="68">
        <f t="shared" si="9"/>
        <v>1.2479758297889297E-2</v>
      </c>
    </row>
    <row r="38" spans="2:14" x14ac:dyDescent="0.25">
      <c r="B38" s="271"/>
      <c r="C38" s="274"/>
      <c r="D38" s="19" t="s">
        <v>52</v>
      </c>
      <c r="E38" s="20">
        <v>181850</v>
      </c>
      <c r="F38" s="20">
        <v>94829</v>
      </c>
      <c r="G38" s="20">
        <v>178525</v>
      </c>
      <c r="H38" s="20">
        <v>181874</v>
      </c>
      <c r="I38" s="20">
        <v>179514</v>
      </c>
      <c r="J38" s="21">
        <f t="shared" si="8"/>
        <v>-1.2976016362976517E-2</v>
      </c>
      <c r="K38" s="20">
        <f t="shared" si="1"/>
        <v>-2360</v>
      </c>
      <c r="L38" s="21">
        <f t="shared" si="2"/>
        <v>-1.28457519934011E-2</v>
      </c>
      <c r="M38" s="20">
        <f t="shared" si="3"/>
        <v>-2336</v>
      </c>
      <c r="N38" s="22">
        <f t="shared" si="9"/>
        <v>5.259517152452868E-2</v>
      </c>
    </row>
    <row r="39" spans="2:14" x14ac:dyDescent="0.25">
      <c r="B39" s="271"/>
      <c r="C39" s="275"/>
      <c r="D39" s="23" t="s">
        <v>53</v>
      </c>
      <c r="E39" s="69">
        <v>67475</v>
      </c>
      <c r="F39" s="69">
        <v>36774</v>
      </c>
      <c r="G39" s="69">
        <v>59525</v>
      </c>
      <c r="H39" s="69">
        <v>62407</v>
      </c>
      <c r="I39" s="69">
        <v>54211</v>
      </c>
      <c r="J39" s="25">
        <f t="shared" si="8"/>
        <v>-0.13133142115467811</v>
      </c>
      <c r="K39" s="69">
        <f t="shared" si="1"/>
        <v>-8196</v>
      </c>
      <c r="L39" s="25">
        <f t="shared" si="2"/>
        <v>-0.19657650981845132</v>
      </c>
      <c r="M39" s="69">
        <f t="shared" si="3"/>
        <v>-13264</v>
      </c>
      <c r="N39" s="46">
        <f t="shared" si="9"/>
        <v>1.5883089026572993E-2</v>
      </c>
    </row>
    <row r="40" spans="2:14" x14ac:dyDescent="0.25">
      <c r="B40" s="271"/>
      <c r="C40" s="286" t="s">
        <v>22</v>
      </c>
      <c r="D40" s="63" t="s">
        <v>43</v>
      </c>
      <c r="E40" s="73">
        <v>7.3071049352195105</v>
      </c>
      <c r="F40" s="73">
        <v>6.2191177703854859</v>
      </c>
      <c r="G40" s="73">
        <v>7.0548068162035182</v>
      </c>
      <c r="H40" s="73">
        <v>7.1886712827646573</v>
      </c>
      <c r="I40" s="73">
        <v>6.9057111120553083</v>
      </c>
      <c r="J40" s="65">
        <f t="shared" si="8"/>
        <v>-3.9361957109899537E-2</v>
      </c>
      <c r="K40" s="73">
        <f t="shared" si="1"/>
        <v>-0.28296017070934898</v>
      </c>
      <c r="L40" s="65">
        <f t="shared" si="2"/>
        <v>-5.4931991085761522E-2</v>
      </c>
      <c r="M40" s="73">
        <f t="shared" si="3"/>
        <v>-0.40139382316420225</v>
      </c>
      <c r="N40" s="65"/>
    </row>
    <row r="41" spans="2:14" x14ac:dyDescent="0.25">
      <c r="B41" s="271"/>
      <c r="C41" s="287"/>
      <c r="D41" s="26" t="s">
        <v>44</v>
      </c>
      <c r="E41" s="35">
        <v>7.7168808475008195</v>
      </c>
      <c r="F41" s="35">
        <v>6.7355987274081093</v>
      </c>
      <c r="G41" s="35">
        <v>7.5394597811433499</v>
      </c>
      <c r="H41" s="35">
        <v>7.6174015116125862</v>
      </c>
      <c r="I41" s="35">
        <v>7.4361541399893953</v>
      </c>
      <c r="J41" s="36">
        <f t="shared" si="8"/>
        <v>-2.379385822670399E-2</v>
      </c>
      <c r="K41" s="37">
        <f t="shared" si="1"/>
        <v>-0.18124737162319082</v>
      </c>
      <c r="L41" s="36">
        <f t="shared" si="2"/>
        <v>-3.637826125076693E-2</v>
      </c>
      <c r="M41" s="37">
        <f t="shared" si="3"/>
        <v>-0.28072670751142415</v>
      </c>
      <c r="N41" s="38"/>
    </row>
    <row r="42" spans="2:14" x14ac:dyDescent="0.25">
      <c r="B42" s="271"/>
      <c r="C42" s="287"/>
      <c r="D42" s="4" t="s">
        <v>45</v>
      </c>
      <c r="E42" s="39">
        <v>8.0881703522799508</v>
      </c>
      <c r="F42" s="39">
        <v>7.2883713042003508</v>
      </c>
      <c r="G42" s="39">
        <v>7.5955180077018341</v>
      </c>
      <c r="H42" s="39">
        <v>8.1097716550938816</v>
      </c>
      <c r="I42" s="39">
        <v>7.4201266434724724</v>
      </c>
      <c r="J42" s="74">
        <f t="shared" si="0"/>
        <v>-8.5038770627805738E-2</v>
      </c>
      <c r="K42" s="41">
        <f t="shared" si="1"/>
        <v>-0.68964501162140923</v>
      </c>
      <c r="L42" s="74">
        <f t="shared" si="2"/>
        <v>-8.2595158077891528E-2</v>
      </c>
      <c r="M42" s="41">
        <f t="shared" si="3"/>
        <v>-0.66804370880747843</v>
      </c>
      <c r="N42" s="75"/>
    </row>
    <row r="43" spans="2:14" x14ac:dyDescent="0.25">
      <c r="B43" s="271"/>
      <c r="C43" s="287"/>
      <c r="D43" s="4" t="s">
        <v>46</v>
      </c>
      <c r="E43" s="39">
        <v>4.7314709236031929</v>
      </c>
      <c r="F43" s="39">
        <v>4.5798791018998273</v>
      </c>
      <c r="G43" s="39">
        <v>4.440622195632665</v>
      </c>
      <c r="H43" s="39">
        <v>4.0678571428571431</v>
      </c>
      <c r="I43" s="39">
        <v>5.2682695349572919</v>
      </c>
      <c r="J43" s="74">
        <f t="shared" si="0"/>
        <v>0.29509698840038778</v>
      </c>
      <c r="K43" s="41">
        <f t="shared" si="1"/>
        <v>1.2004123921001488</v>
      </c>
      <c r="L43" s="74">
        <f t="shared" si="2"/>
        <v>0.11345279724244972</v>
      </c>
      <c r="M43" s="41">
        <f t="shared" si="3"/>
        <v>0.53679861135409901</v>
      </c>
      <c r="N43" s="75"/>
    </row>
    <row r="44" spans="2:14" x14ac:dyDescent="0.25">
      <c r="B44" s="271"/>
      <c r="C44" s="287"/>
      <c r="D44" s="4" t="s">
        <v>47</v>
      </c>
      <c r="E44" s="39">
        <v>6.5231916068470461</v>
      </c>
      <c r="F44" s="39">
        <v>5.0702761402420107</v>
      </c>
      <c r="G44" s="39">
        <v>8.4148579849946401</v>
      </c>
      <c r="H44" s="39">
        <v>6.3387567424175435</v>
      </c>
      <c r="I44" s="39">
        <v>6.7142914171656685</v>
      </c>
      <c r="J44" s="74">
        <f t="shared" si="0"/>
        <v>5.924421617809239E-2</v>
      </c>
      <c r="K44" s="41">
        <f t="shared" si="1"/>
        <v>0.37553467474812496</v>
      </c>
      <c r="L44" s="74">
        <f t="shared" si="2"/>
        <v>2.9295446437298533E-2</v>
      </c>
      <c r="M44" s="41">
        <f t="shared" si="3"/>
        <v>0.19109981031862233</v>
      </c>
      <c r="N44" s="75"/>
    </row>
    <row r="45" spans="2:14" x14ac:dyDescent="0.25">
      <c r="B45" s="271"/>
      <c r="C45" s="287"/>
      <c r="D45" s="4" t="s">
        <v>48</v>
      </c>
      <c r="E45" s="39">
        <v>6.7390698530378312</v>
      </c>
      <c r="F45" s="39">
        <v>5.6756335438484289</v>
      </c>
      <c r="G45" s="39">
        <v>6.327599318610452</v>
      </c>
      <c r="H45" s="39">
        <v>6.5705482072584172</v>
      </c>
      <c r="I45" s="39">
        <v>6.1984073500011228</v>
      </c>
      <c r="J45" s="74">
        <f t="shared" si="0"/>
        <v>-5.6637718120109759E-2</v>
      </c>
      <c r="K45" s="41">
        <f t="shared" si="1"/>
        <v>-0.3721408572572944</v>
      </c>
      <c r="L45" s="74">
        <f t="shared" si="2"/>
        <v>-8.0228060374383792E-2</v>
      </c>
      <c r="M45" s="41">
        <f t="shared" si="3"/>
        <v>-0.54066250303670849</v>
      </c>
      <c r="N45" s="75"/>
    </row>
    <row r="46" spans="2:14" x14ac:dyDescent="0.25">
      <c r="B46" s="271"/>
      <c r="C46" s="287"/>
      <c r="D46" s="4" t="s">
        <v>49</v>
      </c>
      <c r="E46" s="39">
        <v>2.1728628936774803</v>
      </c>
      <c r="F46" s="39">
        <v>2.9317173096620008</v>
      </c>
      <c r="G46" s="39">
        <v>2.6119023397761953</v>
      </c>
      <c r="H46" s="39">
        <v>2.5556512378902045</v>
      </c>
      <c r="I46" s="39">
        <v>3.1938599517074855</v>
      </c>
      <c r="J46" s="74">
        <f t="shared" si="0"/>
        <v>0.24972449462398028</v>
      </c>
      <c r="K46" s="41">
        <f t="shared" si="1"/>
        <v>0.63820871381728095</v>
      </c>
      <c r="L46" s="74">
        <f t="shared" si="2"/>
        <v>0.46988563383399207</v>
      </c>
      <c r="M46" s="41">
        <f t="shared" si="3"/>
        <v>1.0209970580300052</v>
      </c>
      <c r="N46" s="75"/>
    </row>
    <row r="47" spans="2:14" x14ac:dyDescent="0.25">
      <c r="B47" s="271"/>
      <c r="C47" s="287"/>
      <c r="D47" s="4" t="s">
        <v>50</v>
      </c>
      <c r="E47" s="39">
        <v>7.7260224130403143</v>
      </c>
      <c r="F47" s="39">
        <v>6.9331798945727225</v>
      </c>
      <c r="G47" s="39">
        <v>6.491933187814368</v>
      </c>
      <c r="H47" s="39">
        <v>6.6659301811754306</v>
      </c>
      <c r="I47" s="39">
        <v>6.823486671813269</v>
      </c>
      <c r="J47" s="74">
        <f t="shared" si="0"/>
        <v>2.3636084740698005E-2</v>
      </c>
      <c r="K47" s="41">
        <f t="shared" si="1"/>
        <v>0.15755649063783839</v>
      </c>
      <c r="L47" s="74">
        <f t="shared" si="2"/>
        <v>-0.11681764470469391</v>
      </c>
      <c r="M47" s="41">
        <f t="shared" si="3"/>
        <v>-0.90253574122704538</v>
      </c>
      <c r="N47" s="75"/>
    </row>
    <row r="48" spans="2:14" x14ac:dyDescent="0.25">
      <c r="B48" s="271"/>
      <c r="C48" s="287"/>
      <c r="D48" s="4" t="s">
        <v>51</v>
      </c>
      <c r="E48" s="39">
        <v>2.8067860508953819</v>
      </c>
      <c r="F48" s="39">
        <v>2.5961220825852784</v>
      </c>
      <c r="G48" s="39">
        <v>2.6865335051546393</v>
      </c>
      <c r="H48" s="39">
        <v>2.8928833455612621</v>
      </c>
      <c r="I48" s="39">
        <v>2.8021182816919938</v>
      </c>
      <c r="J48" s="74">
        <f t="shared" si="0"/>
        <v>-3.1375293445045083E-2</v>
      </c>
      <c r="K48" s="41">
        <f t="shared" si="1"/>
        <v>-9.0765063869268303E-2</v>
      </c>
      <c r="L48" s="74">
        <f t="shared" si="2"/>
        <v>-1.663029927734927E-3</v>
      </c>
      <c r="M48" s="41">
        <f t="shared" si="3"/>
        <v>-4.6677692033880724E-3</v>
      </c>
      <c r="N48" s="75"/>
    </row>
    <row r="49" spans="2:14" x14ac:dyDescent="0.25">
      <c r="B49" s="271"/>
      <c r="C49" s="287"/>
      <c r="D49" s="4" t="s">
        <v>52</v>
      </c>
      <c r="E49" s="39">
        <v>7.3596665182726939</v>
      </c>
      <c r="F49" s="39">
        <v>5.1992433795712483</v>
      </c>
      <c r="G49" s="39">
        <v>7.2397501926274384</v>
      </c>
      <c r="H49" s="39">
        <v>7.1337124926456168</v>
      </c>
      <c r="I49" s="39">
        <v>7.0900904459101861</v>
      </c>
      <c r="J49" s="40">
        <f t="shared" si="0"/>
        <v>-6.11491516940188E-3</v>
      </c>
      <c r="K49" s="41">
        <f t="shared" si="1"/>
        <v>-4.3622046735430686E-2</v>
      </c>
      <c r="L49" s="40">
        <f t="shared" si="2"/>
        <v>-3.6628843398433863E-2</v>
      </c>
      <c r="M49" s="41">
        <f t="shared" si="3"/>
        <v>-0.2695760723625078</v>
      </c>
      <c r="N49" s="42"/>
    </row>
    <row r="50" spans="2:14" x14ac:dyDescent="0.25">
      <c r="B50" s="271"/>
      <c r="C50" s="288"/>
      <c r="D50" s="32" t="s">
        <v>53</v>
      </c>
      <c r="E50" s="76">
        <v>5.5967982747179832</v>
      </c>
      <c r="F50" s="76">
        <v>4.8559355605440384</v>
      </c>
      <c r="G50" s="76">
        <v>5.6545074570152938</v>
      </c>
      <c r="H50" s="76">
        <v>5.6687255881551462</v>
      </c>
      <c r="I50" s="76">
        <v>5.4308755760368665</v>
      </c>
      <c r="J50" s="61">
        <f t="shared" si="0"/>
        <v>-4.1958286464821914E-2</v>
      </c>
      <c r="K50" s="77">
        <f t="shared" si="1"/>
        <v>-0.23785001211827961</v>
      </c>
      <c r="L50" s="61">
        <f t="shared" si="2"/>
        <v>-2.9646003042601565E-2</v>
      </c>
      <c r="M50" s="77">
        <f t="shared" si="3"/>
        <v>-0.16592269868111664</v>
      </c>
      <c r="N50" s="55"/>
    </row>
    <row r="51" spans="2:14" x14ac:dyDescent="0.25">
      <c r="B51" s="271"/>
      <c r="C51" s="279" t="s">
        <v>34</v>
      </c>
      <c r="D51" s="63" t="s">
        <v>43</v>
      </c>
      <c r="E51" s="65">
        <v>0.79530000000000001</v>
      </c>
      <c r="F51" s="65">
        <v>0.57719999999999994</v>
      </c>
      <c r="G51" s="65">
        <v>0.80730000000000002</v>
      </c>
      <c r="H51" s="65">
        <v>20.494600000000002</v>
      </c>
      <c r="I51" s="65">
        <v>21.228899999999999</v>
      </c>
      <c r="J51" s="65">
        <f t="shared" si="0"/>
        <v>3.5828950064894949E-2</v>
      </c>
      <c r="K51" s="73">
        <f t="shared" ref="K51" si="10">(I51-H51)*100</f>
        <v>73.429999999999751</v>
      </c>
      <c r="L51" s="65">
        <f t="shared" si="2"/>
        <v>25.692946058091284</v>
      </c>
      <c r="M51" s="73">
        <f t="shared" ref="M51" si="11">(I51-E51)*100</f>
        <v>2043.36</v>
      </c>
      <c r="N51" s="65"/>
    </row>
    <row r="52" spans="2:14" x14ac:dyDescent="0.25">
      <c r="B52" s="271"/>
      <c r="C52" s="280"/>
      <c r="D52" s="15" t="s">
        <v>44</v>
      </c>
      <c r="E52" s="18">
        <v>0.86730000000000007</v>
      </c>
      <c r="F52" s="18">
        <v>0.68180000000000007</v>
      </c>
      <c r="G52" s="18">
        <v>0.90879999999999994</v>
      </c>
      <c r="H52" s="18">
        <v>0.91400000000000003</v>
      </c>
      <c r="I52" s="18">
        <v>0.90689999999999993</v>
      </c>
      <c r="J52" s="17">
        <f t="shared" si="0"/>
        <v>-7.7680525164115499E-3</v>
      </c>
      <c r="K52" s="44">
        <f>(I52-H52)*100</f>
        <v>-0.71000000000001062</v>
      </c>
      <c r="L52" s="17">
        <f t="shared" si="2"/>
        <v>4.5658941542718656E-2</v>
      </c>
      <c r="M52" s="44">
        <f>(I52-E52)*100</f>
        <v>3.9599999999999858</v>
      </c>
      <c r="N52" s="18"/>
    </row>
    <row r="53" spans="2:14" x14ac:dyDescent="0.25">
      <c r="B53" s="271"/>
      <c r="C53" s="280"/>
      <c r="D53" s="19" t="s">
        <v>45</v>
      </c>
      <c r="E53" s="68">
        <v>0.76029999999999998</v>
      </c>
      <c r="F53" s="68">
        <v>0.45500000000000002</v>
      </c>
      <c r="G53" s="68">
        <v>0.74010000000000009</v>
      </c>
      <c r="H53" s="68">
        <v>0.82290000000000008</v>
      </c>
      <c r="I53" s="68">
        <v>0.79330000000000001</v>
      </c>
      <c r="J53" s="67">
        <f t="shared" si="0"/>
        <v>-3.5970348766557358E-2</v>
      </c>
      <c r="K53" s="45">
        <f t="shared" ref="K53:K61" si="12">(I53-H53)*100</f>
        <v>-2.9600000000000071</v>
      </c>
      <c r="L53" s="67">
        <f t="shared" si="2"/>
        <v>4.3403919505458521E-2</v>
      </c>
      <c r="M53" s="45">
        <f t="shared" ref="M53:M61" si="13">(I53-E53)*100</f>
        <v>3.3000000000000029</v>
      </c>
      <c r="N53" s="68"/>
    </row>
    <row r="54" spans="2:14" x14ac:dyDescent="0.25">
      <c r="B54" s="271"/>
      <c r="C54" s="280"/>
      <c r="D54" s="19" t="s">
        <v>46</v>
      </c>
      <c r="E54" s="68">
        <v>0.47509999999999997</v>
      </c>
      <c r="F54" s="68">
        <v>0.42659999999999998</v>
      </c>
      <c r="G54" s="68">
        <v>0.56740000000000002</v>
      </c>
      <c r="H54" s="68">
        <v>0.44319999999999998</v>
      </c>
      <c r="I54" s="68">
        <v>0.58899999999999997</v>
      </c>
      <c r="J54" s="67">
        <f t="shared" si="0"/>
        <v>0.32897111913357402</v>
      </c>
      <c r="K54" s="45">
        <f t="shared" si="12"/>
        <v>14.579999999999998</v>
      </c>
      <c r="L54" s="67">
        <f t="shared" si="2"/>
        <v>0.2397390023153021</v>
      </c>
      <c r="M54" s="45">
        <f t="shared" si="13"/>
        <v>11.39</v>
      </c>
      <c r="N54" s="68"/>
    </row>
    <row r="55" spans="2:14" x14ac:dyDescent="0.25">
      <c r="B55" s="271"/>
      <c r="C55" s="280"/>
      <c r="D55" s="19" t="s">
        <v>47</v>
      </c>
      <c r="E55" s="68">
        <v>0.74909999999999999</v>
      </c>
      <c r="F55" s="68">
        <v>0.24660000000000001</v>
      </c>
      <c r="G55" s="68">
        <v>0.88819999999999988</v>
      </c>
      <c r="H55" s="68">
        <v>0.54079999999999995</v>
      </c>
      <c r="I55" s="68">
        <v>1.26</v>
      </c>
      <c r="J55" s="67">
        <f t="shared" si="0"/>
        <v>1.329881656804734</v>
      </c>
      <c r="K55" s="45">
        <f t="shared" si="12"/>
        <v>71.92</v>
      </c>
      <c r="L55" s="67">
        <f t="shared" si="2"/>
        <v>0.68201842210652797</v>
      </c>
      <c r="M55" s="45">
        <f t="shared" si="13"/>
        <v>51.09</v>
      </c>
      <c r="N55" s="68"/>
    </row>
    <row r="56" spans="2:14" x14ac:dyDescent="0.25">
      <c r="B56" s="271"/>
      <c r="C56" s="280"/>
      <c r="D56" s="19" t="s">
        <v>48</v>
      </c>
      <c r="E56" s="68">
        <v>0.76890000000000003</v>
      </c>
      <c r="F56" s="68">
        <v>0.60020000000000007</v>
      </c>
      <c r="G56" s="68">
        <v>0.72010000000000007</v>
      </c>
      <c r="H56" s="68">
        <v>0.79819999999999991</v>
      </c>
      <c r="I56" s="68">
        <v>0.88090000000000002</v>
      </c>
      <c r="J56" s="67">
        <f t="shared" si="0"/>
        <v>0.10360811826609884</v>
      </c>
      <c r="K56" s="45">
        <f t="shared" si="12"/>
        <v>8.2700000000000102</v>
      </c>
      <c r="L56" s="67">
        <f t="shared" si="2"/>
        <v>0.14566263493302123</v>
      </c>
      <c r="M56" s="45">
        <f t="shared" si="13"/>
        <v>11.2</v>
      </c>
      <c r="N56" s="68"/>
    </row>
    <row r="57" spans="2:14" x14ac:dyDescent="0.25">
      <c r="B57" s="271"/>
      <c r="C57" s="280"/>
      <c r="D57" s="19" t="s">
        <v>49</v>
      </c>
      <c r="E57" s="68">
        <v>0.50680000000000003</v>
      </c>
      <c r="F57" s="68">
        <v>0.44319999999999998</v>
      </c>
      <c r="G57" s="68">
        <v>0.49969999999999998</v>
      </c>
      <c r="H57" s="68">
        <v>0.60020000000000007</v>
      </c>
      <c r="I57" s="68">
        <v>0.44380000000000003</v>
      </c>
      <c r="J57" s="67">
        <f t="shared" si="0"/>
        <v>-0.26057980673108971</v>
      </c>
      <c r="K57" s="45">
        <f t="shared" si="12"/>
        <v>-15.640000000000004</v>
      </c>
      <c r="L57" s="67">
        <f t="shared" si="2"/>
        <v>-0.12430939226519333</v>
      </c>
      <c r="M57" s="45">
        <f t="shared" si="13"/>
        <v>-6.3</v>
      </c>
      <c r="N57" s="68"/>
    </row>
    <row r="58" spans="2:14" x14ac:dyDescent="0.25">
      <c r="B58" s="271"/>
      <c r="C58" s="280"/>
      <c r="D58" s="19" t="s">
        <v>50</v>
      </c>
      <c r="E58" s="68">
        <v>0.83109999999999995</v>
      </c>
      <c r="F58" s="68">
        <v>0.86809999999999998</v>
      </c>
      <c r="G58" s="68">
        <v>0.92120000000000002</v>
      </c>
      <c r="H58" s="68">
        <v>0.91409999999999991</v>
      </c>
      <c r="I58" s="68">
        <v>1.0104</v>
      </c>
      <c r="J58" s="67">
        <f t="shared" si="0"/>
        <v>0.10534952412208742</v>
      </c>
      <c r="K58" s="45">
        <f t="shared" si="12"/>
        <v>9.6300000000000061</v>
      </c>
      <c r="L58" s="67">
        <f t="shared" si="2"/>
        <v>0.21573817831789199</v>
      </c>
      <c r="M58" s="45">
        <f t="shared" si="13"/>
        <v>17.93</v>
      </c>
      <c r="N58" s="68"/>
    </row>
    <row r="59" spans="2:14" x14ac:dyDescent="0.25">
      <c r="B59" s="271"/>
      <c r="C59" s="280"/>
      <c r="D59" s="19" t="s">
        <v>51</v>
      </c>
      <c r="E59" s="68">
        <v>0.50770000000000004</v>
      </c>
      <c r="F59" s="68">
        <v>0.51919999999999999</v>
      </c>
      <c r="G59" s="68">
        <v>0.51259999999999994</v>
      </c>
      <c r="H59" s="68">
        <v>0.52780000000000005</v>
      </c>
      <c r="I59" s="68">
        <v>0.52239999999999998</v>
      </c>
      <c r="J59" s="67">
        <f t="shared" si="0"/>
        <v>-1.0231148162182735E-2</v>
      </c>
      <c r="K59" s="45">
        <f t="shared" si="12"/>
        <v>-0.54000000000000714</v>
      </c>
      <c r="L59" s="67">
        <f t="shared" si="2"/>
        <v>2.895410675595822E-2</v>
      </c>
      <c r="M59" s="45">
        <f t="shared" si="13"/>
        <v>1.4699999999999935</v>
      </c>
      <c r="N59" s="68"/>
    </row>
    <row r="60" spans="2:14" x14ac:dyDescent="0.25">
      <c r="B60" s="271"/>
      <c r="C60" s="280"/>
      <c r="D60" s="19" t="s">
        <v>52</v>
      </c>
      <c r="E60" s="22">
        <v>0.85140000000000005</v>
      </c>
      <c r="F60" s="22">
        <v>0.62039999999999995</v>
      </c>
      <c r="G60" s="22">
        <v>0.89769999999999994</v>
      </c>
      <c r="H60" s="22">
        <v>0.91459999999999997</v>
      </c>
      <c r="I60" s="22">
        <v>0.90269999999999995</v>
      </c>
      <c r="J60" s="21">
        <f t="shared" si="0"/>
        <v>-1.3011152416356864E-2</v>
      </c>
      <c r="K60" s="45">
        <f t="shared" si="12"/>
        <v>-1.1900000000000022</v>
      </c>
      <c r="L60" s="21">
        <f t="shared" si="2"/>
        <v>6.0253699788583415E-2</v>
      </c>
      <c r="M60" s="45">
        <f t="shared" si="13"/>
        <v>5.1299999999999901</v>
      </c>
      <c r="N60" s="22"/>
    </row>
    <row r="61" spans="2:14" x14ac:dyDescent="0.25">
      <c r="B61" s="271"/>
      <c r="C61" s="281"/>
      <c r="D61" s="23" t="s">
        <v>53</v>
      </c>
      <c r="E61" s="46">
        <v>0.64359999999999995</v>
      </c>
      <c r="F61" s="46">
        <v>0.42659999999999998</v>
      </c>
      <c r="G61" s="46">
        <v>0.63100000000000001</v>
      </c>
      <c r="H61" s="46">
        <v>0.66049999999999998</v>
      </c>
      <c r="I61" s="46">
        <v>0.56869999999999998</v>
      </c>
      <c r="J61" s="25">
        <f t="shared" si="0"/>
        <v>-0.13898561695685085</v>
      </c>
      <c r="K61" s="78">
        <f t="shared" si="12"/>
        <v>-9.18</v>
      </c>
      <c r="L61" s="25">
        <f t="shared" si="2"/>
        <v>-0.1163766314481044</v>
      </c>
      <c r="M61" s="78">
        <f t="shared" si="13"/>
        <v>-7.4899999999999967</v>
      </c>
      <c r="N61" s="46"/>
    </row>
    <row r="62" spans="2:14" x14ac:dyDescent="0.25">
      <c r="B62" s="271"/>
      <c r="C62" s="282" t="s">
        <v>54</v>
      </c>
      <c r="D62" s="63" t="s">
        <v>43</v>
      </c>
      <c r="E62" s="64">
        <v>132473</v>
      </c>
      <c r="F62" s="64">
        <v>99473</v>
      </c>
      <c r="G62" s="64">
        <v>124678</v>
      </c>
      <c r="H62" s="64">
        <v>372555</v>
      </c>
      <c r="I62" s="64">
        <v>382455</v>
      </c>
      <c r="J62" s="65">
        <f t="shared" si="0"/>
        <v>2.6573257639811665E-2</v>
      </c>
      <c r="K62" s="64">
        <f t="shared" ref="K62:K63" si="14">I62-H62</f>
        <v>9900</v>
      </c>
      <c r="L62" s="65">
        <f t="shared" si="2"/>
        <v>1.8870411329101024</v>
      </c>
      <c r="M62" s="64">
        <f t="shared" ref="M62:M63" si="15">I62-E62</f>
        <v>249982</v>
      </c>
      <c r="N62" s="65">
        <f t="shared" ref="N62:N63" si="16">I62/$I$62</f>
        <v>1</v>
      </c>
    </row>
    <row r="63" spans="2:14" x14ac:dyDescent="0.25">
      <c r="B63" s="271"/>
      <c r="C63" s="283"/>
      <c r="D63" s="26" t="s">
        <v>44</v>
      </c>
      <c r="E63" s="27">
        <v>47303</v>
      </c>
      <c r="F63" s="27">
        <v>37662</v>
      </c>
      <c r="G63" s="27">
        <v>44069</v>
      </c>
      <c r="H63" s="27">
        <v>44891</v>
      </c>
      <c r="I63" s="27">
        <v>46395</v>
      </c>
      <c r="J63" s="36">
        <f t="shared" si="0"/>
        <v>3.3503374841282296E-2</v>
      </c>
      <c r="K63" s="27">
        <f t="shared" si="14"/>
        <v>1504</v>
      </c>
      <c r="L63" s="36">
        <f t="shared" si="2"/>
        <v>-1.9195399868930041E-2</v>
      </c>
      <c r="M63" s="27">
        <f t="shared" si="15"/>
        <v>-908</v>
      </c>
      <c r="N63" s="38">
        <f t="shared" si="16"/>
        <v>0.12130838922226145</v>
      </c>
    </row>
    <row r="64" spans="2:14" x14ac:dyDescent="0.25">
      <c r="B64" s="271"/>
      <c r="C64" s="283"/>
      <c r="D64" s="4" t="s">
        <v>45</v>
      </c>
      <c r="E64" s="29">
        <v>41028</v>
      </c>
      <c r="F64" s="29">
        <v>27418</v>
      </c>
      <c r="G64" s="29">
        <v>39030</v>
      </c>
      <c r="H64" s="29">
        <v>37129</v>
      </c>
      <c r="I64" s="29">
        <v>38072</v>
      </c>
      <c r="J64" s="74">
        <f>I64/H64-1</f>
        <v>2.5397936922621156E-2</v>
      </c>
      <c r="K64" s="29">
        <f>I64-H64</f>
        <v>943</v>
      </c>
      <c r="L64" s="74">
        <f>I64/E64-1</f>
        <v>-7.2048357219459902E-2</v>
      </c>
      <c r="M64" s="29">
        <f>I64-E64</f>
        <v>-2956</v>
      </c>
      <c r="N64" s="75">
        <f>I64/$I$62</f>
        <v>9.9546351858388574E-2</v>
      </c>
    </row>
    <row r="65" spans="2:14" x14ac:dyDescent="0.25">
      <c r="B65" s="271"/>
      <c r="C65" s="283"/>
      <c r="D65" s="4" t="s">
        <v>46</v>
      </c>
      <c r="E65" s="29">
        <v>1127</v>
      </c>
      <c r="F65" s="29">
        <v>802</v>
      </c>
      <c r="G65" s="29">
        <v>844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2.3845942659920776E-3</v>
      </c>
    </row>
    <row r="66" spans="2:14" x14ac:dyDescent="0.25">
      <c r="B66" s="271"/>
      <c r="C66" s="283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1.1258840909388033E-2</v>
      </c>
    </row>
    <row r="67" spans="2:14" x14ac:dyDescent="0.25">
      <c r="B67" s="271"/>
      <c r="C67" s="283"/>
      <c r="D67" s="4" t="s">
        <v>48</v>
      </c>
      <c r="E67" s="29">
        <v>21508</v>
      </c>
      <c r="F67" s="29">
        <v>15262</v>
      </c>
      <c r="G67" s="29">
        <v>18637</v>
      </c>
      <c r="H67" s="29">
        <v>19434</v>
      </c>
      <c r="I67" s="29">
        <v>20210</v>
      </c>
      <c r="J67" s="74">
        <f t="shared" si="17"/>
        <v>3.9930019553360063E-2</v>
      </c>
      <c r="K67" s="29">
        <f t="shared" si="18"/>
        <v>776</v>
      </c>
      <c r="L67" s="74">
        <f t="shared" si="19"/>
        <v>-6.0349637344244034E-2</v>
      </c>
      <c r="M67" s="29">
        <f t="shared" si="20"/>
        <v>-1298</v>
      </c>
      <c r="N67" s="75">
        <f t="shared" si="21"/>
        <v>5.2842818109320053E-2</v>
      </c>
    </row>
    <row r="68" spans="2:14" x14ac:dyDescent="0.25">
      <c r="B68" s="271"/>
      <c r="C68" s="283"/>
      <c r="D68" s="4" t="s">
        <v>49</v>
      </c>
      <c r="E68" s="29">
        <v>584</v>
      </c>
      <c r="F68" s="29">
        <v>625</v>
      </c>
      <c r="G68" s="29">
        <v>663</v>
      </c>
      <c r="H68" s="29">
        <v>638</v>
      </c>
      <c r="I68" s="29">
        <v>673</v>
      </c>
      <c r="J68" s="74">
        <f t="shared" si="17"/>
        <v>5.4858934169278895E-2</v>
      </c>
      <c r="K68" s="29">
        <f t="shared" si="18"/>
        <v>35</v>
      </c>
      <c r="L68" s="74">
        <f t="shared" si="19"/>
        <v>0.15239726027397271</v>
      </c>
      <c r="M68" s="29">
        <f t="shared" si="20"/>
        <v>89</v>
      </c>
      <c r="N68" s="75">
        <f t="shared" si="21"/>
        <v>1.7596841458472239E-3</v>
      </c>
    </row>
    <row r="69" spans="2:14" x14ac:dyDescent="0.25">
      <c r="B69" s="271"/>
      <c r="C69" s="283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1.2542652076714908E-2</v>
      </c>
    </row>
    <row r="70" spans="2:14" x14ac:dyDescent="0.25">
      <c r="B70" s="271"/>
      <c r="C70" s="283"/>
      <c r="D70" s="4" t="s">
        <v>51</v>
      </c>
      <c r="E70" s="29">
        <v>2460</v>
      </c>
      <c r="F70" s="29">
        <v>2246</v>
      </c>
      <c r="G70" s="29">
        <v>2624</v>
      </c>
      <c r="H70" s="29">
        <v>2651</v>
      </c>
      <c r="I70" s="29">
        <v>2630</v>
      </c>
      <c r="J70" s="74">
        <f t="shared" si="17"/>
        <v>-7.9215390418709841E-3</v>
      </c>
      <c r="K70" s="29">
        <f t="shared" si="18"/>
        <v>-21</v>
      </c>
      <c r="L70" s="74">
        <f t="shared" si="19"/>
        <v>6.9105691056910556E-2</v>
      </c>
      <c r="M70" s="29">
        <f t="shared" si="20"/>
        <v>170</v>
      </c>
      <c r="N70" s="75">
        <f t="shared" si="21"/>
        <v>6.8766260082885567E-3</v>
      </c>
    </row>
    <row r="71" spans="2:14" x14ac:dyDescent="0.25">
      <c r="B71" s="271"/>
      <c r="C71" s="283"/>
      <c r="D71" s="4" t="s">
        <v>52</v>
      </c>
      <c r="E71" s="29">
        <v>6890</v>
      </c>
      <c r="F71" s="29">
        <v>4931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1.6773215149494713E-2</v>
      </c>
    </row>
    <row r="72" spans="2:14" x14ac:dyDescent="0.25">
      <c r="B72" s="272"/>
      <c r="C72" s="284"/>
      <c r="D72" s="32" t="s">
        <v>53</v>
      </c>
      <c r="E72" s="71">
        <v>3382</v>
      </c>
      <c r="F72" s="71">
        <v>2781</v>
      </c>
      <c r="G72" s="71">
        <v>3043</v>
      </c>
      <c r="H72" s="71">
        <v>3048</v>
      </c>
      <c r="I72" s="71">
        <v>3075</v>
      </c>
      <c r="J72" s="61">
        <f t="shared" si="17"/>
        <v>8.8582677165354173E-3</v>
      </c>
      <c r="K72" s="71">
        <f t="shared" si="18"/>
        <v>27</v>
      </c>
      <c r="L72" s="61">
        <f t="shared" si="19"/>
        <v>-9.0774689532820863E-2</v>
      </c>
      <c r="M72" s="71">
        <f t="shared" si="20"/>
        <v>-307</v>
      </c>
      <c r="N72" s="55">
        <f t="shared" si="21"/>
        <v>8.0401615876377619E-3</v>
      </c>
    </row>
    <row r="73" spans="2:14" ht="7.5" customHeight="1" x14ac:dyDescent="0.25"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47"/>
    </row>
    <row r="74" spans="2:14" x14ac:dyDescent="0.25">
      <c r="B74" s="268" t="s">
        <v>55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</row>
    <row r="76" spans="2:14" x14ac:dyDescent="0.25">
      <c r="B76" s="56"/>
    </row>
    <row r="77" spans="2:14" ht="21.75" customHeight="1" thickBot="1" x14ac:dyDescent="0.3">
      <c r="B77" s="269" t="s">
        <v>56</v>
      </c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agosto 2024</v>
      </c>
    </row>
    <row r="80" spans="2:14" ht="15" customHeight="1" x14ac:dyDescent="0.25">
      <c r="B80" s="270" t="s">
        <v>42</v>
      </c>
      <c r="C80" s="273" t="s">
        <v>8</v>
      </c>
      <c r="D80" s="63" t="s">
        <v>43</v>
      </c>
      <c r="E80" s="64">
        <v>3238788</v>
      </c>
      <c r="F80" s="64">
        <v>1031934</v>
      </c>
      <c r="G80" s="64">
        <v>3101117</v>
      </c>
      <c r="H80" s="64">
        <v>3425135</v>
      </c>
      <c r="I80" s="64">
        <v>3660664</v>
      </c>
      <c r="J80" s="65">
        <f t="shared" ref="J80:J81" si="22">I80/H80-1</f>
        <v>6.8764880800318728E-2</v>
      </c>
      <c r="K80" s="64">
        <f t="shared" ref="K80:K81" si="23">I80-H80</f>
        <v>235529</v>
      </c>
      <c r="L80" s="65">
        <f t="shared" ref="L80:L81" si="24">I80/E80-1</f>
        <v>0.13025736787958953</v>
      </c>
      <c r="M80" s="64">
        <f t="shared" ref="M80:M81" si="25">I80-E80</f>
        <v>421876</v>
      </c>
      <c r="N80" s="65">
        <f t="shared" ref="N80:N81" si="26">I80/$I$80</f>
        <v>1</v>
      </c>
    </row>
    <row r="81" spans="2:15" ht="15" customHeight="1" x14ac:dyDescent="0.25">
      <c r="B81" s="271"/>
      <c r="C81" s="274"/>
      <c r="D81" s="15" t="s">
        <v>44</v>
      </c>
      <c r="E81" s="16">
        <v>1190064</v>
      </c>
      <c r="F81" s="16">
        <v>400181</v>
      </c>
      <c r="G81" s="16">
        <v>1157727</v>
      </c>
      <c r="H81" s="16">
        <v>1246990</v>
      </c>
      <c r="I81" s="16">
        <v>1301111</v>
      </c>
      <c r="J81" s="18">
        <f t="shared" si="22"/>
        <v>4.3401310355335676E-2</v>
      </c>
      <c r="K81" s="16">
        <f t="shared" si="23"/>
        <v>54121</v>
      </c>
      <c r="L81" s="18">
        <f t="shared" si="24"/>
        <v>9.3311788273571894E-2</v>
      </c>
      <c r="M81" s="16">
        <f t="shared" si="25"/>
        <v>111047</v>
      </c>
      <c r="N81" s="18">
        <f t="shared" si="26"/>
        <v>0.35543032630145788</v>
      </c>
      <c r="O81" s="79"/>
    </row>
    <row r="82" spans="2:15" x14ac:dyDescent="0.25">
      <c r="B82" s="271"/>
      <c r="C82" s="274"/>
      <c r="D82" s="19" t="s">
        <v>45</v>
      </c>
      <c r="E82" s="20">
        <v>873555</v>
      </c>
      <c r="F82" s="20">
        <v>176500</v>
      </c>
      <c r="G82" s="20">
        <v>810745</v>
      </c>
      <c r="H82" s="20">
        <v>867527</v>
      </c>
      <c r="I82" s="20">
        <v>922227</v>
      </c>
      <c r="J82" s="68">
        <f>I82/H82-1</f>
        <v>6.3052792593198737E-2</v>
      </c>
      <c r="K82" s="20">
        <f>I82-H82</f>
        <v>54700</v>
      </c>
      <c r="L82" s="68">
        <f>I82/E82-1</f>
        <v>5.5717155760083736E-2</v>
      </c>
      <c r="M82" s="20">
        <f>I82-E82</f>
        <v>48672</v>
      </c>
      <c r="N82" s="68">
        <f>I82/$I$80</f>
        <v>0.2519288850328793</v>
      </c>
      <c r="O82" s="79"/>
    </row>
    <row r="83" spans="2:15" x14ac:dyDescent="0.25">
      <c r="B83" s="271"/>
      <c r="C83" s="274"/>
      <c r="D83" s="19" t="s">
        <v>46</v>
      </c>
      <c r="E83" s="20">
        <v>29886</v>
      </c>
      <c r="F83" s="20">
        <v>9212</v>
      </c>
      <c r="G83" s="20">
        <v>22508</v>
      </c>
      <c r="H83" s="20">
        <v>33326</v>
      </c>
      <c r="I83" s="20">
        <v>28900</v>
      </c>
      <c r="J83" s="68">
        <f t="shared" ref="J83:J136" si="27">I83/H83-1</f>
        <v>-0.13280921802796619</v>
      </c>
      <c r="K83" s="20">
        <f t="shared" ref="K83:K112" si="28">I83-H83</f>
        <v>-4426</v>
      </c>
      <c r="L83" s="68">
        <f t="shared" ref="L83:L136" si="29">I83/E83-1</f>
        <v>-3.2992036405005698E-2</v>
      </c>
      <c r="M83" s="20">
        <f t="shared" ref="M83:M112" si="30">I83-E83</f>
        <v>-986</v>
      </c>
      <c r="N83" s="68">
        <f t="shared" ref="N83:N90" si="31">I83/$I$80</f>
        <v>7.8947425931470364E-3</v>
      </c>
      <c r="O83" s="79"/>
    </row>
    <row r="84" spans="2:15" x14ac:dyDescent="0.25">
      <c r="B84" s="271"/>
      <c r="C84" s="274"/>
      <c r="D84" s="19" t="s">
        <v>47</v>
      </c>
      <c r="E84" s="20">
        <v>91696</v>
      </c>
      <c r="F84" s="20">
        <v>25824</v>
      </c>
      <c r="G84" s="20">
        <v>106797</v>
      </c>
      <c r="H84" s="20">
        <v>121209</v>
      </c>
      <c r="I84" s="20">
        <v>158757</v>
      </c>
      <c r="J84" s="68">
        <f t="shared" si="27"/>
        <v>0.30977897680865274</v>
      </c>
      <c r="K84" s="20">
        <f t="shared" si="28"/>
        <v>37548</v>
      </c>
      <c r="L84" s="68">
        <f t="shared" si="29"/>
        <v>0.73134051648926879</v>
      </c>
      <c r="M84" s="20">
        <f t="shared" si="30"/>
        <v>67061</v>
      </c>
      <c r="N84" s="68">
        <f t="shared" si="31"/>
        <v>4.3368361586859652E-2</v>
      </c>
      <c r="O84" s="79"/>
    </row>
    <row r="85" spans="2:15" x14ac:dyDescent="0.25">
      <c r="B85" s="271"/>
      <c r="C85" s="274"/>
      <c r="D85" s="19" t="s">
        <v>48</v>
      </c>
      <c r="E85" s="20">
        <v>526928</v>
      </c>
      <c r="F85" s="20">
        <v>161693</v>
      </c>
      <c r="G85" s="20">
        <v>461029</v>
      </c>
      <c r="H85" s="20">
        <v>526478</v>
      </c>
      <c r="I85" s="20">
        <v>613713</v>
      </c>
      <c r="J85" s="68">
        <f t="shared" si="27"/>
        <v>0.16569543266765185</v>
      </c>
      <c r="K85" s="20">
        <f t="shared" si="28"/>
        <v>87235</v>
      </c>
      <c r="L85" s="68">
        <f t="shared" si="29"/>
        <v>0.16469992105183251</v>
      </c>
      <c r="M85" s="20">
        <f t="shared" si="30"/>
        <v>86785</v>
      </c>
      <c r="N85" s="68">
        <f t="shared" si="31"/>
        <v>0.16765073221688742</v>
      </c>
      <c r="O85" s="79"/>
    </row>
    <row r="86" spans="2:15" x14ac:dyDescent="0.25">
      <c r="B86" s="271"/>
      <c r="C86" s="274"/>
      <c r="D86" s="19" t="s">
        <v>49</v>
      </c>
      <c r="E86" s="20">
        <v>35588</v>
      </c>
      <c r="F86" s="20">
        <v>17159</v>
      </c>
      <c r="G86" s="20">
        <v>32878</v>
      </c>
      <c r="H86" s="20">
        <v>39668</v>
      </c>
      <c r="I86" s="20">
        <v>36690</v>
      </c>
      <c r="J86" s="68">
        <f t="shared" si="27"/>
        <v>-7.5073106786326504E-2</v>
      </c>
      <c r="K86" s="20">
        <f t="shared" si="28"/>
        <v>-2978</v>
      </c>
      <c r="L86" s="68">
        <f t="shared" si="29"/>
        <v>3.0965493986737203E-2</v>
      </c>
      <c r="M86" s="20">
        <f t="shared" si="30"/>
        <v>1102</v>
      </c>
      <c r="N86" s="68">
        <f t="shared" si="31"/>
        <v>1.002277182500224E-2</v>
      </c>
      <c r="O86" s="79"/>
    </row>
    <row r="87" spans="2:15" x14ac:dyDescent="0.25">
      <c r="B87" s="271"/>
      <c r="C87" s="274"/>
      <c r="D87" s="19" t="s">
        <v>50</v>
      </c>
      <c r="E87" s="20">
        <v>95805</v>
      </c>
      <c r="F87" s="20">
        <v>56805</v>
      </c>
      <c r="G87" s="20">
        <v>128669</v>
      </c>
      <c r="H87" s="20">
        <v>168871</v>
      </c>
      <c r="I87" s="20">
        <v>160886</v>
      </c>
      <c r="J87" s="68">
        <f t="shared" si="27"/>
        <v>-4.7284613699214217E-2</v>
      </c>
      <c r="K87" s="20">
        <f t="shared" si="28"/>
        <v>-7985</v>
      </c>
      <c r="L87" s="68">
        <f t="shared" si="29"/>
        <v>0.67930692552580774</v>
      </c>
      <c r="M87" s="20">
        <f t="shared" si="30"/>
        <v>65081</v>
      </c>
      <c r="N87" s="68">
        <f t="shared" si="31"/>
        <v>4.3949950063704286E-2</v>
      </c>
      <c r="O87" s="79"/>
    </row>
    <row r="88" spans="2:15" x14ac:dyDescent="0.25">
      <c r="B88" s="271"/>
      <c r="C88" s="274"/>
      <c r="D88" s="19" t="s">
        <v>51</v>
      </c>
      <c r="E88" s="20">
        <v>143138</v>
      </c>
      <c r="F88" s="20">
        <v>87126</v>
      </c>
      <c r="G88" s="20">
        <v>138024</v>
      </c>
      <c r="H88" s="20">
        <v>158379</v>
      </c>
      <c r="I88" s="20">
        <v>162243</v>
      </c>
      <c r="J88" s="68">
        <f t="shared" si="27"/>
        <v>2.4397173867747535E-2</v>
      </c>
      <c r="K88" s="20">
        <f t="shared" si="28"/>
        <v>3864</v>
      </c>
      <c r="L88" s="68">
        <f t="shared" si="29"/>
        <v>0.13347259288239322</v>
      </c>
      <c r="M88" s="20">
        <f t="shared" si="30"/>
        <v>19105</v>
      </c>
      <c r="N88" s="68">
        <f t="shared" si="31"/>
        <v>4.4320647838752752E-2</v>
      </c>
      <c r="O88" s="79"/>
    </row>
    <row r="89" spans="2:15" ht="18" customHeight="1" x14ac:dyDescent="0.25">
      <c r="B89" s="271"/>
      <c r="C89" s="274"/>
      <c r="D89" s="19" t="s">
        <v>52</v>
      </c>
      <c r="E89" s="20">
        <v>164737</v>
      </c>
      <c r="F89" s="20">
        <v>62317</v>
      </c>
      <c r="G89" s="20">
        <v>170296</v>
      </c>
      <c r="H89" s="20">
        <v>183132</v>
      </c>
      <c r="I89" s="20">
        <v>192634</v>
      </c>
      <c r="J89" s="22">
        <f t="shared" si="27"/>
        <v>5.1886071249153565E-2</v>
      </c>
      <c r="K89" s="20">
        <f t="shared" si="28"/>
        <v>9502</v>
      </c>
      <c r="L89" s="22">
        <f t="shared" si="29"/>
        <v>0.16934264919234909</v>
      </c>
      <c r="M89" s="20">
        <f t="shared" si="30"/>
        <v>27897</v>
      </c>
      <c r="N89" s="22">
        <f t="shared" si="31"/>
        <v>5.262269358782997E-2</v>
      </c>
      <c r="O89" s="79"/>
    </row>
    <row r="90" spans="2:15" x14ac:dyDescent="0.25">
      <c r="B90" s="271"/>
      <c r="C90" s="275"/>
      <c r="D90" s="23" t="s">
        <v>53</v>
      </c>
      <c r="E90" s="69">
        <v>87391</v>
      </c>
      <c r="F90" s="69">
        <v>35117</v>
      </c>
      <c r="G90" s="69">
        <v>72444</v>
      </c>
      <c r="H90" s="69">
        <v>79555</v>
      </c>
      <c r="I90" s="69">
        <v>83503</v>
      </c>
      <c r="J90" s="46">
        <f t="shared" si="27"/>
        <v>4.9626044874615083E-2</v>
      </c>
      <c r="K90" s="69">
        <f t="shared" si="28"/>
        <v>3948</v>
      </c>
      <c r="L90" s="46">
        <f t="shared" si="29"/>
        <v>-4.4489707178084648E-2</v>
      </c>
      <c r="M90" s="69">
        <f t="shared" si="30"/>
        <v>-3888</v>
      </c>
      <c r="N90" s="46">
        <f t="shared" si="31"/>
        <v>2.2810888953479477E-2</v>
      </c>
      <c r="O90" s="79"/>
    </row>
    <row r="91" spans="2:15" x14ac:dyDescent="0.25">
      <c r="B91" s="271"/>
      <c r="C91" s="276" t="s">
        <v>18</v>
      </c>
      <c r="D91" s="63" t="s">
        <v>43</v>
      </c>
      <c r="E91" s="64">
        <v>3869390</v>
      </c>
      <c r="F91" s="64">
        <v>1151540</v>
      </c>
      <c r="G91" s="64">
        <v>3651483</v>
      </c>
      <c r="H91" s="64">
        <v>4055641</v>
      </c>
      <c r="I91" s="64">
        <v>4328488</v>
      </c>
      <c r="J91" s="65">
        <f t="shared" si="27"/>
        <v>6.7275925063386977E-2</v>
      </c>
      <c r="K91" s="64">
        <f t="shared" si="28"/>
        <v>272847</v>
      </c>
      <c r="L91" s="65">
        <f t="shared" si="29"/>
        <v>0.11864867588948136</v>
      </c>
      <c r="M91" s="64">
        <f t="shared" si="30"/>
        <v>459098</v>
      </c>
      <c r="N91" s="65">
        <f t="shared" ref="N91:N92" si="32">I91/$I$91</f>
        <v>1</v>
      </c>
    </row>
    <row r="92" spans="2:15" x14ac:dyDescent="0.25">
      <c r="B92" s="271"/>
      <c r="C92" s="277"/>
      <c r="D92" s="26" t="s">
        <v>44</v>
      </c>
      <c r="E92" s="27">
        <v>1436210</v>
      </c>
      <c r="F92" s="27">
        <v>453494</v>
      </c>
      <c r="G92" s="27">
        <v>1387341</v>
      </c>
      <c r="H92" s="27">
        <v>1502826</v>
      </c>
      <c r="I92" s="27">
        <v>1565928</v>
      </c>
      <c r="J92" s="80">
        <f t="shared" si="27"/>
        <v>4.1988892925727939E-2</v>
      </c>
      <c r="K92" s="27">
        <f t="shared" si="28"/>
        <v>63102</v>
      </c>
      <c r="L92" s="80">
        <f t="shared" si="29"/>
        <v>9.0319660773842347E-2</v>
      </c>
      <c r="M92" s="27">
        <f t="shared" si="30"/>
        <v>129718</v>
      </c>
      <c r="N92" s="38">
        <f t="shared" si="32"/>
        <v>0.36177251733168719</v>
      </c>
    </row>
    <row r="93" spans="2:15" x14ac:dyDescent="0.25">
      <c r="B93" s="271"/>
      <c r="C93" s="277"/>
      <c r="D93" s="4" t="s">
        <v>45</v>
      </c>
      <c r="E93" s="29">
        <v>1065891</v>
      </c>
      <c r="F93" s="29">
        <v>200588</v>
      </c>
      <c r="G93" s="29">
        <v>966907</v>
      </c>
      <c r="H93" s="29">
        <v>1048846</v>
      </c>
      <c r="I93" s="29">
        <v>1110160</v>
      </c>
      <c r="J93" s="81">
        <f t="shared" si="27"/>
        <v>5.8458534427361153E-2</v>
      </c>
      <c r="K93" s="29">
        <f t="shared" si="28"/>
        <v>61314</v>
      </c>
      <c r="L93" s="81">
        <f t="shared" si="29"/>
        <v>4.1532389334369091E-2</v>
      </c>
      <c r="M93" s="29">
        <f t="shared" si="30"/>
        <v>44269</v>
      </c>
      <c r="N93" s="75">
        <f>I93/$I$91</f>
        <v>0.25647755059041399</v>
      </c>
    </row>
    <row r="94" spans="2:15" x14ac:dyDescent="0.25">
      <c r="B94" s="271"/>
      <c r="C94" s="277"/>
      <c r="D94" s="4" t="s">
        <v>46</v>
      </c>
      <c r="E94" s="29">
        <v>33901</v>
      </c>
      <c r="F94" s="29">
        <v>10140</v>
      </c>
      <c r="G94" s="29">
        <v>25130</v>
      </c>
      <c r="H94" s="29">
        <v>35869</v>
      </c>
      <c r="I94" s="29">
        <v>31904</v>
      </c>
      <c r="J94" s="81">
        <f t="shared" si="27"/>
        <v>-0.11054113579971558</v>
      </c>
      <c r="K94" s="29">
        <f t="shared" si="28"/>
        <v>-3965</v>
      </c>
      <c r="L94" s="81">
        <f t="shared" si="29"/>
        <v>-5.890681690805577E-2</v>
      </c>
      <c r="M94" s="29">
        <f t="shared" si="30"/>
        <v>-1997</v>
      </c>
      <c r="N94" s="75">
        <f t="shared" ref="N94:N101" si="33">I94/$I$91</f>
        <v>7.3707031185023504E-3</v>
      </c>
    </row>
    <row r="95" spans="2:15" x14ac:dyDescent="0.25">
      <c r="B95" s="271"/>
      <c r="C95" s="277"/>
      <c r="D95" s="4" t="s">
        <v>47</v>
      </c>
      <c r="E95" s="29">
        <v>106733</v>
      </c>
      <c r="F95" s="29">
        <v>30447</v>
      </c>
      <c r="G95" s="29">
        <v>125631</v>
      </c>
      <c r="H95" s="29">
        <v>141231</v>
      </c>
      <c r="I95" s="29">
        <v>184286</v>
      </c>
      <c r="J95" s="81">
        <f t="shared" si="27"/>
        <v>0.30485516635866072</v>
      </c>
      <c r="K95" s="29">
        <f t="shared" si="28"/>
        <v>43055</v>
      </c>
      <c r="L95" s="81">
        <f t="shared" si="29"/>
        <v>0.72660751595101791</v>
      </c>
      <c r="M95" s="29">
        <f t="shared" si="30"/>
        <v>77553</v>
      </c>
      <c r="N95" s="75">
        <f t="shared" si="33"/>
        <v>4.2575144022577859E-2</v>
      </c>
    </row>
    <row r="96" spans="2:15" x14ac:dyDescent="0.25">
      <c r="B96" s="271"/>
      <c r="C96" s="277"/>
      <c r="D96" s="4" t="s">
        <v>48</v>
      </c>
      <c r="E96" s="29">
        <v>626650</v>
      </c>
      <c r="F96" s="29">
        <v>177367</v>
      </c>
      <c r="G96" s="29">
        <v>532479</v>
      </c>
      <c r="H96" s="29">
        <v>616430</v>
      </c>
      <c r="I96" s="29">
        <v>713747</v>
      </c>
      <c r="J96" s="81">
        <f t="shared" si="27"/>
        <v>0.15787194004185401</v>
      </c>
      <c r="K96" s="29">
        <f t="shared" si="28"/>
        <v>97317</v>
      </c>
      <c r="L96" s="81">
        <f t="shared" si="29"/>
        <v>0.13898827096465327</v>
      </c>
      <c r="M96" s="29">
        <f t="shared" si="30"/>
        <v>87097</v>
      </c>
      <c r="N96" s="75">
        <f t="shared" si="33"/>
        <v>0.16489522438320264</v>
      </c>
    </row>
    <row r="97" spans="2:14" x14ac:dyDescent="0.25">
      <c r="B97" s="271"/>
      <c r="C97" s="277"/>
      <c r="D97" s="4" t="s">
        <v>49</v>
      </c>
      <c r="E97" s="29">
        <v>37387</v>
      </c>
      <c r="F97" s="29">
        <v>17855</v>
      </c>
      <c r="G97" s="29">
        <v>34377</v>
      </c>
      <c r="H97" s="29">
        <v>41604</v>
      </c>
      <c r="I97" s="29">
        <v>38605</v>
      </c>
      <c r="J97" s="81">
        <f t="shared" si="27"/>
        <v>-7.2084414960099985E-2</v>
      </c>
      <c r="K97" s="29">
        <f t="shared" si="28"/>
        <v>-2999</v>
      </c>
      <c r="L97" s="81">
        <f t="shared" si="29"/>
        <v>3.2578168882231751E-2</v>
      </c>
      <c r="M97" s="29">
        <f t="shared" si="30"/>
        <v>1218</v>
      </c>
      <c r="N97" s="75">
        <f t="shared" si="33"/>
        <v>8.9188187653517804E-3</v>
      </c>
    </row>
    <row r="98" spans="2:14" x14ac:dyDescent="0.25">
      <c r="B98" s="271"/>
      <c r="C98" s="277"/>
      <c r="D98" s="4" t="s">
        <v>50</v>
      </c>
      <c r="E98" s="29">
        <v>115117</v>
      </c>
      <c r="F98" s="29">
        <v>65785</v>
      </c>
      <c r="G98" s="29">
        <v>150691</v>
      </c>
      <c r="H98" s="29">
        <v>191150</v>
      </c>
      <c r="I98" s="29">
        <v>187665</v>
      </c>
      <c r="J98" s="81">
        <f t="shared" si="27"/>
        <v>-1.8231755166099872E-2</v>
      </c>
      <c r="K98" s="29">
        <f t="shared" si="28"/>
        <v>-3485</v>
      </c>
      <c r="L98" s="81">
        <f t="shared" si="29"/>
        <v>0.6302110027189729</v>
      </c>
      <c r="M98" s="29">
        <f t="shared" si="30"/>
        <v>72548</v>
      </c>
      <c r="N98" s="75">
        <f t="shared" si="33"/>
        <v>4.3355786131323452E-2</v>
      </c>
    </row>
    <row r="99" spans="2:14" x14ac:dyDescent="0.25">
      <c r="B99" s="271"/>
      <c r="C99" s="277"/>
      <c r="D99" s="4" t="s">
        <v>51</v>
      </c>
      <c r="E99" s="29">
        <v>149330</v>
      </c>
      <c r="F99" s="29">
        <v>89783</v>
      </c>
      <c r="G99" s="29">
        <v>144568</v>
      </c>
      <c r="H99" s="29">
        <v>165345</v>
      </c>
      <c r="I99" s="29">
        <v>169531</v>
      </c>
      <c r="J99" s="81">
        <f t="shared" si="27"/>
        <v>2.5316761922041797E-2</v>
      </c>
      <c r="K99" s="29">
        <f t="shared" si="28"/>
        <v>4186</v>
      </c>
      <c r="L99" s="81">
        <f t="shared" si="29"/>
        <v>0.13527757316011524</v>
      </c>
      <c r="M99" s="29">
        <f t="shared" si="30"/>
        <v>20201</v>
      </c>
      <c r="N99" s="75">
        <f t="shared" si="33"/>
        <v>3.9166332446803592E-2</v>
      </c>
    </row>
    <row r="100" spans="2:14" x14ac:dyDescent="0.25">
      <c r="B100" s="271"/>
      <c r="C100" s="277"/>
      <c r="D100" s="4" t="s">
        <v>52</v>
      </c>
      <c r="E100" s="29">
        <v>197984</v>
      </c>
      <c r="F100" s="29">
        <v>68473</v>
      </c>
      <c r="G100" s="29">
        <v>201809</v>
      </c>
      <c r="H100" s="29">
        <v>218175</v>
      </c>
      <c r="I100" s="29">
        <v>230645</v>
      </c>
      <c r="J100" s="31">
        <f t="shared" si="27"/>
        <v>5.7155952790191256E-2</v>
      </c>
      <c r="K100" s="29">
        <f t="shared" si="28"/>
        <v>12470</v>
      </c>
      <c r="L100" s="31">
        <f t="shared" si="29"/>
        <v>0.16496787619201547</v>
      </c>
      <c r="M100" s="29">
        <f t="shared" si="30"/>
        <v>32661</v>
      </c>
      <c r="N100" s="42">
        <f t="shared" si="33"/>
        <v>5.3285350450318909E-2</v>
      </c>
    </row>
    <row r="101" spans="2:14" x14ac:dyDescent="0.25">
      <c r="B101" s="271"/>
      <c r="C101" s="278"/>
      <c r="D101" s="32" t="s">
        <v>53</v>
      </c>
      <c r="E101" s="71">
        <v>100187</v>
      </c>
      <c r="F101" s="71">
        <v>37608</v>
      </c>
      <c r="G101" s="71">
        <v>82550</v>
      </c>
      <c r="H101" s="71">
        <v>94165</v>
      </c>
      <c r="I101" s="71">
        <v>96017</v>
      </c>
      <c r="J101" s="72">
        <f t="shared" si="27"/>
        <v>1.9667604736367084E-2</v>
      </c>
      <c r="K101" s="71">
        <f t="shared" si="28"/>
        <v>1852</v>
      </c>
      <c r="L101" s="72">
        <f t="shared" si="29"/>
        <v>-4.1622166548554218E-2</v>
      </c>
      <c r="M101" s="71">
        <f t="shared" si="30"/>
        <v>-4170</v>
      </c>
      <c r="N101" s="55">
        <f t="shared" si="33"/>
        <v>2.2182572759818209E-2</v>
      </c>
    </row>
    <row r="102" spans="2:14" x14ac:dyDescent="0.25">
      <c r="B102" s="271"/>
      <c r="C102" s="273" t="s">
        <v>21</v>
      </c>
      <c r="D102" s="63" t="s">
        <v>43</v>
      </c>
      <c r="E102" s="64">
        <v>22818416</v>
      </c>
      <c r="F102" s="64">
        <v>5391902</v>
      </c>
      <c r="G102" s="64">
        <v>20444877</v>
      </c>
      <c r="H102" s="64">
        <v>22753674</v>
      </c>
      <c r="I102" s="64">
        <v>24162826</v>
      </c>
      <c r="J102" s="65">
        <f t="shared" si="27"/>
        <v>6.1930745777583063E-2</v>
      </c>
      <c r="K102" s="64">
        <f t="shared" si="28"/>
        <v>1409152</v>
      </c>
      <c r="L102" s="65">
        <f t="shared" si="29"/>
        <v>5.8917761863926055E-2</v>
      </c>
      <c r="M102" s="64">
        <f t="shared" si="30"/>
        <v>1344410</v>
      </c>
      <c r="N102" s="65">
        <f t="shared" ref="N102:N103" si="34">I102/$I$102</f>
        <v>1</v>
      </c>
    </row>
    <row r="103" spans="2:14" x14ac:dyDescent="0.25">
      <c r="B103" s="271"/>
      <c r="C103" s="274"/>
      <c r="D103" s="15" t="s">
        <v>44</v>
      </c>
      <c r="E103" s="16">
        <v>8787046</v>
      </c>
      <c r="F103" s="16">
        <v>2291426</v>
      </c>
      <c r="G103" s="16">
        <v>8320045</v>
      </c>
      <c r="H103" s="16">
        <v>8974624</v>
      </c>
      <c r="I103" s="16">
        <v>9249706</v>
      </c>
      <c r="J103" s="18">
        <f t="shared" si="27"/>
        <v>3.0651089115265373E-2</v>
      </c>
      <c r="K103" s="16">
        <f t="shared" si="28"/>
        <v>275082</v>
      </c>
      <c r="L103" s="18">
        <f t="shared" si="29"/>
        <v>5.2652506883428263E-2</v>
      </c>
      <c r="M103" s="16">
        <f t="shared" si="30"/>
        <v>462660</v>
      </c>
      <c r="N103" s="18">
        <f t="shared" si="34"/>
        <v>0.38280729249136669</v>
      </c>
    </row>
    <row r="104" spans="2:14" x14ac:dyDescent="0.25">
      <c r="B104" s="271"/>
      <c r="C104" s="274"/>
      <c r="D104" s="19" t="s">
        <v>45</v>
      </c>
      <c r="E104" s="20">
        <v>6776910</v>
      </c>
      <c r="F104" s="20">
        <v>1076408</v>
      </c>
      <c r="G104" s="20">
        <v>5738436</v>
      </c>
      <c r="H104" s="20">
        <v>6396470</v>
      </c>
      <c r="I104" s="20">
        <v>6684568</v>
      </c>
      <c r="J104" s="68">
        <f t="shared" si="27"/>
        <v>4.5040154960470424E-2</v>
      </c>
      <c r="K104" s="20">
        <f t="shared" si="28"/>
        <v>288098</v>
      </c>
      <c r="L104" s="68">
        <f t="shared" si="29"/>
        <v>-1.3625974079632175E-2</v>
      </c>
      <c r="M104" s="20">
        <f t="shared" si="30"/>
        <v>-92342</v>
      </c>
      <c r="N104" s="68">
        <f>I104/$I$102</f>
        <v>0.27664677964406975</v>
      </c>
    </row>
    <row r="105" spans="2:14" x14ac:dyDescent="0.25">
      <c r="B105" s="271"/>
      <c r="C105" s="274"/>
      <c r="D105" s="19" t="s">
        <v>46</v>
      </c>
      <c r="E105" s="20">
        <v>150976</v>
      </c>
      <c r="F105" s="20">
        <v>40837</v>
      </c>
      <c r="G105" s="20">
        <v>105500</v>
      </c>
      <c r="H105" s="20">
        <v>110466</v>
      </c>
      <c r="I105" s="20">
        <v>124605</v>
      </c>
      <c r="J105" s="68">
        <f t="shared" si="27"/>
        <v>0.12799413394166526</v>
      </c>
      <c r="K105" s="20">
        <f t="shared" si="28"/>
        <v>14139</v>
      </c>
      <c r="L105" s="68">
        <f t="shared" si="29"/>
        <v>-0.17467014624841037</v>
      </c>
      <c r="M105" s="20">
        <f t="shared" si="30"/>
        <v>-26371</v>
      </c>
      <c r="N105" s="68">
        <f t="shared" ref="N105:N112" si="35">I105/$I$102</f>
        <v>5.1568885195796216E-3</v>
      </c>
    </row>
    <row r="106" spans="2:14" x14ac:dyDescent="0.25">
      <c r="B106" s="271"/>
      <c r="C106" s="274"/>
      <c r="D106" s="19" t="s">
        <v>47</v>
      </c>
      <c r="E106" s="20">
        <v>563442</v>
      </c>
      <c r="F106" s="20">
        <v>159370</v>
      </c>
      <c r="G106" s="20">
        <v>654193</v>
      </c>
      <c r="H106" s="20">
        <v>722818</v>
      </c>
      <c r="I106" s="20">
        <v>957820</v>
      </c>
      <c r="J106" s="68">
        <f t="shared" si="27"/>
        <v>0.32511918629585868</v>
      </c>
      <c r="K106" s="20">
        <f t="shared" si="28"/>
        <v>235002</v>
      </c>
      <c r="L106" s="68">
        <f t="shared" si="29"/>
        <v>0.69994427110510049</v>
      </c>
      <c r="M106" s="20">
        <f t="shared" si="30"/>
        <v>394378</v>
      </c>
      <c r="N106" s="68">
        <f t="shared" si="35"/>
        <v>3.9640230823993851E-2</v>
      </c>
    </row>
    <row r="107" spans="2:14" x14ac:dyDescent="0.25">
      <c r="B107" s="271"/>
      <c r="C107" s="274"/>
      <c r="D107" s="19" t="s">
        <v>48</v>
      </c>
      <c r="E107" s="20">
        <v>3676857</v>
      </c>
      <c r="F107" s="20">
        <v>810988</v>
      </c>
      <c r="G107" s="20">
        <v>2786196</v>
      </c>
      <c r="H107" s="20">
        <v>3356298</v>
      </c>
      <c r="I107" s="20">
        <v>3819820</v>
      </c>
      <c r="J107" s="68">
        <f t="shared" si="27"/>
        <v>0.13810513845909989</v>
      </c>
      <c r="K107" s="20">
        <f t="shared" si="28"/>
        <v>463522</v>
      </c>
      <c r="L107" s="68">
        <f t="shared" si="29"/>
        <v>3.8881849362104592E-2</v>
      </c>
      <c r="M107" s="20">
        <f t="shared" si="30"/>
        <v>142963</v>
      </c>
      <c r="N107" s="68">
        <f t="shared" si="35"/>
        <v>0.15808664102452255</v>
      </c>
    </row>
    <row r="108" spans="2:14" x14ac:dyDescent="0.25">
      <c r="B108" s="271"/>
      <c r="C108" s="274"/>
      <c r="D108" s="19" t="s">
        <v>49</v>
      </c>
      <c r="E108" s="20">
        <v>90305</v>
      </c>
      <c r="F108" s="20">
        <v>40297</v>
      </c>
      <c r="G108" s="20">
        <v>90028</v>
      </c>
      <c r="H108" s="20">
        <v>101541</v>
      </c>
      <c r="I108" s="20">
        <v>100477</v>
      </c>
      <c r="J108" s="68">
        <f t="shared" si="27"/>
        <v>-1.0478525915640025E-2</v>
      </c>
      <c r="K108" s="20">
        <f t="shared" si="28"/>
        <v>-1064</v>
      </c>
      <c r="L108" s="68">
        <f t="shared" si="29"/>
        <v>0.11264049609656168</v>
      </c>
      <c r="M108" s="20">
        <f t="shared" si="30"/>
        <v>10172</v>
      </c>
      <c r="N108" s="68">
        <f t="shared" si="35"/>
        <v>4.1583298244998327E-3</v>
      </c>
    </row>
    <row r="109" spans="2:14" x14ac:dyDescent="0.25">
      <c r="B109" s="271"/>
      <c r="C109" s="274"/>
      <c r="D109" s="19" t="s">
        <v>50</v>
      </c>
      <c r="E109" s="20">
        <v>706584</v>
      </c>
      <c r="F109" s="20">
        <v>366139</v>
      </c>
      <c r="G109" s="20">
        <v>853267</v>
      </c>
      <c r="H109" s="20">
        <v>938988</v>
      </c>
      <c r="I109" s="20">
        <v>995472</v>
      </c>
      <c r="J109" s="68">
        <f t="shared" si="27"/>
        <v>6.0154123375378621E-2</v>
      </c>
      <c r="K109" s="20">
        <f t="shared" si="28"/>
        <v>56484</v>
      </c>
      <c r="L109" s="68">
        <f t="shared" si="29"/>
        <v>0.40885160150810096</v>
      </c>
      <c r="M109" s="20">
        <f t="shared" si="30"/>
        <v>288888</v>
      </c>
      <c r="N109" s="68">
        <f t="shared" si="35"/>
        <v>4.1198492262453076E-2</v>
      </c>
    </row>
    <row r="110" spans="2:14" x14ac:dyDescent="0.25">
      <c r="B110" s="271"/>
      <c r="C110" s="274"/>
      <c r="D110" s="19" t="s">
        <v>51</v>
      </c>
      <c r="E110" s="20">
        <v>330257</v>
      </c>
      <c r="F110" s="20">
        <v>184291</v>
      </c>
      <c r="G110" s="20">
        <v>342925</v>
      </c>
      <c r="H110" s="20">
        <v>377873</v>
      </c>
      <c r="I110" s="20">
        <v>389611</v>
      </c>
      <c r="J110" s="68">
        <f t="shared" si="27"/>
        <v>3.1063346679969239E-2</v>
      </c>
      <c r="K110" s="20">
        <f t="shared" si="28"/>
        <v>11738</v>
      </c>
      <c r="L110" s="68">
        <f t="shared" si="29"/>
        <v>0.1797206418032018</v>
      </c>
      <c r="M110" s="20">
        <f t="shared" si="30"/>
        <v>59354</v>
      </c>
      <c r="N110" s="68">
        <f t="shared" si="35"/>
        <v>1.6124397038657649E-2</v>
      </c>
    </row>
    <row r="111" spans="2:14" x14ac:dyDescent="0.25">
      <c r="B111" s="271"/>
      <c r="C111" s="274"/>
      <c r="D111" s="19" t="s">
        <v>52</v>
      </c>
      <c r="E111" s="20">
        <v>1236378</v>
      </c>
      <c r="F111" s="20">
        <v>288076</v>
      </c>
      <c r="G111" s="20">
        <v>1153750</v>
      </c>
      <c r="H111" s="20">
        <v>1242308</v>
      </c>
      <c r="I111" s="20">
        <v>1342017</v>
      </c>
      <c r="J111" s="22">
        <f t="shared" si="27"/>
        <v>8.0261094672174682E-2</v>
      </c>
      <c r="K111" s="20">
        <f t="shared" si="28"/>
        <v>99709</v>
      </c>
      <c r="L111" s="22">
        <f t="shared" si="29"/>
        <v>8.5442316184856093E-2</v>
      </c>
      <c r="M111" s="20">
        <f t="shared" si="30"/>
        <v>105639</v>
      </c>
      <c r="N111" s="22">
        <f t="shared" si="35"/>
        <v>5.5540564667394453E-2</v>
      </c>
    </row>
    <row r="112" spans="2:14" x14ac:dyDescent="0.25">
      <c r="B112" s="271"/>
      <c r="C112" s="275"/>
      <c r="D112" s="23" t="s">
        <v>53</v>
      </c>
      <c r="E112" s="69">
        <v>499661</v>
      </c>
      <c r="F112" s="69">
        <v>134070</v>
      </c>
      <c r="G112" s="69">
        <v>400537</v>
      </c>
      <c r="H112" s="69">
        <v>532288</v>
      </c>
      <c r="I112" s="69">
        <v>498730</v>
      </c>
      <c r="J112" s="46">
        <f t="shared" si="27"/>
        <v>-6.3044817842972223E-2</v>
      </c>
      <c r="K112" s="69">
        <f t="shared" si="28"/>
        <v>-33558</v>
      </c>
      <c r="L112" s="46">
        <f t="shared" si="29"/>
        <v>-1.8632632925122961E-3</v>
      </c>
      <c r="M112" s="69">
        <f t="shared" si="30"/>
        <v>-931</v>
      </c>
      <c r="N112" s="46">
        <f t="shared" si="35"/>
        <v>2.0640383703462502E-2</v>
      </c>
    </row>
    <row r="113" spans="2:14" x14ac:dyDescent="0.25">
      <c r="B113" s="271"/>
      <c r="C113" s="276" t="s">
        <v>22</v>
      </c>
      <c r="D113" s="63" t="s">
        <v>43</v>
      </c>
      <c r="E113" s="73">
        <f t="shared" ref="E113:I123" si="36">E102/E80</f>
        <v>7.0453564728534257</v>
      </c>
      <c r="F113" s="73">
        <f t="shared" si="36"/>
        <v>5.2250454001903224</v>
      </c>
      <c r="G113" s="73">
        <f t="shared" si="36"/>
        <v>6.5927460976157946</v>
      </c>
      <c r="H113" s="73">
        <f t="shared" si="36"/>
        <v>6.64314662049817</v>
      </c>
      <c r="I113" s="73">
        <f t="shared" si="36"/>
        <v>6.6006675291695718</v>
      </c>
      <c r="J113" s="65">
        <f t="shared" si="27"/>
        <v>-6.3944232688654123E-3</v>
      </c>
      <c r="K113" s="73">
        <f t="shared" ref="K113:K114" si="37">(I113-H113)</f>
        <v>-4.2479091328598173E-2</v>
      </c>
      <c r="L113" s="65">
        <f t="shared" si="29"/>
        <v>-6.31180189955316E-2</v>
      </c>
      <c r="M113" s="73">
        <f t="shared" ref="M113:M114" si="38">(I113-E113)</f>
        <v>-0.44468894368385392</v>
      </c>
      <c r="N113" s="65"/>
    </row>
    <row r="114" spans="2:14" x14ac:dyDescent="0.25">
      <c r="B114" s="271"/>
      <c r="C114" s="277"/>
      <c r="D114" s="26" t="s">
        <v>44</v>
      </c>
      <c r="E114" s="37">
        <f t="shared" si="36"/>
        <v>7.3836751636886753</v>
      </c>
      <c r="F114" s="37">
        <f t="shared" si="36"/>
        <v>5.7259739967664629</v>
      </c>
      <c r="G114" s="37">
        <f t="shared" si="36"/>
        <v>7.1865344766080428</v>
      </c>
      <c r="H114" s="37">
        <f t="shared" si="36"/>
        <v>7.1970296473909174</v>
      </c>
      <c r="I114" s="37">
        <f t="shared" si="36"/>
        <v>7.1090829298960658</v>
      </c>
      <c r="J114" s="80">
        <f t="shared" si="27"/>
        <v>-1.2219863166290312E-2</v>
      </c>
      <c r="K114" s="37">
        <f t="shared" si="37"/>
        <v>-8.7946717494851612E-2</v>
      </c>
      <c r="L114" s="80">
        <f t="shared" si="29"/>
        <v>-3.718909996785813E-2</v>
      </c>
      <c r="M114" s="37">
        <f t="shared" si="38"/>
        <v>-0.27459223379260944</v>
      </c>
      <c r="N114" s="38"/>
    </row>
    <row r="115" spans="2:14" x14ac:dyDescent="0.25">
      <c r="B115" s="271"/>
      <c r="C115" s="277"/>
      <c r="D115" s="4" t="s">
        <v>45</v>
      </c>
      <c r="E115" s="41">
        <f>E104/E82</f>
        <v>7.7578515376822299</v>
      </c>
      <c r="F115" s="41">
        <f t="shared" si="36"/>
        <v>6.0986288951841363</v>
      </c>
      <c r="G115" s="41">
        <f t="shared" si="36"/>
        <v>7.0779788959537218</v>
      </c>
      <c r="H115" s="41">
        <f>H104/H82</f>
        <v>7.3732229659710882</v>
      </c>
      <c r="I115" s="41">
        <f>I104/I82</f>
        <v>7.2482891956101918</v>
      </c>
      <c r="J115" s="81">
        <f t="shared" si="27"/>
        <v>-1.6944255034398226E-2</v>
      </c>
      <c r="K115" s="41">
        <f>(I115-H115)</f>
        <v>-0.12493377036089637</v>
      </c>
      <c r="L115" s="81">
        <f t="shared" si="29"/>
        <v>-6.5683435626080255E-2</v>
      </c>
      <c r="M115" s="41">
        <f>(I115-E115)</f>
        <v>-0.5095623420720381</v>
      </c>
      <c r="N115" s="75"/>
    </row>
    <row r="116" spans="2:14" x14ac:dyDescent="0.25">
      <c r="B116" s="271"/>
      <c r="C116" s="277"/>
      <c r="D116" s="4" t="s">
        <v>46</v>
      </c>
      <c r="E116" s="41">
        <f t="shared" ref="E116:E123" si="39">E105/E83</f>
        <v>5.0517299069798565</v>
      </c>
      <c r="F116" s="41">
        <f t="shared" si="36"/>
        <v>4.4330221450282243</v>
      </c>
      <c r="G116" s="41">
        <f t="shared" si="36"/>
        <v>4.6872223209525501</v>
      </c>
      <c r="H116" s="41">
        <f t="shared" si="36"/>
        <v>3.314709236031927</v>
      </c>
      <c r="I116" s="41">
        <f t="shared" si="36"/>
        <v>4.3115916955017299</v>
      </c>
      <c r="J116" s="81">
        <f t="shared" si="27"/>
        <v>0.30074506947197022</v>
      </c>
      <c r="K116" s="41">
        <f t="shared" ref="K116:K123" si="40">(I116-H116)</f>
        <v>0.99688245946980292</v>
      </c>
      <c r="L116" s="81">
        <f t="shared" si="29"/>
        <v>-0.14651183359100317</v>
      </c>
      <c r="M116" s="41">
        <f t="shared" ref="M116:M123" si="41">(I116-E116)</f>
        <v>-0.74013821147812653</v>
      </c>
      <c r="N116" s="75"/>
    </row>
    <row r="117" spans="2:14" x14ac:dyDescent="0.25">
      <c r="B117" s="271"/>
      <c r="C117" s="277"/>
      <c r="D117" s="4" t="s">
        <v>47</v>
      </c>
      <c r="E117" s="41">
        <f t="shared" si="39"/>
        <v>6.1446737044145872</v>
      </c>
      <c r="F117" s="41">
        <f t="shared" si="36"/>
        <v>6.1713909541511773</v>
      </c>
      <c r="G117" s="41">
        <f t="shared" si="36"/>
        <v>6.1255746884275775</v>
      </c>
      <c r="H117" s="41">
        <f t="shared" si="36"/>
        <v>5.9634020576029831</v>
      </c>
      <c r="I117" s="41">
        <f t="shared" si="36"/>
        <v>6.0332457781389168</v>
      </c>
      <c r="J117" s="81">
        <f t="shared" si="27"/>
        <v>1.1712059636644234E-2</v>
      </c>
      <c r="K117" s="41">
        <f t="shared" si="40"/>
        <v>6.9843720535933684E-2</v>
      </c>
      <c r="L117" s="81">
        <f t="shared" si="29"/>
        <v>-1.813406726472977E-2</v>
      </c>
      <c r="M117" s="41">
        <f t="shared" si="41"/>
        <v>-0.11142792627567033</v>
      </c>
      <c r="N117" s="75"/>
    </row>
    <row r="118" spans="2:14" x14ac:dyDescent="0.25">
      <c r="B118" s="271"/>
      <c r="C118" s="277"/>
      <c r="D118" s="4" t="s">
        <v>48</v>
      </c>
      <c r="E118" s="41">
        <f t="shared" si="39"/>
        <v>6.9779115932347491</v>
      </c>
      <c r="F118" s="41">
        <f t="shared" si="36"/>
        <v>5.0156036439425327</v>
      </c>
      <c r="G118" s="41">
        <f t="shared" si="36"/>
        <v>6.0434289383097379</v>
      </c>
      <c r="H118" s="41">
        <f t="shared" si="36"/>
        <v>6.3750014245609501</v>
      </c>
      <c r="I118" s="41">
        <f t="shared" si="36"/>
        <v>6.2241145291039945</v>
      </c>
      <c r="J118" s="81">
        <f t="shared" si="27"/>
        <v>-2.3668527331716982E-2</v>
      </c>
      <c r="K118" s="41">
        <f t="shared" si="40"/>
        <v>-0.15088689545695555</v>
      </c>
      <c r="L118" s="81">
        <f t="shared" si="29"/>
        <v>-0.10802617001648152</v>
      </c>
      <c r="M118" s="41">
        <f t="shared" si="41"/>
        <v>-0.75379706413075453</v>
      </c>
      <c r="N118" s="75"/>
    </row>
    <row r="119" spans="2:14" x14ac:dyDescent="0.25">
      <c r="B119" s="271"/>
      <c r="C119" s="277"/>
      <c r="D119" s="4" t="s">
        <v>49</v>
      </c>
      <c r="E119" s="41">
        <f t="shared" si="39"/>
        <v>2.5375126447117005</v>
      </c>
      <c r="F119" s="41">
        <f t="shared" si="36"/>
        <v>2.348446879188764</v>
      </c>
      <c r="G119" s="41">
        <f t="shared" si="36"/>
        <v>2.738244418760265</v>
      </c>
      <c r="H119" s="41">
        <f t="shared" si="36"/>
        <v>2.5597711001310879</v>
      </c>
      <c r="I119" s="41">
        <f t="shared" si="36"/>
        <v>2.7385391114745161</v>
      </c>
      <c r="J119" s="81">
        <f t="shared" si="27"/>
        <v>6.9837498881940352E-2</v>
      </c>
      <c r="K119" s="41">
        <f t="shared" si="40"/>
        <v>0.17876801134342823</v>
      </c>
      <c r="L119" s="81">
        <f t="shared" si="29"/>
        <v>7.9221858138033063E-2</v>
      </c>
      <c r="M119" s="41">
        <f t="shared" si="41"/>
        <v>0.20102646676281566</v>
      </c>
      <c r="N119" s="75"/>
    </row>
    <row r="120" spans="2:14" x14ac:dyDescent="0.25">
      <c r="B120" s="271"/>
      <c r="C120" s="277"/>
      <c r="D120" s="4" t="s">
        <v>50</v>
      </c>
      <c r="E120" s="41">
        <f t="shared" si="39"/>
        <v>7.3752309378424927</v>
      </c>
      <c r="F120" s="41">
        <f t="shared" si="36"/>
        <v>6.4455417656896401</v>
      </c>
      <c r="G120" s="41">
        <f t="shared" si="36"/>
        <v>6.6314885481351373</v>
      </c>
      <c r="H120" s="41">
        <f t="shared" si="36"/>
        <v>5.5603863303942065</v>
      </c>
      <c r="I120" s="41">
        <f t="shared" si="36"/>
        <v>6.1874370672401575</v>
      </c>
      <c r="J120" s="81">
        <f t="shared" si="27"/>
        <v>0.11277107373247852</v>
      </c>
      <c r="K120" s="41">
        <f t="shared" si="40"/>
        <v>0.62705073684595103</v>
      </c>
      <c r="L120" s="81">
        <f t="shared" si="29"/>
        <v>-0.16105175290277829</v>
      </c>
      <c r="M120" s="41">
        <f t="shared" si="41"/>
        <v>-1.1877938706023352</v>
      </c>
      <c r="N120" s="75"/>
    </row>
    <row r="121" spans="2:14" x14ac:dyDescent="0.25">
      <c r="B121" s="271"/>
      <c r="C121" s="277"/>
      <c r="D121" s="4" t="s">
        <v>51</v>
      </c>
      <c r="E121" s="41">
        <f t="shared" si="39"/>
        <v>2.3072629210971232</v>
      </c>
      <c r="F121" s="41">
        <f t="shared" si="36"/>
        <v>2.1152239285632302</v>
      </c>
      <c r="G121" s="41">
        <f t="shared" si="36"/>
        <v>2.4845316756506115</v>
      </c>
      <c r="H121" s="41">
        <f t="shared" si="36"/>
        <v>2.3858781782938396</v>
      </c>
      <c r="I121" s="41">
        <f t="shared" si="36"/>
        <v>2.401404066739397</v>
      </c>
      <c r="J121" s="81">
        <f t="shared" si="27"/>
        <v>6.507410389519519E-3</v>
      </c>
      <c r="K121" s="41">
        <f t="shared" si="40"/>
        <v>1.5525888445557356E-2</v>
      </c>
      <c r="L121" s="81">
        <f t="shared" si="29"/>
        <v>4.080208838856958E-2</v>
      </c>
      <c r="M121" s="41">
        <f t="shared" si="41"/>
        <v>9.4141145642273827E-2</v>
      </c>
      <c r="N121" s="75"/>
    </row>
    <row r="122" spans="2:14" x14ac:dyDescent="0.25">
      <c r="B122" s="271"/>
      <c r="C122" s="277"/>
      <c r="D122" s="4" t="s">
        <v>52</v>
      </c>
      <c r="E122" s="41">
        <f t="shared" si="39"/>
        <v>7.5051627746043694</v>
      </c>
      <c r="F122" s="41">
        <f t="shared" si="36"/>
        <v>4.6227514161464764</v>
      </c>
      <c r="G122" s="41">
        <f t="shared" si="36"/>
        <v>6.7749682905059423</v>
      </c>
      <c r="H122" s="41">
        <f t="shared" si="36"/>
        <v>6.7836751632702095</v>
      </c>
      <c r="I122" s="41">
        <f t="shared" si="36"/>
        <v>6.9666673588255446</v>
      </c>
      <c r="J122" s="31">
        <f t="shared" si="27"/>
        <v>2.6975377085585617E-2</v>
      </c>
      <c r="K122" s="41">
        <f t="shared" si="40"/>
        <v>0.18299219555533508</v>
      </c>
      <c r="L122" s="31">
        <f t="shared" si="29"/>
        <v>-7.1749998228014644E-2</v>
      </c>
      <c r="M122" s="41">
        <f t="shared" si="41"/>
        <v>-0.53849541577882487</v>
      </c>
      <c r="N122" s="42"/>
    </row>
    <row r="123" spans="2:14" x14ac:dyDescent="0.25">
      <c r="B123" s="271"/>
      <c r="C123" s="278"/>
      <c r="D123" s="32" t="s">
        <v>53</v>
      </c>
      <c r="E123" s="77">
        <f t="shared" si="39"/>
        <v>5.7175338421576596</v>
      </c>
      <c r="F123" s="77">
        <f t="shared" si="36"/>
        <v>3.8178090383574905</v>
      </c>
      <c r="G123" s="77">
        <f t="shared" si="36"/>
        <v>5.5289188890729388</v>
      </c>
      <c r="H123" s="77">
        <f t="shared" si="36"/>
        <v>6.6908176733077749</v>
      </c>
      <c r="I123" s="77">
        <f t="shared" si="36"/>
        <v>5.9725997868340057</v>
      </c>
      <c r="J123" s="72">
        <f t="shared" si="27"/>
        <v>-0.10734381379708113</v>
      </c>
      <c r="K123" s="77">
        <f t="shared" si="40"/>
        <v>-0.71821788647376916</v>
      </c>
      <c r="L123" s="72">
        <f t="shared" si="29"/>
        <v>4.4611182324036935E-2</v>
      </c>
      <c r="M123" s="77">
        <f t="shared" si="41"/>
        <v>0.25506594467634613</v>
      </c>
      <c r="N123" s="55"/>
    </row>
    <row r="124" spans="2:14" x14ac:dyDescent="0.25">
      <c r="B124" s="271"/>
      <c r="C124" s="279" t="s">
        <v>34</v>
      </c>
      <c r="D124" s="63" t="s">
        <v>43</v>
      </c>
      <c r="E124" s="65">
        <v>0.71287961404855227</v>
      </c>
      <c r="F124" s="65">
        <v>0.33261785061424071</v>
      </c>
      <c r="G124" s="65">
        <v>0.68451435732721533</v>
      </c>
      <c r="H124" s="65">
        <v>0.74914475475759335</v>
      </c>
      <c r="I124" s="65">
        <v>0.77942674061666739</v>
      </c>
      <c r="J124" s="65">
        <f t="shared" si="27"/>
        <v>4.0422075529144674E-2</v>
      </c>
      <c r="K124" s="73">
        <f t="shared" ref="K124:K125" si="42">(I124-H124)*100</f>
        <v>3.0281985859074045</v>
      </c>
      <c r="L124" s="65">
        <f t="shared" si="29"/>
        <v>9.3349739923384467E-2</v>
      </c>
      <c r="M124" s="73">
        <f t="shared" ref="M124:M125" si="43">(I124-E124)*100</f>
        <v>6.6547126568115118</v>
      </c>
      <c r="N124" s="65"/>
    </row>
    <row r="125" spans="2:14" x14ac:dyDescent="0.25">
      <c r="B125" s="271"/>
      <c r="C125" s="280"/>
      <c r="D125" s="15" t="s">
        <v>44</v>
      </c>
      <c r="E125" s="18">
        <v>0.77993433922767819</v>
      </c>
      <c r="F125" s="18">
        <v>0.38983533837490153</v>
      </c>
      <c r="G125" s="18">
        <v>0.77783927328515179</v>
      </c>
      <c r="H125" s="18">
        <v>0.80989669346160831</v>
      </c>
      <c r="I125" s="18">
        <v>0.81771161303206763</v>
      </c>
      <c r="J125" s="18">
        <f t="shared" si="27"/>
        <v>9.6492795112637086E-3</v>
      </c>
      <c r="K125" s="44">
        <f t="shared" si="42"/>
        <v>0.78149195704593222</v>
      </c>
      <c r="L125" s="18">
        <f t="shared" si="29"/>
        <v>4.8436479719303094E-2</v>
      </c>
      <c r="M125" s="44">
        <f t="shared" si="43"/>
        <v>3.7777273804389444</v>
      </c>
      <c r="N125" s="18"/>
    </row>
    <row r="126" spans="2:14" x14ac:dyDescent="0.25">
      <c r="B126" s="271"/>
      <c r="C126" s="280"/>
      <c r="D126" s="19" t="s">
        <v>45</v>
      </c>
      <c r="E126" s="68">
        <v>0.67838376550132995</v>
      </c>
      <c r="F126" s="68">
        <v>0.23968642372655286</v>
      </c>
      <c r="G126" s="68">
        <v>0.62439112074042935</v>
      </c>
      <c r="H126" s="68">
        <v>0.70465983217417083</v>
      </c>
      <c r="I126" s="68">
        <v>0.72684632801448956</v>
      </c>
      <c r="J126" s="68">
        <f t="shared" si="27"/>
        <v>3.1485398808477782E-2</v>
      </c>
      <c r="K126" s="45">
        <f>(I126-H126)*100</f>
        <v>2.2186495840318732</v>
      </c>
      <c r="L126" s="68">
        <f t="shared" si="29"/>
        <v>7.1438269866828996E-2</v>
      </c>
      <c r="M126" s="45">
        <f>(I126-E126)*100</f>
        <v>4.8462562513159613</v>
      </c>
      <c r="N126" s="68"/>
    </row>
    <row r="127" spans="2:14" x14ac:dyDescent="0.25">
      <c r="B127" s="271"/>
      <c r="C127" s="280"/>
      <c r="D127" s="19" t="s">
        <v>46</v>
      </c>
      <c r="E127" s="68">
        <v>0.55128696674590394</v>
      </c>
      <c r="F127" s="68">
        <v>0.27862532920322586</v>
      </c>
      <c r="G127" s="68">
        <v>0.52069452258975191</v>
      </c>
      <c r="H127" s="68">
        <v>0.50906694562597643</v>
      </c>
      <c r="I127" s="68">
        <v>0.57143053682965084</v>
      </c>
      <c r="J127" s="68">
        <f t="shared" si="27"/>
        <v>0.12250567776894017</v>
      </c>
      <c r="K127" s="45">
        <f t="shared" ref="K127:K134" si="44">(I127-H127)*100</f>
        <v>6.2363591203674407</v>
      </c>
      <c r="L127" s="68">
        <f t="shared" si="29"/>
        <v>3.6539173422961424E-2</v>
      </c>
      <c r="M127" s="45">
        <f t="shared" ref="M127:M134" si="45">(I127-E127)*100</f>
        <v>2.0143570083746898</v>
      </c>
      <c r="N127" s="68"/>
    </row>
    <row r="128" spans="2:14" x14ac:dyDescent="0.25">
      <c r="B128" s="271"/>
      <c r="C128" s="280"/>
      <c r="D128" s="19" t="s">
        <v>47</v>
      </c>
      <c r="E128" s="68">
        <v>0.56970303636970299</v>
      </c>
      <c r="F128" s="68">
        <v>0.17208278804998034</v>
      </c>
      <c r="G128" s="68">
        <v>0.59012544133592404</v>
      </c>
      <c r="H128" s="68">
        <v>0.67339862193354127</v>
      </c>
      <c r="I128" s="68">
        <v>0.89839477895147568</v>
      </c>
      <c r="J128" s="68">
        <f t="shared" si="27"/>
        <v>0.33412031104533457</v>
      </c>
      <c r="K128" s="45">
        <f t="shared" si="44"/>
        <v>22.499615701793442</v>
      </c>
      <c r="L128" s="68">
        <f t="shared" si="29"/>
        <v>0.57695276591166267</v>
      </c>
      <c r="M128" s="45">
        <f t="shared" si="45"/>
        <v>32.869174258177267</v>
      </c>
      <c r="N128" s="68"/>
    </row>
    <row r="129" spans="2:14" x14ac:dyDescent="0.25">
      <c r="B129" s="271"/>
      <c r="C129" s="280"/>
      <c r="D129" s="19" t="s">
        <v>48</v>
      </c>
      <c r="E129" s="68">
        <v>0.7111925598279919</v>
      </c>
      <c r="F129" s="68">
        <v>0.39584411223200811</v>
      </c>
      <c r="G129" s="68">
        <v>0.62367422589028498</v>
      </c>
      <c r="H129" s="68">
        <v>0.72327025321693073</v>
      </c>
      <c r="I129" s="68">
        <v>0.78227326215539961</v>
      </c>
      <c r="J129" s="68">
        <f t="shared" si="27"/>
        <v>8.1578094323716099E-2</v>
      </c>
      <c r="K129" s="45">
        <f t="shared" si="44"/>
        <v>5.9003008938468877</v>
      </c>
      <c r="L129" s="68">
        <f t="shared" si="29"/>
        <v>9.9945790131155565E-2</v>
      </c>
      <c r="M129" s="45">
        <f t="shared" si="45"/>
        <v>7.1080702327407703</v>
      </c>
      <c r="N129" s="68"/>
    </row>
    <row r="130" spans="2:14" x14ac:dyDescent="0.25">
      <c r="B130" s="271"/>
      <c r="C130" s="280"/>
      <c r="D130" s="19" t="s">
        <v>49</v>
      </c>
      <c r="E130" s="68">
        <v>0.52746399074798778</v>
      </c>
      <c r="F130" s="68">
        <v>0.34163028273494128</v>
      </c>
      <c r="G130" s="68">
        <v>0.57092124371389252</v>
      </c>
      <c r="H130" s="68">
        <v>0.63330921700949272</v>
      </c>
      <c r="I130" s="68">
        <v>0.61187367549265581</v>
      </c>
      <c r="J130" s="68">
        <f t="shared" si="27"/>
        <v>-3.384688070395736E-2</v>
      </c>
      <c r="K130" s="45">
        <f t="shared" si="44"/>
        <v>-2.1435541516836909</v>
      </c>
      <c r="L130" s="68">
        <f t="shared" si="29"/>
        <v>0.16002928394214755</v>
      </c>
      <c r="M130" s="45">
        <f t="shared" si="45"/>
        <v>8.4409684744668034</v>
      </c>
      <c r="N130" s="68"/>
    </row>
    <row r="131" spans="2:14" x14ac:dyDescent="0.25">
      <c r="B131" s="271"/>
      <c r="C131" s="280"/>
      <c r="D131" s="19" t="s">
        <v>50</v>
      </c>
      <c r="E131" s="68">
        <v>0.70559405154568144</v>
      </c>
      <c r="F131" s="68">
        <v>0.6339630155487066</v>
      </c>
      <c r="G131" s="68">
        <v>0.80688636486140175</v>
      </c>
      <c r="H131" s="68">
        <v>0.80654313257110166</v>
      </c>
      <c r="I131" s="68">
        <v>0.85049057300156861</v>
      </c>
      <c r="J131" s="68">
        <f t="shared" si="27"/>
        <v>5.4488642523520259E-2</v>
      </c>
      <c r="K131" s="45">
        <f t="shared" si="44"/>
        <v>4.3947440430466944</v>
      </c>
      <c r="L131" s="68">
        <f t="shared" si="29"/>
        <v>0.20535394415312225</v>
      </c>
      <c r="M131" s="45">
        <f t="shared" si="45"/>
        <v>14.489652145588716</v>
      </c>
      <c r="N131" s="68"/>
    </row>
    <row r="132" spans="2:14" x14ac:dyDescent="0.25">
      <c r="B132" s="271"/>
      <c r="C132" s="280"/>
      <c r="D132" s="19" t="s">
        <v>51</v>
      </c>
      <c r="E132" s="68">
        <v>0.50726903812155455</v>
      </c>
      <c r="F132" s="68">
        <v>0.35031183648021108</v>
      </c>
      <c r="G132" s="68">
        <v>0.5415360563447007</v>
      </c>
      <c r="H132" s="68">
        <v>0.55888038454427802</v>
      </c>
      <c r="I132" s="68">
        <v>0.57981106074450639</v>
      </c>
      <c r="J132" s="68">
        <f t="shared" si="27"/>
        <v>3.7451083951167252E-2</v>
      </c>
      <c r="K132" s="45">
        <f t="shared" si="44"/>
        <v>2.0930676200228371</v>
      </c>
      <c r="L132" s="68">
        <f t="shared" si="29"/>
        <v>0.14300502725650088</v>
      </c>
      <c r="M132" s="45">
        <f t="shared" si="45"/>
        <v>7.2542022622951841</v>
      </c>
      <c r="N132" s="68"/>
    </row>
    <row r="133" spans="2:14" x14ac:dyDescent="0.25">
      <c r="B133" s="271"/>
      <c r="C133" s="280"/>
      <c r="D133" s="19" t="s">
        <v>52</v>
      </c>
      <c r="E133" s="68">
        <v>0.73845795481015608</v>
      </c>
      <c r="F133" s="68">
        <v>0.33670258771827299</v>
      </c>
      <c r="G133" s="68">
        <v>0.74043340784195188</v>
      </c>
      <c r="H133" s="68">
        <v>0.8081697282113367</v>
      </c>
      <c r="I133" s="68">
        <v>0.85737641030883049</v>
      </c>
      <c r="J133" s="68">
        <f t="shared" si="27"/>
        <v>6.0886569219066544E-2</v>
      </c>
      <c r="K133" s="45">
        <f t="shared" si="44"/>
        <v>4.9206682097493797</v>
      </c>
      <c r="L133" s="68">
        <f t="shared" si="29"/>
        <v>0.16103618997407398</v>
      </c>
      <c r="M133" s="45">
        <f t="shared" si="45"/>
        <v>11.89184554986744</v>
      </c>
      <c r="N133" s="22"/>
    </row>
    <row r="134" spans="2:14" x14ac:dyDescent="0.25">
      <c r="B134" s="271"/>
      <c r="C134" s="281"/>
      <c r="D134" s="23" t="s">
        <v>53</v>
      </c>
      <c r="E134" s="68">
        <v>0.60798879568181097</v>
      </c>
      <c r="F134" s="68">
        <v>0.20848462606656518</v>
      </c>
      <c r="G134" s="68">
        <v>0.50336994210209485</v>
      </c>
      <c r="H134" s="68">
        <v>0.71391323941244</v>
      </c>
      <c r="I134" s="68">
        <v>0.66204620637289002</v>
      </c>
      <c r="J134" s="68">
        <f t="shared" si="27"/>
        <v>-7.2651731577687562E-2</v>
      </c>
      <c r="K134" s="45">
        <f t="shared" si="44"/>
        <v>-5.1867033039549977</v>
      </c>
      <c r="L134" s="68">
        <f t="shared" si="29"/>
        <v>8.8911853433841559E-2</v>
      </c>
      <c r="M134" s="45">
        <f t="shared" si="45"/>
        <v>5.405741069107906</v>
      </c>
      <c r="N134" s="46"/>
    </row>
    <row r="135" spans="2:14" x14ac:dyDescent="0.25">
      <c r="B135" s="271"/>
      <c r="C135" s="282" t="s">
        <v>37</v>
      </c>
      <c r="D135" s="63" t="s">
        <v>43</v>
      </c>
      <c r="E135" s="64">
        <v>131732.625</v>
      </c>
      <c r="F135" s="64">
        <v>99473</v>
      </c>
      <c r="G135" s="64">
        <v>124678</v>
      </c>
      <c r="H135" s="64">
        <v>372555</v>
      </c>
      <c r="I135" s="64">
        <v>382455</v>
      </c>
      <c r="J135" s="65">
        <f t="shared" si="27"/>
        <v>2.6573257639811665E-2</v>
      </c>
      <c r="K135" s="64">
        <f t="shared" ref="K135:K136" si="46">I135-H135</f>
        <v>9900</v>
      </c>
      <c r="L135" s="65">
        <f t="shared" si="29"/>
        <v>1.9032671291565015</v>
      </c>
      <c r="M135" s="64">
        <f t="shared" ref="M135:M136" si="47">I135-E135</f>
        <v>250722.375</v>
      </c>
      <c r="N135" s="65">
        <f>I135/$I$135</f>
        <v>1</v>
      </c>
    </row>
    <row r="136" spans="2:14" x14ac:dyDescent="0.25">
      <c r="B136" s="271"/>
      <c r="C136" s="277"/>
      <c r="D136" s="26" t="s">
        <v>44</v>
      </c>
      <c r="E136" s="27">
        <v>46363.75</v>
      </c>
      <c r="F136" s="27">
        <v>24077.5</v>
      </c>
      <c r="G136" s="27">
        <v>44014.25</v>
      </c>
      <c r="H136" s="27">
        <v>45607.125</v>
      </c>
      <c r="I136" s="27">
        <v>46359.125</v>
      </c>
      <c r="J136" s="36">
        <f t="shared" si="27"/>
        <v>1.648865171834446E-2</v>
      </c>
      <c r="K136" s="27">
        <f t="shared" si="46"/>
        <v>752</v>
      </c>
      <c r="L136" s="36">
        <f t="shared" si="29"/>
        <v>-9.9754657464035112E-5</v>
      </c>
      <c r="M136" s="27">
        <f t="shared" si="47"/>
        <v>-4.625</v>
      </c>
      <c r="N136" s="38">
        <f t="shared" ref="N136:N145" si="48">I136/$I$135</f>
        <v>0.12121458733707234</v>
      </c>
    </row>
    <row r="137" spans="2:14" x14ac:dyDescent="0.25">
      <c r="B137" s="271"/>
      <c r="C137" s="277"/>
      <c r="D137" s="4" t="s">
        <v>45</v>
      </c>
      <c r="E137" s="29">
        <v>41115.625</v>
      </c>
      <c r="F137" s="29">
        <v>18415.625</v>
      </c>
      <c r="G137" s="29">
        <v>37798.75</v>
      </c>
      <c r="H137" s="29">
        <v>37351.875</v>
      </c>
      <c r="I137" s="29">
        <v>37691.5</v>
      </c>
      <c r="J137" s="74">
        <f>I137/H137-1</f>
        <v>9.0925823670164885E-3</v>
      </c>
      <c r="K137" s="29">
        <f>I137-H137</f>
        <v>339.625</v>
      </c>
      <c r="L137" s="74">
        <f>I137/E137-1</f>
        <v>-8.3280383066048458E-2</v>
      </c>
      <c r="M137" s="29">
        <f>I137-E137</f>
        <v>-3424.125</v>
      </c>
      <c r="N137" s="75">
        <f t="shared" si="48"/>
        <v>9.8551463570877615E-2</v>
      </c>
    </row>
    <row r="138" spans="2:14" x14ac:dyDescent="0.25">
      <c r="B138" s="271"/>
      <c r="C138" s="277"/>
      <c r="D138" s="4" t="s">
        <v>46</v>
      </c>
      <c r="E138" s="29">
        <v>1127</v>
      </c>
      <c r="F138" s="29">
        <v>602</v>
      </c>
      <c r="G138" s="29">
        <v>833.5</v>
      </c>
      <c r="H138" s="29">
        <v>893.375</v>
      </c>
      <c r="I138" s="29">
        <v>893.375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-0.20729813664596275</v>
      </c>
      <c r="M138" s="29">
        <f t="shared" ref="M138:M145" si="52">I138-E138</f>
        <v>-233.625</v>
      </c>
      <c r="N138" s="75">
        <f t="shared" si="48"/>
        <v>2.3358957262945967E-3</v>
      </c>
    </row>
    <row r="139" spans="2:14" x14ac:dyDescent="0.25">
      <c r="B139" s="271"/>
      <c r="C139" s="277"/>
      <c r="D139" s="4" t="s">
        <v>47</v>
      </c>
      <c r="E139" s="29">
        <v>4070</v>
      </c>
      <c r="F139" s="29">
        <v>3808</v>
      </c>
      <c r="G139" s="29">
        <v>4562</v>
      </c>
      <c r="H139" s="29">
        <v>4419</v>
      </c>
      <c r="I139" s="29">
        <v>4370.5</v>
      </c>
      <c r="J139" s="74">
        <f t="shared" si="49"/>
        <v>-1.0975333785924413E-2</v>
      </c>
      <c r="K139" s="29">
        <f t="shared" si="50"/>
        <v>-48.5</v>
      </c>
      <c r="L139" s="74">
        <f t="shared" si="51"/>
        <v>7.3832923832923836E-2</v>
      </c>
      <c r="M139" s="29">
        <f t="shared" si="52"/>
        <v>300.5</v>
      </c>
      <c r="N139" s="75">
        <f t="shared" si="48"/>
        <v>1.1427488201226289E-2</v>
      </c>
    </row>
    <row r="140" spans="2:14" x14ac:dyDescent="0.25">
      <c r="B140" s="271"/>
      <c r="C140" s="277"/>
      <c r="D140" s="4" t="s">
        <v>48</v>
      </c>
      <c r="E140" s="29">
        <v>21277.625</v>
      </c>
      <c r="F140" s="29">
        <v>8387.75</v>
      </c>
      <c r="G140" s="29">
        <v>18385.5</v>
      </c>
      <c r="H140" s="29">
        <v>19097</v>
      </c>
      <c r="I140" s="29">
        <v>20011.25</v>
      </c>
      <c r="J140" s="74">
        <f t="shared" si="49"/>
        <v>4.78740116248626E-2</v>
      </c>
      <c r="K140" s="29">
        <f t="shared" si="50"/>
        <v>914.25</v>
      </c>
      <c r="L140" s="74">
        <f t="shared" si="51"/>
        <v>-5.9516745877418176E-2</v>
      </c>
      <c r="M140" s="29">
        <f t="shared" si="52"/>
        <v>-1266.375</v>
      </c>
      <c r="N140" s="75">
        <f t="shared" si="48"/>
        <v>5.2323149128655662E-2</v>
      </c>
    </row>
    <row r="141" spans="2:14" x14ac:dyDescent="0.25">
      <c r="B141" s="271"/>
      <c r="C141" s="277"/>
      <c r="D141" s="4" t="s">
        <v>49</v>
      </c>
      <c r="E141" s="29">
        <v>705.25</v>
      </c>
      <c r="F141" s="29">
        <v>485</v>
      </c>
      <c r="G141" s="29">
        <v>648.75</v>
      </c>
      <c r="H141" s="29">
        <v>659.875</v>
      </c>
      <c r="I141" s="29">
        <v>673</v>
      </c>
      <c r="J141" s="74">
        <f t="shared" si="49"/>
        <v>1.9890130706573306E-2</v>
      </c>
      <c r="K141" s="29">
        <f t="shared" si="50"/>
        <v>13.125</v>
      </c>
      <c r="L141" s="74">
        <f t="shared" si="51"/>
        <v>-4.5728465083303749E-2</v>
      </c>
      <c r="M141" s="29">
        <f t="shared" si="52"/>
        <v>-32.25</v>
      </c>
      <c r="N141" s="75">
        <f t="shared" si="48"/>
        <v>1.7596841458472239E-3</v>
      </c>
    </row>
    <row r="142" spans="2:14" x14ac:dyDescent="0.25">
      <c r="B142" s="271"/>
      <c r="C142" s="277"/>
      <c r="D142" s="4" t="s">
        <v>50</v>
      </c>
      <c r="E142" s="29">
        <v>4121</v>
      </c>
      <c r="F142" s="29">
        <v>2364.5</v>
      </c>
      <c r="G142" s="29">
        <v>4349.75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1.2542652076714908E-2</v>
      </c>
    </row>
    <row r="143" spans="2:14" x14ac:dyDescent="0.25">
      <c r="B143" s="271"/>
      <c r="C143" s="277"/>
      <c r="D143" s="4" t="s">
        <v>51</v>
      </c>
      <c r="E143" s="29">
        <v>2680.375</v>
      </c>
      <c r="F143" s="29">
        <v>2160.5</v>
      </c>
      <c r="G143" s="29">
        <v>2605.125</v>
      </c>
      <c r="H143" s="29">
        <v>2783.125</v>
      </c>
      <c r="I143" s="29">
        <v>2754.25</v>
      </c>
      <c r="J143" s="74">
        <f t="shared" si="49"/>
        <v>-1.0375028070963355E-2</v>
      </c>
      <c r="K143" s="29">
        <f t="shared" si="50"/>
        <v>-28.875</v>
      </c>
      <c r="L143" s="74">
        <f t="shared" si="51"/>
        <v>2.7561441962411948E-2</v>
      </c>
      <c r="M143" s="29">
        <f t="shared" si="52"/>
        <v>73.875</v>
      </c>
      <c r="N143" s="75">
        <f t="shared" si="48"/>
        <v>7.2015008301630256E-3</v>
      </c>
    </row>
    <row r="144" spans="2:14" x14ac:dyDescent="0.25">
      <c r="B144" s="271"/>
      <c r="C144" s="277"/>
      <c r="D144" s="4" t="s">
        <v>52</v>
      </c>
      <c r="E144" s="29">
        <v>6890</v>
      </c>
      <c r="F144" s="29">
        <v>3507.875</v>
      </c>
      <c r="G144" s="29">
        <v>6412.375</v>
      </c>
      <c r="H144" s="29">
        <v>6325.75</v>
      </c>
      <c r="I144" s="29">
        <v>6415</v>
      </c>
      <c r="J144" s="40">
        <f t="shared" si="49"/>
        <v>1.4108998932932826E-2</v>
      </c>
      <c r="K144" s="29">
        <f t="shared" si="50"/>
        <v>89.25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1.6773215149494713E-2</v>
      </c>
    </row>
    <row r="145" spans="2:14" x14ac:dyDescent="0.25">
      <c r="B145" s="272"/>
      <c r="C145" s="278"/>
      <c r="D145" s="32" t="s">
        <v>53</v>
      </c>
      <c r="E145" s="71">
        <v>3382</v>
      </c>
      <c r="F145" s="71">
        <v>2646.5</v>
      </c>
      <c r="G145" s="71">
        <v>3277.25</v>
      </c>
      <c r="H145" s="71">
        <v>3068.375</v>
      </c>
      <c r="I145" s="71">
        <v>3087.625</v>
      </c>
      <c r="J145" s="61">
        <f t="shared" si="49"/>
        <v>6.2736790646515939E-3</v>
      </c>
      <c r="K145" s="71">
        <f t="shared" si="50"/>
        <v>19.25</v>
      </c>
      <c r="L145" s="61">
        <f t="shared" si="51"/>
        <v>-8.7041691306918967E-2</v>
      </c>
      <c r="M145" s="71">
        <f t="shared" si="52"/>
        <v>-294.375</v>
      </c>
      <c r="N145" s="55">
        <f t="shared" si="48"/>
        <v>8.0731720071642414E-3</v>
      </c>
    </row>
    <row r="146" spans="2:14" ht="6" customHeight="1" x14ac:dyDescent="0.25"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47"/>
    </row>
    <row r="147" spans="2:14" x14ac:dyDescent="0.25">
      <c r="B147" s="268" t="s">
        <v>55</v>
      </c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2:14" x14ac:dyDescent="0.25">
      <c r="B148" s="60"/>
    </row>
    <row r="150" spans="2:14" ht="21.75" thickBot="1" x14ac:dyDescent="0.3">
      <c r="B150" s="269" t="s">
        <v>56</v>
      </c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0" t="s">
        <v>42</v>
      </c>
      <c r="C153" s="273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1"/>
      <c r="C154" s="274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1"/>
      <c r="C155" s="274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1"/>
      <c r="C156" s="274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1"/>
      <c r="C157" s="274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1"/>
      <c r="C158" s="274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1"/>
      <c r="C159" s="274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1"/>
      <c r="C160" s="274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1"/>
      <c r="C161" s="274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1"/>
      <c r="C162" s="274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1"/>
      <c r="C163" s="275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1"/>
      <c r="C164" s="276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1"/>
      <c r="C165" s="277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1"/>
      <c r="C166" s="277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1"/>
      <c r="C167" s="277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1"/>
      <c r="C168" s="277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1"/>
      <c r="C169" s="277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1"/>
      <c r="C170" s="277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1"/>
      <c r="C171" s="277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1"/>
      <c r="C172" s="277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1"/>
      <c r="C173" s="277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1"/>
      <c r="C174" s="278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1"/>
      <c r="C175" s="273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1"/>
      <c r="C176" s="274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1"/>
      <c r="C177" s="274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1"/>
      <c r="C178" s="274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1"/>
      <c r="C179" s="274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1"/>
      <c r="C180" s="274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1"/>
      <c r="C181" s="274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1"/>
      <c r="C182" s="274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1"/>
      <c r="C183" s="274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1"/>
      <c r="C184" s="274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1"/>
      <c r="C185" s="275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1"/>
      <c r="C186" s="276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1"/>
      <c r="C187" s="277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1"/>
      <c r="C188" s="277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1"/>
      <c r="C189" s="277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1"/>
      <c r="C190" s="277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1"/>
      <c r="C191" s="277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1"/>
      <c r="C192" s="277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1"/>
      <c r="C193" s="277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1"/>
      <c r="C194" s="277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1"/>
      <c r="C195" s="277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1"/>
      <c r="C196" s="278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1"/>
      <c r="C197" s="279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1"/>
      <c r="C198" s="280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1"/>
      <c r="C199" s="280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1"/>
      <c r="C200" s="280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1"/>
      <c r="C201" s="280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1"/>
      <c r="C202" s="280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1"/>
      <c r="C203" s="280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1"/>
      <c r="C204" s="280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1"/>
      <c r="C205" s="280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1"/>
      <c r="C206" s="280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1"/>
      <c r="C207" s="281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1"/>
      <c r="C208" s="282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1"/>
      <c r="C209" s="277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1"/>
      <c r="C210" s="277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1"/>
      <c r="C211" s="277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1"/>
      <c r="C212" s="277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1"/>
      <c r="C213" s="277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1"/>
      <c r="C214" s="277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1"/>
      <c r="C215" s="277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1"/>
      <c r="C216" s="277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1"/>
      <c r="C217" s="277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2"/>
      <c r="C218" s="278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47"/>
    </row>
    <row r="220" spans="2:14" x14ac:dyDescent="0.25">
      <c r="B220" s="268" t="s">
        <v>55</v>
      </c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B371B-B93A-466D-B27A-EBCBA625B23A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227</v>
      </c>
      <c r="E1" t="s">
        <v>227</v>
      </c>
      <c r="G1" t="s">
        <v>227</v>
      </c>
    </row>
    <row r="4" spans="1:16" ht="48.75" customHeight="1" thickBot="1" x14ac:dyDescent="0.3">
      <c r="B4" s="269" t="s">
        <v>289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f t="shared" ref="N9:N14" si="2">IFERROR(M9-K9,"-")</f>
        <v>0.13200703565445204</v>
      </c>
      <c r="O9" s="185">
        <f t="shared" ref="O9:O14" si="3">IFERROR(M9-C9,"-")</f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f t="shared" si="2"/>
        <v>0.44760556435908772</v>
      </c>
      <c r="O10" s="185">
        <f>IFERROR(M10-C10,"-")</f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f t="shared" si="2"/>
        <v>0.20177740928311172</v>
      </c>
      <c r="O11" s="185">
        <f t="shared" si="3"/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227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f t="shared" si="2"/>
        <v>0.20202195399932199</v>
      </c>
      <c r="O12" s="185">
        <f t="shared" si="3"/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227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f t="shared" si="2"/>
        <v>-4.5354314359587811E-2</v>
      </c>
      <c r="O13" s="185">
        <f t="shared" si="3"/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227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f t="shared" si="2"/>
        <v>7.0730028761605279E-2</v>
      </c>
      <c r="O14" s="185">
        <f t="shared" si="3"/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227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f>IFERROR(M15-K15,"-")</f>
        <v>-2.8916975441490855E-3</v>
      </c>
      <c r="O15" s="185">
        <f>IFERROR(M15-C15,"-")</f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>
        <v>3.1938599517074855</v>
      </c>
      <c r="N16" s="185">
        <f>IFERROR(M16-K16,"-")</f>
        <v>0.63820871381728095</v>
      </c>
      <c r="O16" s="185">
        <f>IFERROR(M16-C16,"-")</f>
        <v>1.0209970580300052</v>
      </c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2.7385391114745161</v>
      </c>
      <c r="N21" s="187">
        <v>0.17876801134342823</v>
      </c>
      <c r="O21" s="187">
        <v>0.20102646676281566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9" t="s">
        <v>290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1.9356746765249537</v>
      </c>
      <c r="D31" s="185">
        <v>-0.24473197781885392</v>
      </c>
      <c r="E31" s="184">
        <v>1.9042170644001308</v>
      </c>
      <c r="F31" s="185">
        <f t="shared" ref="F31:J43" si="4">IFERROR(E31-C31,"-")</f>
        <v>-3.1457612124822898E-2</v>
      </c>
      <c r="G31" s="184">
        <v>1.9158075601374571</v>
      </c>
      <c r="H31" s="185">
        <f t="shared" si="4"/>
        <v>1.159049573732629E-2</v>
      </c>
      <c r="I31" s="184">
        <v>2.7529610829103217</v>
      </c>
      <c r="J31" s="185">
        <f t="shared" si="4"/>
        <v>0.83715352277286459</v>
      </c>
      <c r="K31" s="184">
        <v>1.8540433925049309</v>
      </c>
      <c r="L31" s="185">
        <f t="shared" ref="L31:N43" si="5">IFERROR(K31-I31,"-")</f>
        <v>-0.89891769040539082</v>
      </c>
      <c r="M31" s="184">
        <v>1.7593017914561322</v>
      </c>
      <c r="N31" s="185">
        <f t="shared" si="5"/>
        <v>-9.4741601048798696E-2</v>
      </c>
      <c r="O31" s="185">
        <f t="shared" ref="O31:O36" si="6">IFERROR(M31-C31,"-")</f>
        <v>-0.17637288506882154</v>
      </c>
    </row>
    <row r="32" spans="1:16" x14ac:dyDescent="0.25">
      <c r="B32" s="114" t="s">
        <v>73</v>
      </c>
      <c r="C32" s="184">
        <v>1.895208548776284</v>
      </c>
      <c r="D32" s="185">
        <v>-0.12358436773979853</v>
      </c>
      <c r="E32" s="184">
        <v>1.7546553413917021</v>
      </c>
      <c r="F32" s="185">
        <f t="shared" si="4"/>
        <v>-0.14055320738458188</v>
      </c>
      <c r="G32" s="184">
        <v>1.6583229036295368</v>
      </c>
      <c r="H32" s="185">
        <f t="shared" si="4"/>
        <v>-9.6332437762165268E-2</v>
      </c>
      <c r="I32" s="184">
        <v>1.9862405681313804</v>
      </c>
      <c r="J32" s="185">
        <f t="shared" si="4"/>
        <v>0.32791766450184356</v>
      </c>
      <c r="K32" s="184">
        <v>1.8500483714930667</v>
      </c>
      <c r="L32" s="185">
        <f t="shared" si="5"/>
        <v>-0.13619219663831372</v>
      </c>
      <c r="M32" s="184">
        <v>2.2994923857868019</v>
      </c>
      <c r="N32" s="185">
        <f t="shared" si="5"/>
        <v>0.44944401429373526</v>
      </c>
      <c r="O32" s="185">
        <f>IFERROR(M32-C32,"-")</f>
        <v>0.40428383701051795</v>
      </c>
    </row>
    <row r="33" spans="2:16" x14ac:dyDescent="0.25">
      <c r="B33" s="114" t="s">
        <v>75</v>
      </c>
      <c r="C33" s="184">
        <v>1.8823529411764706</v>
      </c>
      <c r="D33" s="185">
        <v>-0.20996489594848811</v>
      </c>
      <c r="E33" s="184">
        <v>1.6356821589205397</v>
      </c>
      <c r="F33" s="185">
        <f t="shared" si="4"/>
        <v>-0.24667078225593086</v>
      </c>
      <c r="G33" s="184">
        <v>1.814327485380117</v>
      </c>
      <c r="H33" s="185">
        <f t="shared" si="4"/>
        <v>0.17864532645957731</v>
      </c>
      <c r="I33" s="184">
        <v>2.0317519611505417</v>
      </c>
      <c r="J33" s="185">
        <f t="shared" si="4"/>
        <v>0.21742447577042467</v>
      </c>
      <c r="K33" s="184">
        <v>1.8848289973691903</v>
      </c>
      <c r="L33" s="185">
        <f t="shared" si="5"/>
        <v>-0.14692296378135139</v>
      </c>
      <c r="M33" s="184">
        <v>1.9806231003039514</v>
      </c>
      <c r="N33" s="185">
        <f t="shared" si="5"/>
        <v>9.5794102934761094E-2</v>
      </c>
      <c r="O33" s="185">
        <f t="shared" si="6"/>
        <v>9.8270159127480827E-2</v>
      </c>
    </row>
    <row r="34" spans="2:16" x14ac:dyDescent="0.25">
      <c r="B34" s="114" t="s">
        <v>77</v>
      </c>
      <c r="C34" s="184">
        <v>2.467058823529412</v>
      </c>
      <c r="D34" s="185">
        <v>0.69891366223908946</v>
      </c>
      <c r="E34" s="184" t="s">
        <v>227</v>
      </c>
      <c r="F34" s="185" t="str">
        <f>IFERROR(E34-C34,"-")</f>
        <v>-</v>
      </c>
      <c r="G34" s="184">
        <v>1.8201368523949168</v>
      </c>
      <c r="H34" s="185" t="str">
        <f>IFERROR(G34-E34,"-")</f>
        <v>-</v>
      </c>
      <c r="I34" s="184">
        <v>2.2582731076454925</v>
      </c>
      <c r="J34" s="185">
        <f>IFERROR(I34-G34,"-")</f>
        <v>0.43813625525057565</v>
      </c>
      <c r="K34" s="184">
        <v>1.7696677080374894</v>
      </c>
      <c r="L34" s="185">
        <f>IFERROR(K34-I34,"-")</f>
        <v>-0.48860539960800309</v>
      </c>
      <c r="M34" s="184">
        <v>1.8177655677655677</v>
      </c>
      <c r="N34" s="185">
        <f>IFERROR(M34-K34,"-")</f>
        <v>4.809785972807834E-2</v>
      </c>
      <c r="O34" s="185">
        <f t="shared" si="6"/>
        <v>-0.64929325576384422</v>
      </c>
    </row>
    <row r="35" spans="2:16" x14ac:dyDescent="0.25">
      <c r="B35" s="114" t="s">
        <v>79</v>
      </c>
      <c r="C35" s="184">
        <v>2.3830369357045145</v>
      </c>
      <c r="D35" s="185">
        <v>0.34431765052208707</v>
      </c>
      <c r="E35" s="184" t="s">
        <v>227</v>
      </c>
      <c r="F35" s="185" t="str">
        <f t="shared" si="4"/>
        <v>-</v>
      </c>
      <c r="G35" s="184">
        <v>1.8474870017331022</v>
      </c>
      <c r="H35" s="185" t="str">
        <f t="shared" si="4"/>
        <v>-</v>
      </c>
      <c r="I35" s="184">
        <v>2.1116956697693241</v>
      </c>
      <c r="J35" s="185">
        <f t="shared" si="4"/>
        <v>0.26420866803622189</v>
      </c>
      <c r="K35" s="184">
        <v>2.0239369191776966</v>
      </c>
      <c r="L35" s="185">
        <f t="shared" si="5"/>
        <v>-8.7758750591627521E-2</v>
      </c>
      <c r="M35" s="184">
        <v>1.8523102310231023</v>
      </c>
      <c r="N35" s="185">
        <f t="shared" si="5"/>
        <v>-0.17162668815459425</v>
      </c>
      <c r="O35" s="185">
        <f>IFERROR(M35-C35,"-")</f>
        <v>-0.53072670468141214</v>
      </c>
    </row>
    <row r="36" spans="2:16" x14ac:dyDescent="0.25">
      <c r="B36" s="114" t="s">
        <v>81</v>
      </c>
      <c r="C36" s="184">
        <v>2.0623509369676318</v>
      </c>
      <c r="D36" s="185">
        <v>0.1909900703461016</v>
      </c>
      <c r="E36" s="184" t="s">
        <v>227</v>
      </c>
      <c r="F36" s="185" t="str">
        <f t="shared" si="4"/>
        <v>-</v>
      </c>
      <c r="G36" s="184">
        <v>1.6966057441253264</v>
      </c>
      <c r="H36" s="185" t="str">
        <f t="shared" si="4"/>
        <v>-</v>
      </c>
      <c r="I36" s="184">
        <v>2.2217877094972067</v>
      </c>
      <c r="J36" s="185">
        <f t="shared" si="4"/>
        <v>0.52518196537188033</v>
      </c>
      <c r="K36" s="184">
        <v>1.9933008526187577</v>
      </c>
      <c r="L36" s="185">
        <f t="shared" si="5"/>
        <v>-0.22848685687844905</v>
      </c>
      <c r="M36" s="184">
        <v>2.0435505319148937</v>
      </c>
      <c r="N36" s="185">
        <f t="shared" si="5"/>
        <v>5.0249679296135996E-2</v>
      </c>
      <c r="O36" s="185">
        <f t="shared" si="6"/>
        <v>-1.8800405052738167E-2</v>
      </c>
    </row>
    <row r="37" spans="2:16" x14ac:dyDescent="0.25">
      <c r="B37" s="114" t="s">
        <v>83</v>
      </c>
      <c r="C37" s="184">
        <v>1.8733018310691081</v>
      </c>
      <c r="D37" s="185">
        <v>-0.22823073598070054</v>
      </c>
      <c r="E37" s="184" t="s">
        <v>227</v>
      </c>
      <c r="F37" s="185" t="str">
        <f t="shared" si="4"/>
        <v>-</v>
      </c>
      <c r="G37" s="184">
        <v>1.9532019704433496</v>
      </c>
      <c r="H37" s="185" t="str">
        <f t="shared" si="4"/>
        <v>-</v>
      </c>
      <c r="I37" s="184">
        <v>2.0493939393939393</v>
      </c>
      <c r="J37" s="185">
        <f t="shared" si="4"/>
        <v>9.6191968950589679E-2</v>
      </c>
      <c r="K37" s="184">
        <v>1.9799121155053359</v>
      </c>
      <c r="L37" s="185">
        <f t="shared" si="5"/>
        <v>-6.9481823888603467E-2</v>
      </c>
      <c r="M37" s="184">
        <v>1.9556135770234986</v>
      </c>
      <c r="N37" s="185">
        <f t="shared" si="5"/>
        <v>-2.4298538481837273E-2</v>
      </c>
      <c r="O37" s="185">
        <f>IFERROR(M37-C37,"-")</f>
        <v>8.2311745954390503E-2</v>
      </c>
    </row>
    <row r="38" spans="2:16" x14ac:dyDescent="0.25">
      <c r="B38" s="114" t="s">
        <v>85</v>
      </c>
      <c r="C38" s="184">
        <v>2.049430894308943</v>
      </c>
      <c r="D38" s="185">
        <v>-0.43600599889494029</v>
      </c>
      <c r="E38" s="184">
        <v>2.3508196721311476</v>
      </c>
      <c r="F38" s="185">
        <f t="shared" si="4"/>
        <v>0.30138877782220463</v>
      </c>
      <c r="G38" s="184">
        <v>2.4569536423841059</v>
      </c>
      <c r="H38" s="185">
        <f t="shared" si="4"/>
        <v>0.10613397025295823</v>
      </c>
      <c r="I38" s="184">
        <v>2.3296067848882034</v>
      </c>
      <c r="J38" s="185">
        <f t="shared" si="4"/>
        <v>-0.12734685749590247</v>
      </c>
      <c r="K38" s="184">
        <v>2.120403321470937</v>
      </c>
      <c r="L38" s="185">
        <f t="shared" si="5"/>
        <v>-0.20920346341726637</v>
      </c>
      <c r="M38" s="184">
        <v>2.7328288707799766</v>
      </c>
      <c r="N38" s="185">
        <f t="shared" si="5"/>
        <v>0.61242554930903959</v>
      </c>
      <c r="O38" s="185">
        <f>IFERROR(M38-C38,"-")</f>
        <v>0.68339797647103362</v>
      </c>
    </row>
    <row r="39" spans="2:16" x14ac:dyDescent="0.25">
      <c r="B39" s="114" t="s">
        <v>87</v>
      </c>
      <c r="C39" s="184">
        <v>1.8539365871036695</v>
      </c>
      <c r="D39" s="185">
        <v>-1.0408965176059783</v>
      </c>
      <c r="E39" s="184">
        <v>2.1324549237170598</v>
      </c>
      <c r="F39" s="185">
        <f t="shared" si="4"/>
        <v>0.27851833661339032</v>
      </c>
      <c r="G39" s="184">
        <v>2.1088917525773194</v>
      </c>
      <c r="H39" s="185">
        <f t="shared" si="4"/>
        <v>-2.356317113974038E-2</v>
      </c>
      <c r="I39" s="184">
        <v>1.9187802792818467</v>
      </c>
      <c r="J39" s="185">
        <f t="shared" si="4"/>
        <v>-0.19011147329547273</v>
      </c>
      <c r="K39" s="184">
        <v>1.8982850384387937</v>
      </c>
      <c r="L39" s="185">
        <f t="shared" si="5"/>
        <v>-2.0495240843052986E-2</v>
      </c>
      <c r="M39" s="184"/>
      <c r="N39" s="185"/>
      <c r="O39" s="185"/>
    </row>
    <row r="40" spans="2:16" x14ac:dyDescent="0.25">
      <c r="B40" s="114" t="s">
        <v>89</v>
      </c>
      <c r="C40" s="184">
        <v>1.8910828025477706</v>
      </c>
      <c r="D40" s="185">
        <v>5.4737763338769563E-2</v>
      </c>
      <c r="E40" s="184">
        <v>2.0562546262028127</v>
      </c>
      <c r="F40" s="185">
        <f t="shared" si="4"/>
        <v>0.16517182365504213</v>
      </c>
      <c r="G40" s="184">
        <v>1.844381758345087</v>
      </c>
      <c r="H40" s="185">
        <f t="shared" si="4"/>
        <v>-0.21187286785772574</v>
      </c>
      <c r="I40" s="184">
        <v>2.1810207336523124</v>
      </c>
      <c r="J40" s="185">
        <f t="shared" si="4"/>
        <v>0.33663897530722542</v>
      </c>
      <c r="K40" s="184">
        <v>1.9529203539823008</v>
      </c>
      <c r="L40" s="185">
        <f t="shared" si="5"/>
        <v>-0.22810037967001162</v>
      </c>
      <c r="M40" s="184"/>
      <c r="N40" s="185"/>
      <c r="O40" s="185"/>
    </row>
    <row r="41" spans="2:16" x14ac:dyDescent="0.25">
      <c r="B41" s="114" t="s">
        <v>91</v>
      </c>
      <c r="C41" s="184">
        <v>1.7614213197969544</v>
      </c>
      <c r="D41" s="185">
        <v>-0.27511656579753496</v>
      </c>
      <c r="E41" s="184">
        <v>1.9450636942675159</v>
      </c>
      <c r="F41" s="185">
        <f t="shared" si="4"/>
        <v>0.18364237447056153</v>
      </c>
      <c r="G41" s="184">
        <v>1.8789903489235338</v>
      </c>
      <c r="H41" s="185">
        <f t="shared" si="4"/>
        <v>-6.6073345343982126E-2</v>
      </c>
      <c r="I41" s="184">
        <v>1.8751584283903675</v>
      </c>
      <c r="J41" s="185">
        <f t="shared" si="4"/>
        <v>-3.8319205331662776E-3</v>
      </c>
      <c r="K41" s="184">
        <v>1.8118126272912423</v>
      </c>
      <c r="L41" s="185">
        <f t="shared" si="5"/>
        <v>-6.3345801099125243E-2</v>
      </c>
      <c r="M41" s="184"/>
      <c r="N41" s="185"/>
      <c r="O41" s="185"/>
    </row>
    <row r="42" spans="2:16" x14ac:dyDescent="0.25">
      <c r="B42" s="114" t="s">
        <v>93</v>
      </c>
      <c r="C42" s="184">
        <v>1.7360482654600302</v>
      </c>
      <c r="D42" s="185">
        <v>-0.19464180717919488</v>
      </c>
      <c r="E42" s="184">
        <v>2.1720807726075506</v>
      </c>
      <c r="F42" s="185">
        <f t="shared" si="4"/>
        <v>0.4360325071475204</v>
      </c>
      <c r="G42" s="184">
        <v>1.9224517439891635</v>
      </c>
      <c r="H42" s="185">
        <f t="shared" si="4"/>
        <v>-0.24962902861838709</v>
      </c>
      <c r="I42" s="184">
        <v>1.8219708246501936</v>
      </c>
      <c r="J42" s="185">
        <f t="shared" si="4"/>
        <v>-0.10048091933896997</v>
      </c>
      <c r="K42" s="184">
        <v>1.8590240123934934</v>
      </c>
      <c r="L42" s="185">
        <f t="shared" si="5"/>
        <v>3.7053187743299798E-2</v>
      </c>
      <c r="M42" s="184"/>
      <c r="N42" s="185"/>
      <c r="O42" s="185"/>
    </row>
    <row r="43" spans="2:16" ht="15.75" x14ac:dyDescent="0.25">
      <c r="B43" s="117" t="s">
        <v>30</v>
      </c>
      <c r="C43" s="186">
        <v>1.9648158624962957</v>
      </c>
      <c r="D43" s="187">
        <v>-0.11225081972761175</v>
      </c>
      <c r="E43" s="186">
        <v>1.9846470698371093</v>
      </c>
      <c r="F43" s="187">
        <f t="shared" si="4"/>
        <v>1.9831207340813561E-2</v>
      </c>
      <c r="G43" s="186">
        <v>1.9355328547763666</v>
      </c>
      <c r="H43" s="187">
        <f t="shared" si="4"/>
        <v>-4.911421506074265E-2</v>
      </c>
      <c r="I43" s="186">
        <v>2.098583217486468</v>
      </c>
      <c r="J43" s="187">
        <f t="shared" si="4"/>
        <v>0.16305036271010143</v>
      </c>
      <c r="K43" s="186">
        <v>1.9201526960394464</v>
      </c>
      <c r="L43" s="187">
        <f t="shared" si="5"/>
        <v>-0.17843052144702165</v>
      </c>
      <c r="M43" s="186">
        <v>2.0080232083767733</v>
      </c>
      <c r="N43" s="187">
        <v>7.2567358237034529E-2</v>
      </c>
      <c r="O43" s="187">
        <v>-5.1206675210280661E-2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291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2.1795855717574826</v>
      </c>
      <c r="D53" s="185">
        <v>-0.46571357354166265</v>
      </c>
      <c r="E53" s="184">
        <v>2.4701986754966887</v>
      </c>
      <c r="F53" s="185">
        <f t="shared" ref="F53:J65" si="7">IFERROR(E53-C53,"-")</f>
        <v>0.29061310373920612</v>
      </c>
      <c r="G53" s="184">
        <v>1.8877887788778878</v>
      </c>
      <c r="H53" s="185">
        <f t="shared" si="7"/>
        <v>-0.58240989661880094</v>
      </c>
      <c r="I53" s="184">
        <v>2.7045235803657364</v>
      </c>
      <c r="J53" s="185">
        <f t="shared" si="7"/>
        <v>0.81673480148784861</v>
      </c>
      <c r="K53" s="184">
        <v>2.1779062299293512</v>
      </c>
      <c r="L53" s="185">
        <f t="shared" ref="L53:N65" si="8">IFERROR(K53-I53,"-")</f>
        <v>-0.52661735043638513</v>
      </c>
      <c r="M53" s="184">
        <v>1.8096885813148789</v>
      </c>
      <c r="N53" s="185">
        <f t="shared" si="8"/>
        <v>-0.36821764861447237</v>
      </c>
      <c r="O53" s="185">
        <f t="shared" ref="O53:O58" si="9">IFERROR(M53-C53,"-")</f>
        <v>-0.36989699044260371</v>
      </c>
    </row>
    <row r="54" spans="1:16" x14ac:dyDescent="0.25">
      <c r="A54" s="1">
        <v>2</v>
      </c>
      <c r="B54" s="114" t="s">
        <v>73</v>
      </c>
      <c r="C54" s="184">
        <v>2.1743869209809263</v>
      </c>
      <c r="D54" s="185">
        <v>-0.14428696264559582</v>
      </c>
      <c r="E54" s="184">
        <v>2.0367700072098054</v>
      </c>
      <c r="F54" s="185">
        <f t="shared" si="7"/>
        <v>-0.13761691377112095</v>
      </c>
      <c r="G54" s="184">
        <v>1.7869822485207101</v>
      </c>
      <c r="H54" s="185">
        <f t="shared" si="7"/>
        <v>-0.24978775868909531</v>
      </c>
      <c r="I54" s="184">
        <v>2.3289124668435015</v>
      </c>
      <c r="J54" s="185">
        <f t="shared" si="7"/>
        <v>0.54193021832279142</v>
      </c>
      <c r="K54" s="184">
        <v>1.910030627871363</v>
      </c>
      <c r="L54" s="185">
        <f t="shared" si="8"/>
        <v>-0.41888183897213849</v>
      </c>
      <c r="M54" s="184">
        <v>2.0161987041036715</v>
      </c>
      <c r="N54" s="185">
        <f t="shared" si="8"/>
        <v>0.10616807623230851</v>
      </c>
      <c r="O54" s="185">
        <f>IFERROR(M54-C54,"-")</f>
        <v>-0.15818821687725482</v>
      </c>
    </row>
    <row r="55" spans="1:16" x14ac:dyDescent="0.25">
      <c r="A55" s="1">
        <v>3</v>
      </c>
      <c r="B55" s="114" t="s">
        <v>75</v>
      </c>
      <c r="C55" s="184">
        <v>2.0913126188966391</v>
      </c>
      <c r="D55" s="185">
        <v>-0.27146340633995392</v>
      </c>
      <c r="E55" s="184">
        <v>1.8451612903225807</v>
      </c>
      <c r="F55" s="185">
        <f t="shared" si="7"/>
        <v>-0.24615132857405841</v>
      </c>
      <c r="G55" s="184">
        <v>1.8140000000000001</v>
      </c>
      <c r="H55" s="185">
        <f t="shared" si="7"/>
        <v>-3.1161290322580637E-2</v>
      </c>
      <c r="I55" s="184">
        <v>2.0361816782140107</v>
      </c>
      <c r="J55" s="185">
        <f t="shared" si="7"/>
        <v>0.22218167821401069</v>
      </c>
      <c r="K55" s="184">
        <v>1.9119541875447388</v>
      </c>
      <c r="L55" s="185">
        <f t="shared" si="8"/>
        <v>-0.12422749066927197</v>
      </c>
      <c r="M55" s="184">
        <v>2.1184280403611258</v>
      </c>
      <c r="N55" s="185">
        <f t="shared" si="8"/>
        <v>0.20647385281638697</v>
      </c>
      <c r="O55" s="185">
        <f t="shared" si="9"/>
        <v>2.7115421464486644E-2</v>
      </c>
    </row>
    <row r="56" spans="1:16" x14ac:dyDescent="0.25">
      <c r="A56" s="1">
        <v>4</v>
      </c>
      <c r="B56" s="114" t="s">
        <v>77</v>
      </c>
      <c r="C56" s="184">
        <v>2.6987638256343525</v>
      </c>
      <c r="D56" s="185">
        <v>0.83363454541073256</v>
      </c>
      <c r="E56" s="184" t="s">
        <v>227</v>
      </c>
      <c r="F56" s="185" t="str">
        <f>IFERROR(E56-C56,"-")</f>
        <v>-</v>
      </c>
      <c r="G56" s="184">
        <v>1.8374760994263861</v>
      </c>
      <c r="H56" s="185" t="str">
        <f>IFERROR(G56-E56,"-")</f>
        <v>-</v>
      </c>
      <c r="I56" s="184">
        <v>2.7884615384615383</v>
      </c>
      <c r="J56" s="185">
        <f>IFERROR(I56-G56,"-")</f>
        <v>0.9509854390351522</v>
      </c>
      <c r="K56" s="184">
        <v>1.8283518360375748</v>
      </c>
      <c r="L56" s="185">
        <f>IFERROR(K56-I56,"-")</f>
        <v>-0.96010970242396354</v>
      </c>
      <c r="M56" s="184">
        <v>1.8955807587016034</v>
      </c>
      <c r="N56" s="185">
        <f>IFERROR(M56-K56,"-")</f>
        <v>6.7228922664028579E-2</v>
      </c>
      <c r="O56" s="185">
        <f t="shared" si="9"/>
        <v>-0.8031830669327491</v>
      </c>
    </row>
    <row r="57" spans="1:16" x14ac:dyDescent="0.25">
      <c r="A57" s="1">
        <v>5</v>
      </c>
      <c r="B57" s="114" t="s">
        <v>79</v>
      </c>
      <c r="C57" s="184">
        <v>2.7460815047021945</v>
      </c>
      <c r="D57" s="185">
        <v>0.54195632689280604</v>
      </c>
      <c r="E57" s="184" t="s">
        <v>227</v>
      </c>
      <c r="F57" s="185" t="str">
        <f t="shared" si="7"/>
        <v>-</v>
      </c>
      <c r="G57" s="184">
        <v>1.8921282798833818</v>
      </c>
      <c r="H57" s="185" t="str">
        <f t="shared" si="7"/>
        <v>-</v>
      </c>
      <c r="I57" s="184">
        <v>2.4585942936673626</v>
      </c>
      <c r="J57" s="185">
        <f t="shared" si="7"/>
        <v>0.56646601378398076</v>
      </c>
      <c r="K57" s="184">
        <v>2.3117593436645398</v>
      </c>
      <c r="L57" s="185">
        <f t="shared" si="8"/>
        <v>-0.14683495000282276</v>
      </c>
      <c r="M57" s="184">
        <v>2.032228778937812</v>
      </c>
      <c r="N57" s="185">
        <f t="shared" si="8"/>
        <v>-0.27953056472672788</v>
      </c>
      <c r="O57" s="185">
        <f t="shared" si="9"/>
        <v>-0.71385272576438252</v>
      </c>
    </row>
    <row r="58" spans="1:16" x14ac:dyDescent="0.25">
      <c r="A58" s="1">
        <v>6</v>
      </c>
      <c r="B58" s="114" t="s">
        <v>81</v>
      </c>
      <c r="C58" s="184">
        <v>2.2594631796283551</v>
      </c>
      <c r="D58" s="185">
        <v>0.18713613560319775</v>
      </c>
      <c r="E58" s="184" t="s">
        <v>227</v>
      </c>
      <c r="F58" s="185" t="str">
        <f t="shared" si="7"/>
        <v>-</v>
      </c>
      <c r="G58" s="184">
        <v>1.8134969325153374</v>
      </c>
      <c r="H58" s="185" t="str">
        <f t="shared" si="7"/>
        <v>-</v>
      </c>
      <c r="I58" s="184">
        <v>2.155002891844997</v>
      </c>
      <c r="J58" s="185">
        <f t="shared" si="7"/>
        <v>0.34150595932965966</v>
      </c>
      <c r="K58" s="184">
        <v>2.1816707218167073</v>
      </c>
      <c r="L58" s="185">
        <f t="shared" si="8"/>
        <v>2.6667829971710244E-2</v>
      </c>
      <c r="M58" s="184">
        <v>2.174083769633508</v>
      </c>
      <c r="N58" s="185">
        <f t="shared" si="8"/>
        <v>-7.5869521831992692E-3</v>
      </c>
      <c r="O58" s="185">
        <f t="shared" si="9"/>
        <v>-8.5379409994847055E-2</v>
      </c>
    </row>
    <row r="59" spans="1:16" x14ac:dyDescent="0.25">
      <c r="A59" s="1">
        <v>7</v>
      </c>
      <c r="B59" s="114" t="s">
        <v>83</v>
      </c>
      <c r="C59" s="184">
        <v>2.186840471756673</v>
      </c>
      <c r="D59" s="185">
        <v>-2.4915902181004146E-2</v>
      </c>
      <c r="E59" s="184" t="s">
        <v>227</v>
      </c>
      <c r="F59" s="185" t="str">
        <f t="shared" si="7"/>
        <v>-</v>
      </c>
      <c r="G59" s="184">
        <v>1.9929577464788732</v>
      </c>
      <c r="H59" s="185" t="str">
        <f t="shared" si="7"/>
        <v>-</v>
      </c>
      <c r="I59" s="184">
        <v>2.4557438794726929</v>
      </c>
      <c r="J59" s="185">
        <f t="shared" si="7"/>
        <v>0.46278613299381965</v>
      </c>
      <c r="K59" s="184">
        <v>2.1775417298937785</v>
      </c>
      <c r="L59" s="185">
        <f t="shared" si="8"/>
        <v>-0.27820214957891443</v>
      </c>
      <c r="M59" s="184">
        <v>2.2250136537411249</v>
      </c>
      <c r="N59" s="185">
        <f t="shared" si="8"/>
        <v>4.7471923847346442E-2</v>
      </c>
      <c r="O59" s="185">
        <f>IFERROR(M59-C59,"-")</f>
        <v>3.8173181984451965E-2</v>
      </c>
    </row>
    <row r="60" spans="1:16" x14ac:dyDescent="0.25">
      <c r="A60" s="1">
        <v>8</v>
      </c>
      <c r="B60" s="114" t="s">
        <v>85</v>
      </c>
      <c r="C60" s="184">
        <v>2.4192634560906514</v>
      </c>
      <c r="D60" s="185">
        <v>-0.20022806933307757</v>
      </c>
      <c r="E60" s="184">
        <v>2.4185218165627784</v>
      </c>
      <c r="F60" s="185">
        <f t="shared" si="7"/>
        <v>-7.4163952787298371E-4</v>
      </c>
      <c r="G60" s="184">
        <v>2.6215071972904318</v>
      </c>
      <c r="H60" s="185">
        <f t="shared" si="7"/>
        <v>0.20298538072765338</v>
      </c>
      <c r="I60" s="184">
        <v>2.5198487712665405</v>
      </c>
      <c r="J60" s="185">
        <f t="shared" si="7"/>
        <v>-0.1016584260238913</v>
      </c>
      <c r="K60" s="184">
        <v>2.29901707190895</v>
      </c>
      <c r="L60" s="185">
        <f t="shared" si="8"/>
        <v>-0.22083169935759051</v>
      </c>
      <c r="M60" s="184">
        <v>2.3365758754863815</v>
      </c>
      <c r="N60" s="185">
        <f t="shared" si="8"/>
        <v>3.7558803577431465E-2</v>
      </c>
      <c r="O60" s="185">
        <f>IFERROR(M60-C60,"-")</f>
        <v>-8.268758060426995E-2</v>
      </c>
    </row>
    <row r="61" spans="1:16" x14ac:dyDescent="0.25">
      <c r="A61" s="1">
        <v>9</v>
      </c>
      <c r="B61" s="114" t="s">
        <v>87</v>
      </c>
      <c r="C61" s="184">
        <v>2.0783045977011496</v>
      </c>
      <c r="D61" s="185">
        <v>-1.2707520060724353</v>
      </c>
      <c r="E61" s="184">
        <v>2.3158584534731324</v>
      </c>
      <c r="F61" s="185">
        <f t="shared" si="7"/>
        <v>0.23755385577198274</v>
      </c>
      <c r="G61" s="184">
        <v>2.1552369077306732</v>
      </c>
      <c r="H61" s="185">
        <f t="shared" si="7"/>
        <v>-0.16062154574245913</v>
      </c>
      <c r="I61" s="184">
        <v>2.1402838427947599</v>
      </c>
      <c r="J61" s="185">
        <f t="shared" si="7"/>
        <v>-1.4953064935913307E-2</v>
      </c>
      <c r="K61" s="184">
        <v>1.996734693877551</v>
      </c>
      <c r="L61" s="185">
        <f t="shared" si="8"/>
        <v>-0.14354914891720894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1.955193482688391</v>
      </c>
      <c r="D62" s="185">
        <v>-3.5820637979131487E-2</v>
      </c>
      <c r="E62" s="184">
        <v>2.404040404040404</v>
      </c>
      <c r="F62" s="185">
        <f t="shared" si="7"/>
        <v>0.44884692135201298</v>
      </c>
      <c r="G62" s="184">
        <v>1.8752688172043011</v>
      </c>
      <c r="H62" s="185">
        <f t="shared" si="7"/>
        <v>-0.52877158683610292</v>
      </c>
      <c r="I62" s="184">
        <v>2.4211590296495955</v>
      </c>
      <c r="J62" s="185">
        <f t="shared" si="7"/>
        <v>0.54589021244529445</v>
      </c>
      <c r="K62" s="184">
        <v>2.0656192236598891</v>
      </c>
      <c r="L62" s="185">
        <f t="shared" si="8"/>
        <v>-0.35553980598970636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1.8835341365461848</v>
      </c>
      <c r="D63" s="185">
        <v>-0.65971845860952461</v>
      </c>
      <c r="E63" s="184">
        <v>2.1905737704918034</v>
      </c>
      <c r="F63" s="185">
        <f t="shared" si="7"/>
        <v>0.30703963394561851</v>
      </c>
      <c r="G63" s="184">
        <v>1.9847826086956522</v>
      </c>
      <c r="H63" s="185">
        <f t="shared" si="7"/>
        <v>-0.2057911617961512</v>
      </c>
      <c r="I63" s="184">
        <v>2.0983709273182956</v>
      </c>
      <c r="J63" s="185">
        <f t="shared" si="7"/>
        <v>0.1135883186226434</v>
      </c>
      <c r="K63" s="184">
        <v>1.8906950672645739</v>
      </c>
      <c r="L63" s="185">
        <f t="shared" si="8"/>
        <v>-0.20767586005372163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1.9921540656205421</v>
      </c>
      <c r="D64" s="185">
        <v>-0.27021427514377705</v>
      </c>
      <c r="E64" s="184">
        <v>1.8355795148247978</v>
      </c>
      <c r="F64" s="185">
        <f t="shared" si="7"/>
        <v>-0.15657455079574434</v>
      </c>
      <c r="G64" s="184">
        <v>2.1591062965470549</v>
      </c>
      <c r="H64" s="185">
        <f t="shared" si="7"/>
        <v>0.32352678172225713</v>
      </c>
      <c r="I64" s="184">
        <v>2.0200647249190937</v>
      </c>
      <c r="J64" s="185">
        <f t="shared" si="7"/>
        <v>-0.13904157162796116</v>
      </c>
      <c r="K64" s="184">
        <v>2.0252631578947367</v>
      </c>
      <c r="L64" s="185">
        <f t="shared" si="8"/>
        <v>5.1984329756429304E-3</v>
      </c>
      <c r="M64" s="184"/>
      <c r="N64" s="185"/>
      <c r="O64" s="185"/>
    </row>
    <row r="65" spans="1:16" ht="15.75" x14ac:dyDescent="0.25">
      <c r="B65" s="117" t="s">
        <v>30</v>
      </c>
      <c r="C65" s="186">
        <v>2.2224757875987979</v>
      </c>
      <c r="D65" s="187">
        <v>-0.11626151117960148</v>
      </c>
      <c r="E65" s="186">
        <v>2.2143343779806512</v>
      </c>
      <c r="F65" s="187">
        <f t="shared" si="7"/>
        <v>-8.1414096181466888E-3</v>
      </c>
      <c r="G65" s="186">
        <v>2.0525580095051721</v>
      </c>
      <c r="H65" s="187">
        <f t="shared" si="7"/>
        <v>-0.16177636847547916</v>
      </c>
      <c r="I65" s="186">
        <v>2.3243721461187214</v>
      </c>
      <c r="J65" s="187">
        <f t="shared" si="7"/>
        <v>0.27181413661354936</v>
      </c>
      <c r="K65" s="186">
        <v>2.0556463538018521</v>
      </c>
      <c r="L65" s="187">
        <f t="shared" si="8"/>
        <v>-0.26872579231686933</v>
      </c>
      <c r="M65" s="186">
        <v>2.0712592117910926</v>
      </c>
      <c r="N65" s="187">
        <v>-1.0139389607508598E-2</v>
      </c>
      <c r="O65" s="187">
        <v>-0.27735236398675944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292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1.7089871611982881</v>
      </c>
      <c r="D75" s="185">
        <v>3.0278475571846819E-2</v>
      </c>
      <c r="E75" s="184">
        <v>1.5348460291734198</v>
      </c>
      <c r="F75" s="185">
        <f t="shared" ref="F75:J77" si="10">IFERROR(E75-C75,"-")</f>
        <v>-0.17414113202486825</v>
      </c>
      <c r="G75" s="184">
        <v>1.946236559139785</v>
      </c>
      <c r="H75" s="185">
        <f t="shared" si="10"/>
        <v>0.41139052996636516</v>
      </c>
      <c r="I75" s="184">
        <v>2.8215258855585832</v>
      </c>
      <c r="J75" s="185">
        <f t="shared" si="10"/>
        <v>0.8752893264187982</v>
      </c>
      <c r="K75" s="184">
        <v>1.5144781144781145</v>
      </c>
      <c r="L75" s="185">
        <f t="shared" ref="L75:L77" si="11">IFERROR(K75-I75,"-")</f>
        <v>-1.3070477710804687</v>
      </c>
      <c r="M75" s="184">
        <v>1.6598360655737705</v>
      </c>
      <c r="N75" s="185">
        <f t="shared" ref="N75:N77" si="12">IFERROR(M75-K75,"-")</f>
        <v>0.14535795109565597</v>
      </c>
      <c r="O75" s="185">
        <f t="shared" ref="O75" si="13">IFERROR(M75-C75,"-")</f>
        <v>-4.9151095624517582E-2</v>
      </c>
    </row>
    <row r="76" spans="1:16" x14ac:dyDescent="0.25">
      <c r="A76" s="1">
        <v>2</v>
      </c>
      <c r="B76" s="114" t="s">
        <v>73</v>
      </c>
      <c r="C76" s="184">
        <v>1.6092114445219818</v>
      </c>
      <c r="D76" s="185">
        <v>-6.5730370838762875E-2</v>
      </c>
      <c r="E76" s="184">
        <v>1.5209080047789725</v>
      </c>
      <c r="F76" s="185">
        <f t="shared" si="10"/>
        <v>-8.830343974300936E-2</v>
      </c>
      <c r="G76" s="184">
        <v>1.5639913232104121</v>
      </c>
      <c r="H76" s="185">
        <f t="shared" si="10"/>
        <v>4.3083318431439643E-2</v>
      </c>
      <c r="I76" s="184">
        <v>1.6408199643493762</v>
      </c>
      <c r="J76" s="185">
        <f t="shared" si="10"/>
        <v>7.6828641138964038E-2</v>
      </c>
      <c r="K76" s="184">
        <v>1.5296523517382412</v>
      </c>
      <c r="L76" s="185">
        <f t="shared" si="11"/>
        <v>-0.11116761261113495</v>
      </c>
      <c r="M76" s="184">
        <v>3.9650793650793652</v>
      </c>
      <c r="N76" s="185">
        <f t="shared" si="12"/>
        <v>2.435427013341124</v>
      </c>
      <c r="O76" s="185">
        <f>IFERROR(M76-C76,"-")</f>
        <v>2.3558679205573831</v>
      </c>
    </row>
    <row r="77" spans="1:16" x14ac:dyDescent="0.25">
      <c r="A77" s="1">
        <v>3</v>
      </c>
      <c r="B77" s="114" t="s">
        <v>75</v>
      </c>
      <c r="C77" s="184">
        <v>1.6466380543633763</v>
      </c>
      <c r="D77" s="185">
        <v>-0.1496326638686678</v>
      </c>
      <c r="E77" s="184">
        <v>1.453781512605042</v>
      </c>
      <c r="F77" s="185">
        <f t="shared" si="10"/>
        <v>-0.19285654175833433</v>
      </c>
      <c r="G77" s="184">
        <v>1.814516129032258</v>
      </c>
      <c r="H77" s="185">
        <f t="shared" si="10"/>
        <v>0.36073461642721605</v>
      </c>
      <c r="I77" s="184">
        <v>2.0275761973875182</v>
      </c>
      <c r="J77" s="185">
        <f t="shared" si="10"/>
        <v>0.21306006835526015</v>
      </c>
      <c r="K77" s="184">
        <v>1.7639553429027113</v>
      </c>
      <c r="L77" s="185">
        <f t="shared" si="11"/>
        <v>-0.26362085448480688</v>
      </c>
      <c r="M77" s="184">
        <v>1.6341789052069426</v>
      </c>
      <c r="N77" s="185">
        <f t="shared" si="12"/>
        <v>-0.12977643769576863</v>
      </c>
      <c r="O77" s="185">
        <f t="shared" ref="O77:O80" si="14">IFERROR(M77-C77,"-")</f>
        <v>-1.2459149156433647E-2</v>
      </c>
    </row>
    <row r="78" spans="1:16" x14ac:dyDescent="0.25">
      <c r="A78" s="1">
        <v>4</v>
      </c>
      <c r="B78" s="114" t="s">
        <v>77</v>
      </c>
      <c r="C78" s="184">
        <v>2.1154985192497531</v>
      </c>
      <c r="D78" s="185">
        <v>0.43718136714619327</v>
      </c>
      <c r="E78" s="184" t="s">
        <v>227</v>
      </c>
      <c r="F78" s="185" t="str">
        <f>IFERROR(E78-C78,"-")</f>
        <v>-</v>
      </c>
      <c r="G78" s="184">
        <v>1.802</v>
      </c>
      <c r="H78" s="185" t="str">
        <f>IFERROR(G78-E78,"-")</f>
        <v>-</v>
      </c>
      <c r="I78" s="184">
        <v>1.7791455467052861</v>
      </c>
      <c r="J78" s="185">
        <f>IFERROR(I78-G78,"-")</f>
        <v>-2.2854453294713917E-2</v>
      </c>
      <c r="K78" s="184">
        <v>1.6530958439355385</v>
      </c>
      <c r="L78" s="185">
        <f>IFERROR(K78-I78,"-")</f>
        <v>-0.12604970276974758</v>
      </c>
      <c r="M78" s="184">
        <v>1.5410292072322671</v>
      </c>
      <c r="N78" s="185">
        <f>IFERROR(M78-K78,"-")</f>
        <v>-0.11206663670327144</v>
      </c>
      <c r="O78" s="185">
        <f t="shared" si="14"/>
        <v>-0.57446931201748597</v>
      </c>
    </row>
    <row r="79" spans="1:16" x14ac:dyDescent="0.25">
      <c r="A79" s="1">
        <v>5</v>
      </c>
      <c r="B79" s="114" t="s">
        <v>79</v>
      </c>
      <c r="C79" s="184">
        <v>1.947328818660647</v>
      </c>
      <c r="D79" s="185">
        <v>9.0297568660647087E-2</v>
      </c>
      <c r="E79" s="184" t="s">
        <v>227</v>
      </c>
      <c r="F79" s="185" t="str">
        <f t="shared" ref="F79:J87" si="15">IFERROR(E79-C79,"-")</f>
        <v>-</v>
      </c>
      <c r="G79" s="184">
        <v>1.8181818181818181</v>
      </c>
      <c r="H79" s="185" t="str">
        <f t="shared" si="15"/>
        <v>-</v>
      </c>
      <c r="I79" s="184">
        <v>1.6295938104448742</v>
      </c>
      <c r="J79" s="185">
        <f t="shared" si="15"/>
        <v>-0.18858800773694395</v>
      </c>
      <c r="K79" s="184">
        <v>1.5585851142225498</v>
      </c>
      <c r="L79" s="185">
        <f t="shared" ref="L79:L87" si="16">IFERROR(K79-I79,"-")</f>
        <v>-7.1008696222324419E-2</v>
      </c>
      <c r="M79" s="184">
        <v>1.5757152826238661</v>
      </c>
      <c r="N79" s="185">
        <f t="shared" ref="N79:N86" si="17">IFERROR(M79-K79,"-")</f>
        <v>1.7130168401316315E-2</v>
      </c>
      <c r="O79" s="185">
        <f t="shared" si="14"/>
        <v>-0.37161353603678093</v>
      </c>
    </row>
    <row r="80" spans="1:16" x14ac:dyDescent="0.25">
      <c r="A80" s="1">
        <v>6</v>
      </c>
      <c r="B80" s="114" t="s">
        <v>81</v>
      </c>
      <c r="C80" s="184">
        <v>1.8690958164642375</v>
      </c>
      <c r="D80" s="185">
        <v>0.23199904227068902</v>
      </c>
      <c r="E80" s="184" t="s">
        <v>227</v>
      </c>
      <c r="F80" s="185" t="str">
        <f t="shared" si="15"/>
        <v>-</v>
      </c>
      <c r="G80" s="184">
        <v>1.61</v>
      </c>
      <c r="H80" s="185" t="str">
        <f t="shared" si="15"/>
        <v>-</v>
      </c>
      <c r="I80" s="184">
        <v>2.284170718530524</v>
      </c>
      <c r="J80" s="185">
        <f t="shared" si="15"/>
        <v>0.6741707185305239</v>
      </c>
      <c r="K80" s="184">
        <v>1.4254278728606358</v>
      </c>
      <c r="L80" s="185">
        <f t="shared" si="16"/>
        <v>-0.85874284566988823</v>
      </c>
      <c r="M80" s="184">
        <v>1.6256983240223464</v>
      </c>
      <c r="N80" s="185">
        <f t="shared" si="17"/>
        <v>0.20027045116171061</v>
      </c>
      <c r="O80" s="185">
        <f t="shared" si="14"/>
        <v>-0.24339749244189113</v>
      </c>
    </row>
    <row r="81" spans="1:16" x14ac:dyDescent="0.25">
      <c r="A81" s="1">
        <v>7</v>
      </c>
      <c r="B81" s="114" t="s">
        <v>83</v>
      </c>
      <c r="C81" s="184">
        <v>1.5887323943661973</v>
      </c>
      <c r="D81" s="185">
        <v>-0.42231411726170975</v>
      </c>
      <c r="E81" s="184" t="s">
        <v>227</v>
      </c>
      <c r="F81" s="185" t="str">
        <f t="shared" si="15"/>
        <v>-</v>
      </c>
      <c r="G81" s="184">
        <v>1.8904761904761904</v>
      </c>
      <c r="H81" s="185" t="str">
        <f t="shared" si="15"/>
        <v>-</v>
      </c>
      <c r="I81" s="184">
        <v>1.6701816051552432</v>
      </c>
      <c r="J81" s="185">
        <f t="shared" si="15"/>
        <v>-0.22029458532094726</v>
      </c>
      <c r="K81" s="184">
        <v>1.6567411083540116</v>
      </c>
      <c r="L81" s="185">
        <f t="shared" si="16"/>
        <v>-1.3440496801231605E-2</v>
      </c>
      <c r="M81" s="184">
        <v>1.6503712871287128</v>
      </c>
      <c r="N81" s="185">
        <f t="shared" si="17"/>
        <v>-6.3698212252987219E-3</v>
      </c>
      <c r="O81" s="185">
        <f>IFERROR(M81-C81,"-")</f>
        <v>6.1638892762515551E-2</v>
      </c>
    </row>
    <row r="82" spans="1:16" x14ac:dyDescent="0.25">
      <c r="A82" s="1">
        <v>8</v>
      </c>
      <c r="B82" s="114" t="s">
        <v>85</v>
      </c>
      <c r="C82" s="184">
        <v>1.7354179194227299</v>
      </c>
      <c r="D82" s="185">
        <v>-0.60436108610213202</v>
      </c>
      <c r="E82" s="184">
        <v>2.2756916996047432</v>
      </c>
      <c r="F82" s="185">
        <f t="shared" si="15"/>
        <v>0.54027378018201322</v>
      </c>
      <c r="G82" s="184">
        <v>2.1489698890649764</v>
      </c>
      <c r="H82" s="185">
        <f t="shared" si="15"/>
        <v>-0.12672181053976672</v>
      </c>
      <c r="I82" s="184">
        <v>2.0297914597815292</v>
      </c>
      <c r="J82" s="185">
        <f t="shared" si="15"/>
        <v>-0.11917842928344724</v>
      </c>
      <c r="K82" s="184">
        <v>1.88047255038221</v>
      </c>
      <c r="L82" s="185">
        <f t="shared" si="16"/>
        <v>-0.14931890939931924</v>
      </c>
      <c r="M82" s="184">
        <v>6.2045454545454541</v>
      </c>
      <c r="N82" s="185">
        <f t="shared" si="17"/>
        <v>4.324072904163244</v>
      </c>
      <c r="O82" s="185">
        <f>IFERROR(M82-C82,"-")</f>
        <v>4.4691275351227242</v>
      </c>
    </row>
    <row r="83" spans="1:16" x14ac:dyDescent="0.25">
      <c r="A83" s="1">
        <v>9</v>
      </c>
      <c r="B83" s="114" t="s">
        <v>87</v>
      </c>
      <c r="C83" s="184">
        <v>1.6332155477031802</v>
      </c>
      <c r="D83" s="185">
        <v>-0.74288631321748588</v>
      </c>
      <c r="E83" s="184">
        <v>1.9263622974963182</v>
      </c>
      <c r="F83" s="185">
        <f t="shared" si="15"/>
        <v>0.29314674979313793</v>
      </c>
      <c r="G83" s="184">
        <v>2.0593333333333335</v>
      </c>
      <c r="H83" s="185">
        <f t="shared" si="15"/>
        <v>0.13297103583701531</v>
      </c>
      <c r="I83" s="184">
        <v>1.6768038163387</v>
      </c>
      <c r="J83" s="185">
        <f t="shared" si="15"/>
        <v>-0.38252951699463345</v>
      </c>
      <c r="K83" s="184">
        <v>1.6394849785407726</v>
      </c>
      <c r="L83" s="185">
        <f t="shared" si="16"/>
        <v>-3.731883779792744E-2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1.8344331133773246</v>
      </c>
      <c r="D84" s="185">
        <v>0.17334220428641545</v>
      </c>
      <c r="E84" s="184">
        <v>1.5635062611806798</v>
      </c>
      <c r="F84" s="185">
        <f t="shared" si="15"/>
        <v>-0.27092685219664481</v>
      </c>
      <c r="G84" s="184">
        <v>1.8203842940685047</v>
      </c>
      <c r="H84" s="185">
        <f t="shared" si="15"/>
        <v>0.25687803288782485</v>
      </c>
      <c r="I84" s="184">
        <v>1.8330078125</v>
      </c>
      <c r="J84" s="185">
        <f t="shared" si="15"/>
        <v>1.262351843149534E-2</v>
      </c>
      <c r="K84" s="184">
        <v>1.5839636913767019</v>
      </c>
      <c r="L84" s="185">
        <f t="shared" si="16"/>
        <v>-0.2490441211232981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1.655</v>
      </c>
      <c r="D85" s="185">
        <v>0.16590342679127734</v>
      </c>
      <c r="E85" s="184">
        <v>1.7890625</v>
      </c>
      <c r="F85" s="185">
        <f t="shared" si="15"/>
        <v>0.13406249999999997</v>
      </c>
      <c r="G85" s="184">
        <v>1.7678843226788432</v>
      </c>
      <c r="H85" s="185">
        <f t="shared" si="15"/>
        <v>-2.1178177321156788E-2</v>
      </c>
      <c r="I85" s="184">
        <v>1.6467948717948717</v>
      </c>
      <c r="J85" s="185">
        <f t="shared" si="15"/>
        <v>-0.12108945088397149</v>
      </c>
      <c r="K85" s="184">
        <v>1.6020864381520119</v>
      </c>
      <c r="L85" s="185">
        <f t="shared" si="16"/>
        <v>-4.4708433642859813E-2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1.5966614906832297</v>
      </c>
      <c r="D86" s="185">
        <v>-7.2745664739884308E-2</v>
      </c>
      <c r="E86" s="184">
        <v>2.3346354166666665</v>
      </c>
      <c r="F86" s="185">
        <f t="shared" si="15"/>
        <v>0.73797392598343681</v>
      </c>
      <c r="G86" s="184">
        <v>1.6856368563685638</v>
      </c>
      <c r="H86" s="185">
        <f t="shared" si="15"/>
        <v>-0.64899856029810277</v>
      </c>
      <c r="I86" s="184">
        <v>1.653252480705623</v>
      </c>
      <c r="J86" s="185">
        <f t="shared" si="15"/>
        <v>-3.2384375662940723E-2</v>
      </c>
      <c r="K86" s="184">
        <v>1.6542783059636992</v>
      </c>
      <c r="L86" s="185">
        <f t="shared" si="16"/>
        <v>1.0258252580761518E-3</v>
      </c>
      <c r="M86" s="184"/>
      <c r="N86" s="185"/>
      <c r="O86" s="185"/>
    </row>
    <row r="87" spans="1:16" ht="15.75" x14ac:dyDescent="0.25">
      <c r="B87" s="117" t="s">
        <v>30</v>
      </c>
      <c r="C87" s="186">
        <v>1.7231243147287632</v>
      </c>
      <c r="D87" s="187">
        <v>-8.0502504646087658E-2</v>
      </c>
      <c r="E87" s="186">
        <v>1.7905343159834177</v>
      </c>
      <c r="F87" s="187">
        <f t="shared" si="15"/>
        <v>6.7410001254654572E-2</v>
      </c>
      <c r="G87" s="186">
        <v>1.8213798745568586</v>
      </c>
      <c r="H87" s="187">
        <f t="shared" si="15"/>
        <v>3.0845558573440846E-2</v>
      </c>
      <c r="I87" s="186">
        <v>1.8557308613174535</v>
      </c>
      <c r="J87" s="187">
        <f t="shared" si="15"/>
        <v>3.4350986760594893E-2</v>
      </c>
      <c r="K87" s="186">
        <v>1.6305721889554226</v>
      </c>
      <c r="L87" s="187">
        <f t="shared" si="16"/>
        <v>-0.22515867236203091</v>
      </c>
      <c r="M87" s="186">
        <v>1.8551734820322181</v>
      </c>
      <c r="N87" s="187">
        <v>0.22295216388738481</v>
      </c>
      <c r="O87" s="187">
        <v>9.6930767808642626E-2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9" t="s">
        <v>293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3.5768274490303331</v>
      </c>
      <c r="D97" s="185">
        <v>1.6640503375224824E-3</v>
      </c>
      <c r="E97" s="184">
        <v>3.6379794200187092</v>
      </c>
      <c r="F97" s="185">
        <f t="shared" ref="F97:J99" si="18">IFERROR(E97-C97,"-")</f>
        <v>6.1151970988376103E-2</v>
      </c>
      <c r="G97" s="184">
        <v>2.9219858156028371</v>
      </c>
      <c r="H97" s="185">
        <f t="shared" si="18"/>
        <v>-0.71599360441587212</v>
      </c>
      <c r="I97" s="184">
        <v>3.7166476624857467</v>
      </c>
      <c r="J97" s="185">
        <f t="shared" si="18"/>
        <v>0.79466184688290964</v>
      </c>
      <c r="K97" s="184">
        <v>3.7108177172061327</v>
      </c>
      <c r="L97" s="185">
        <f t="shared" ref="L97:L99" si="19">IFERROR(K97-I97,"-")</f>
        <v>-5.8299452796140017E-3</v>
      </c>
      <c r="M97" s="184">
        <v>3.5365131578947366</v>
      </c>
      <c r="N97" s="185">
        <f t="shared" ref="N97:N99" si="20">IFERROR(M97-K97,"-")</f>
        <v>-0.1743045593113961</v>
      </c>
      <c r="O97" s="185">
        <f t="shared" ref="O97" si="21">IFERROR(M97-C97,"-")</f>
        <v>-4.0314291135596481E-2</v>
      </c>
    </row>
    <row r="98" spans="2:15" x14ac:dyDescent="0.25">
      <c r="B98" s="114" t="s">
        <v>73</v>
      </c>
      <c r="C98" s="184">
        <v>3.9110127826941987</v>
      </c>
      <c r="D98" s="185">
        <v>0.29079549407823269</v>
      </c>
      <c r="E98" s="184">
        <v>3.9038294168842471</v>
      </c>
      <c r="F98" s="185">
        <f t="shared" si="18"/>
        <v>-7.1833658099516029E-3</v>
      </c>
      <c r="G98" s="184">
        <v>3.0238907849829353</v>
      </c>
      <c r="H98" s="185">
        <f t="shared" si="18"/>
        <v>-0.87993863190131183</v>
      </c>
      <c r="I98" s="184">
        <v>3.5904365904365902</v>
      </c>
      <c r="J98" s="185">
        <f t="shared" si="18"/>
        <v>0.56654580545365496</v>
      </c>
      <c r="K98" s="184">
        <v>3.9253112033195019</v>
      </c>
      <c r="L98" s="185">
        <f t="shared" si="19"/>
        <v>0.33487461288291165</v>
      </c>
      <c r="M98" s="184">
        <v>3.8524279210925645</v>
      </c>
      <c r="N98" s="185">
        <f t="shared" si="20"/>
        <v>-7.2883282226937407E-2</v>
      </c>
      <c r="O98" s="185">
        <f>IFERROR(M98-C98,"-")</f>
        <v>-5.8584861601634231E-2</v>
      </c>
    </row>
    <row r="99" spans="2:15" x14ac:dyDescent="0.25">
      <c r="B99" s="114" t="s">
        <v>75</v>
      </c>
      <c r="C99" s="184">
        <v>3.8334100322135298</v>
      </c>
      <c r="D99" s="185">
        <v>-9.6940521292005144E-2</v>
      </c>
      <c r="E99" s="184">
        <v>4.0879629629629628</v>
      </c>
      <c r="F99" s="185">
        <f t="shared" si="18"/>
        <v>0.25455293074943297</v>
      </c>
      <c r="G99" s="184">
        <v>2.6923913043478263</v>
      </c>
      <c r="H99" s="185">
        <f t="shared" si="18"/>
        <v>-1.3955716586151365</v>
      </c>
      <c r="I99" s="184">
        <v>3.5244789142026174</v>
      </c>
      <c r="J99" s="185">
        <f t="shared" si="18"/>
        <v>0.83208760985479113</v>
      </c>
      <c r="K99" s="184">
        <v>4.0907059874888292</v>
      </c>
      <c r="L99" s="185">
        <f t="shared" si="19"/>
        <v>0.5662270732862118</v>
      </c>
      <c r="M99" s="184">
        <v>3.9743690851735014</v>
      </c>
      <c r="N99" s="185">
        <f t="shared" si="20"/>
        <v>-0.11633690231532778</v>
      </c>
      <c r="O99" s="185">
        <f t="shared" ref="O99:O102" si="22">IFERROR(M99-C99,"-")</f>
        <v>0.14095905295997158</v>
      </c>
    </row>
    <row r="100" spans="2:15" x14ac:dyDescent="0.25">
      <c r="B100" s="114" t="s">
        <v>77</v>
      </c>
      <c r="C100" s="184">
        <v>3.6338199513381997</v>
      </c>
      <c r="D100" s="185">
        <v>0.15505547257372099</v>
      </c>
      <c r="E100" s="184" t="s">
        <v>227</v>
      </c>
      <c r="F100" s="185" t="str">
        <f>IFERROR(E100-C100,"-")</f>
        <v>-</v>
      </c>
      <c r="G100" s="184">
        <v>2.7583643122676582</v>
      </c>
      <c r="H100" s="185" t="str">
        <f>IFERROR(G100-E100,"-")</f>
        <v>-</v>
      </c>
      <c r="I100" s="184">
        <v>4.3264177040110647</v>
      </c>
      <c r="J100" s="185">
        <f>IFERROR(I100-G100,"-")</f>
        <v>1.5680533917434065</v>
      </c>
      <c r="K100" s="184">
        <v>3.9248029108550635</v>
      </c>
      <c r="L100" s="185">
        <f>IFERROR(K100-I100,"-")</f>
        <v>-0.40161479315600124</v>
      </c>
      <c r="M100" s="184">
        <v>4.209223847019123</v>
      </c>
      <c r="N100" s="185">
        <f>IFERROR(M100-K100,"-")</f>
        <v>0.2844209361640595</v>
      </c>
      <c r="O100" s="185">
        <f t="shared" si="22"/>
        <v>0.57540389568092332</v>
      </c>
    </row>
    <row r="101" spans="2:15" x14ac:dyDescent="0.25">
      <c r="B101" s="114" t="s">
        <v>79</v>
      </c>
      <c r="C101" s="184">
        <v>3.8334794040315514</v>
      </c>
      <c r="D101" s="185">
        <v>0.41533624315274187</v>
      </c>
      <c r="E101" s="184" t="s">
        <v>227</v>
      </c>
      <c r="F101" s="185" t="str">
        <f t="shared" ref="F101:J109" si="23">IFERROR(E101-C101,"-")</f>
        <v>-</v>
      </c>
      <c r="G101" s="184">
        <v>2.6357758620689653</v>
      </c>
      <c r="H101" s="185" t="str">
        <f t="shared" si="23"/>
        <v>-</v>
      </c>
      <c r="I101" s="184">
        <v>4.19207579672696</v>
      </c>
      <c r="J101" s="185">
        <f t="shared" si="23"/>
        <v>1.5562999346579947</v>
      </c>
      <c r="K101" s="184">
        <v>3.8344733242134064</v>
      </c>
      <c r="L101" s="185">
        <f t="shared" ref="L101:L109" si="24">IFERROR(K101-I101,"-")</f>
        <v>-0.35760247251355359</v>
      </c>
      <c r="M101" s="184">
        <v>4.2610619469026547</v>
      </c>
      <c r="N101" s="185">
        <f t="shared" ref="N101:N108" si="25">IFERROR(M101-K101,"-")</f>
        <v>0.42658862268924835</v>
      </c>
      <c r="O101" s="185">
        <f t="shared" si="22"/>
        <v>0.42758254287110331</v>
      </c>
    </row>
    <row r="102" spans="2:15" x14ac:dyDescent="0.25">
      <c r="B102" s="114" t="s">
        <v>81</v>
      </c>
      <c r="C102" s="184">
        <v>2.5096446700507613</v>
      </c>
      <c r="D102" s="185">
        <v>-0.72602411975815606</v>
      </c>
      <c r="E102" s="184" t="s">
        <v>227</v>
      </c>
      <c r="F102" s="185" t="str">
        <f t="shared" si="23"/>
        <v>-</v>
      </c>
      <c r="G102" s="184">
        <v>3.8652849740932642</v>
      </c>
      <c r="H102" s="185" t="str">
        <f t="shared" si="23"/>
        <v>-</v>
      </c>
      <c r="I102" s="184">
        <v>3.5351063829787233</v>
      </c>
      <c r="J102" s="185">
        <f t="shared" si="23"/>
        <v>-0.33017859111454095</v>
      </c>
      <c r="K102" s="184">
        <v>4.2664437012263097</v>
      </c>
      <c r="L102" s="185">
        <f t="shared" si="24"/>
        <v>0.73133731824758641</v>
      </c>
      <c r="M102" s="184">
        <v>4.1506276150627617</v>
      </c>
      <c r="N102" s="185">
        <f t="shared" si="25"/>
        <v>-0.11581608616354799</v>
      </c>
      <c r="O102" s="185">
        <f t="shared" si="22"/>
        <v>1.6409829450120004</v>
      </c>
    </row>
    <row r="103" spans="2:15" x14ac:dyDescent="0.25">
      <c r="B103" s="114" t="s">
        <v>83</v>
      </c>
      <c r="C103" s="184">
        <v>2.8391608391608392</v>
      </c>
      <c r="D103" s="185">
        <v>0.39088497709187386</v>
      </c>
      <c r="E103" s="184" t="s">
        <v>227</v>
      </c>
      <c r="F103" s="185" t="str">
        <f t="shared" si="23"/>
        <v>-</v>
      </c>
      <c r="G103" s="184">
        <v>3.1094527363184081</v>
      </c>
      <c r="H103" s="185" t="str">
        <f t="shared" si="23"/>
        <v>-</v>
      </c>
      <c r="I103" s="184">
        <v>4.0482051282051286</v>
      </c>
      <c r="J103" s="185">
        <f t="shared" si="23"/>
        <v>0.93875239188672044</v>
      </c>
      <c r="K103" s="184">
        <v>2.8474870017331022</v>
      </c>
      <c r="L103" s="185">
        <f t="shared" si="24"/>
        <v>-1.2007181264720264</v>
      </c>
      <c r="M103" s="184">
        <v>2.9659685863874348</v>
      </c>
      <c r="N103" s="185">
        <f t="shared" si="25"/>
        <v>0.11848158465433256</v>
      </c>
      <c r="O103" s="185">
        <f>IFERROR(M103-C103,"-")</f>
        <v>0.1268077472265956</v>
      </c>
    </row>
    <row r="104" spans="2:15" x14ac:dyDescent="0.25">
      <c r="B104" s="114" t="s">
        <v>85</v>
      </c>
      <c r="C104" s="184">
        <v>2.5034843205574915</v>
      </c>
      <c r="D104" s="185">
        <v>-0.54239503373307763</v>
      </c>
      <c r="E104" s="184">
        <v>2.9937694704049846</v>
      </c>
      <c r="F104" s="185">
        <f t="shared" si="23"/>
        <v>0.49028514984749316</v>
      </c>
      <c r="G104" s="184">
        <v>3.701880035810206</v>
      </c>
      <c r="H104" s="185">
        <f t="shared" si="23"/>
        <v>0.70811056540522133</v>
      </c>
      <c r="I104" s="184">
        <v>3.1591928251121075</v>
      </c>
      <c r="J104" s="185">
        <f t="shared" si="23"/>
        <v>-0.54268721069809844</v>
      </c>
      <c r="K104" s="184">
        <v>3.7085624509033779</v>
      </c>
      <c r="L104" s="185">
        <f t="shared" si="24"/>
        <v>0.54936962579127036</v>
      </c>
      <c r="M104" s="184">
        <v>3.8645215918712954</v>
      </c>
      <c r="N104" s="185">
        <f t="shared" si="25"/>
        <v>0.15595914096791752</v>
      </c>
      <c r="O104" s="185">
        <f>IFERROR(M104-C104,"-")</f>
        <v>1.3610372713138039</v>
      </c>
    </row>
    <row r="105" spans="2:15" x14ac:dyDescent="0.25">
      <c r="B105" s="114" t="s">
        <v>87</v>
      </c>
      <c r="C105" s="184">
        <v>2.722762645914397</v>
      </c>
      <c r="D105" s="185">
        <v>-1.6176628860004962</v>
      </c>
      <c r="E105" s="184">
        <v>2.1490683229813663</v>
      </c>
      <c r="F105" s="185">
        <f t="shared" si="23"/>
        <v>-0.57369432293303069</v>
      </c>
      <c r="G105" s="184">
        <v>3.7703703703703701</v>
      </c>
      <c r="H105" s="185">
        <f t="shared" si="23"/>
        <v>1.6213020473890039</v>
      </c>
      <c r="I105" s="184">
        <v>3.9607109448082318</v>
      </c>
      <c r="J105" s="185">
        <f t="shared" si="23"/>
        <v>0.19034057443786168</v>
      </c>
      <c r="K105" s="184">
        <v>3.6751536435469712</v>
      </c>
      <c r="L105" s="185">
        <f t="shared" si="24"/>
        <v>-0.28555730126126067</v>
      </c>
      <c r="M105" s="184"/>
      <c r="N105" s="185"/>
      <c r="O105" s="185"/>
    </row>
    <row r="106" spans="2:15" x14ac:dyDescent="0.25">
      <c r="B106" s="114" t="s">
        <v>89</v>
      </c>
      <c r="C106" s="184">
        <v>3.0566037735849059</v>
      </c>
      <c r="D106" s="185">
        <v>-9.4173434228128627E-4</v>
      </c>
      <c r="E106" s="184">
        <v>1.9975786924939467</v>
      </c>
      <c r="F106" s="185">
        <f t="shared" si="23"/>
        <v>-1.0590250810909592</v>
      </c>
      <c r="G106" s="184">
        <v>4.9449321628092582</v>
      </c>
      <c r="H106" s="185">
        <f t="shared" si="23"/>
        <v>2.9473534703153117</v>
      </c>
      <c r="I106" s="184">
        <v>4.0375741595253789</v>
      </c>
      <c r="J106" s="185">
        <f t="shared" si="23"/>
        <v>-0.90735800328387928</v>
      </c>
      <c r="K106" s="184">
        <v>3.5069008782936009</v>
      </c>
      <c r="L106" s="185">
        <f t="shared" si="24"/>
        <v>-0.53067328123177804</v>
      </c>
      <c r="M106" s="184"/>
      <c r="N106" s="185"/>
      <c r="O106" s="185"/>
    </row>
    <row r="107" spans="2:15" x14ac:dyDescent="0.25">
      <c r="B107" s="114" t="s">
        <v>91</v>
      </c>
      <c r="C107" s="184">
        <v>3.3241106719367588</v>
      </c>
      <c r="D107" s="185">
        <v>-0.26323872565360285</v>
      </c>
      <c r="E107" s="184">
        <v>2.193293885601578</v>
      </c>
      <c r="F107" s="185">
        <f t="shared" si="23"/>
        <v>-1.1308167863351808</v>
      </c>
      <c r="G107" s="184">
        <v>4.0615735461801599</v>
      </c>
      <c r="H107" s="185">
        <f t="shared" si="23"/>
        <v>1.8682796605785819</v>
      </c>
      <c r="I107" s="184">
        <v>4.2419738406658736</v>
      </c>
      <c r="J107" s="185">
        <f t="shared" si="23"/>
        <v>0.18040029448571371</v>
      </c>
      <c r="K107" s="184">
        <v>3.4946193702670385</v>
      </c>
      <c r="L107" s="185">
        <f t="shared" si="24"/>
        <v>-0.74735447039883507</v>
      </c>
      <c r="M107" s="184"/>
      <c r="N107" s="185"/>
      <c r="O107" s="185"/>
    </row>
    <row r="108" spans="2:15" x14ac:dyDescent="0.25">
      <c r="B108" s="114" t="s">
        <v>93</v>
      </c>
      <c r="C108" s="184">
        <v>3.4175517048630519</v>
      </c>
      <c r="D108" s="185">
        <v>0.27187862793997519</v>
      </c>
      <c r="E108" s="184">
        <v>2.4045801526717558</v>
      </c>
      <c r="F108" s="185">
        <f t="shared" si="23"/>
        <v>-1.0129715521912961</v>
      </c>
      <c r="G108" s="184">
        <v>3.4735849056603771</v>
      </c>
      <c r="H108" s="185">
        <f t="shared" si="23"/>
        <v>1.0690047529886213</v>
      </c>
      <c r="I108" s="184">
        <v>3.3171001660210293</v>
      </c>
      <c r="J108" s="185">
        <f t="shared" si="23"/>
        <v>-0.15648473963934784</v>
      </c>
      <c r="K108" s="184">
        <v>3.5267099350973541</v>
      </c>
      <c r="L108" s="185">
        <f t="shared" si="24"/>
        <v>0.20960976907632478</v>
      </c>
      <c r="M108" s="184"/>
      <c r="N108" s="185"/>
      <c r="O108" s="185"/>
    </row>
    <row r="109" spans="2:15" ht="15.75" x14ac:dyDescent="0.25">
      <c r="B109" s="117" t="s">
        <v>30</v>
      </c>
      <c r="C109" s="186">
        <v>3.3671142369991474</v>
      </c>
      <c r="D109" s="187">
        <v>-7.2745689919244683E-2</v>
      </c>
      <c r="E109" s="186">
        <v>3.3236155159795073</v>
      </c>
      <c r="F109" s="187">
        <f t="shared" si="23"/>
        <v>-4.349872101964003E-2</v>
      </c>
      <c r="G109" s="186">
        <v>3.5296277322404372</v>
      </c>
      <c r="H109" s="187">
        <f t="shared" si="23"/>
        <v>0.20601221626092991</v>
      </c>
      <c r="I109" s="186">
        <v>3.7794749943426114</v>
      </c>
      <c r="J109" s="187">
        <f t="shared" si="23"/>
        <v>0.24984726210217412</v>
      </c>
      <c r="K109" s="186">
        <v>3.714313677514069</v>
      </c>
      <c r="L109" s="187">
        <f t="shared" si="24"/>
        <v>-6.5161316828542315E-2</v>
      </c>
      <c r="M109" s="186">
        <v>3.8401804634629846</v>
      </c>
      <c r="N109" s="187">
        <v>2.7140281506957464E-2</v>
      </c>
      <c r="O109" s="187">
        <v>0.37853425764606108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9" t="s">
        <v>294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4.0446428571428568</v>
      </c>
      <c r="D119" s="185">
        <v>1.0508928571428569</v>
      </c>
      <c r="E119" s="184">
        <v>4.0140056022408963</v>
      </c>
      <c r="F119" s="185">
        <f t="shared" ref="F119:J121" si="26">IFERROR(E119-C119,"-")</f>
        <v>-3.0637254901960453E-2</v>
      </c>
      <c r="G119" s="184">
        <v>1.6666666666666667</v>
      </c>
      <c r="H119" s="185">
        <f t="shared" si="26"/>
        <v>-2.3473389355742293</v>
      </c>
      <c r="I119" s="184">
        <v>3.9061371841155235</v>
      </c>
      <c r="J119" s="185">
        <f t="shared" si="26"/>
        <v>2.2394705174488569</v>
      </c>
      <c r="K119" s="184">
        <v>4.534391534391534</v>
      </c>
      <c r="L119" s="185">
        <f t="shared" ref="L119:L121" si="27">IFERROR(K119-I119,"-")</f>
        <v>0.62825435027601051</v>
      </c>
      <c r="M119" s="184">
        <v>3.3109619686800893</v>
      </c>
      <c r="N119" s="185">
        <f t="shared" ref="N119:N121" si="28">IFERROR(M119-K119,"-")</f>
        <v>-1.2234295657114447</v>
      </c>
      <c r="O119" s="185">
        <f t="shared" ref="O119" si="29">IFERROR(M119-C119,"-")</f>
        <v>-0.73368088846276747</v>
      </c>
    </row>
    <row r="120" spans="1:16" x14ac:dyDescent="0.25">
      <c r="B120" s="114" t="s">
        <v>73</v>
      </c>
      <c r="C120" s="184">
        <v>4.2225130890052354</v>
      </c>
      <c r="D120" s="185">
        <v>1.1248699913621376</v>
      </c>
      <c r="E120" s="184">
        <v>4.5580952380952384</v>
      </c>
      <c r="F120" s="185">
        <f t="shared" si="26"/>
        <v>0.33558214909000306</v>
      </c>
      <c r="G120" s="184">
        <v>1.8</v>
      </c>
      <c r="H120" s="185">
        <f t="shared" si="26"/>
        <v>-2.7580952380952386</v>
      </c>
      <c r="I120" s="184">
        <v>3.7969696969696969</v>
      </c>
      <c r="J120" s="185">
        <f t="shared" si="26"/>
        <v>1.9969696969696968</v>
      </c>
      <c r="K120" s="184">
        <v>4.2433090024330902</v>
      </c>
      <c r="L120" s="185">
        <f t="shared" si="27"/>
        <v>0.44633930546339329</v>
      </c>
      <c r="M120" s="184">
        <v>4.3813559322033901</v>
      </c>
      <c r="N120" s="185">
        <f t="shared" si="28"/>
        <v>0.13804692977029998</v>
      </c>
      <c r="O120" s="185">
        <f>IFERROR(M120-C120,"-")</f>
        <v>0.15884284319815478</v>
      </c>
    </row>
    <row r="121" spans="1:16" x14ac:dyDescent="0.25">
      <c r="B121" s="114" t="s">
        <v>75</v>
      </c>
      <c r="C121" s="184">
        <v>3.7871621621621623</v>
      </c>
      <c r="D121" s="185">
        <v>5.5454845088991345E-2</v>
      </c>
      <c r="E121" s="184">
        <v>5.4910714285714288</v>
      </c>
      <c r="F121" s="185">
        <f t="shared" si="26"/>
        <v>1.7039092664092665</v>
      </c>
      <c r="G121" s="184">
        <v>1.2571428571428571</v>
      </c>
      <c r="H121" s="185">
        <f t="shared" si="26"/>
        <v>-4.2339285714285717</v>
      </c>
      <c r="I121" s="184">
        <v>3.5324675324675323</v>
      </c>
      <c r="J121" s="185">
        <f t="shared" si="26"/>
        <v>2.2753246753246752</v>
      </c>
      <c r="K121" s="184">
        <v>4.5290697674418601</v>
      </c>
      <c r="L121" s="185">
        <f t="shared" si="27"/>
        <v>0.99660223497432776</v>
      </c>
      <c r="M121" s="184">
        <v>4.2471910112359552</v>
      </c>
      <c r="N121" s="185">
        <f t="shared" si="28"/>
        <v>-0.28187875620590486</v>
      </c>
      <c r="O121" s="185">
        <f t="shared" ref="O121:O124" si="30">IFERROR(M121-C121,"-")</f>
        <v>0.46002884907379293</v>
      </c>
    </row>
    <row r="122" spans="1:16" x14ac:dyDescent="0.25">
      <c r="B122" s="114" t="s">
        <v>77</v>
      </c>
      <c r="C122" s="184">
        <v>4.2482758620689651</v>
      </c>
      <c r="D122" s="185">
        <v>1.2265367316341824</v>
      </c>
      <c r="E122" s="184" t="s">
        <v>227</v>
      </c>
      <c r="F122" s="185" t="str">
        <f>IFERROR(E122-C122,"-")</f>
        <v>-</v>
      </c>
      <c r="G122" s="184">
        <v>3.2352941176470589</v>
      </c>
      <c r="H122" s="185" t="str">
        <f>IFERROR(G122-E122,"-")</f>
        <v>-</v>
      </c>
      <c r="I122" s="184">
        <v>4.1937984496124034</v>
      </c>
      <c r="J122" s="185">
        <f>IFERROR(I122-G122,"-")</f>
        <v>0.95850433196534457</v>
      </c>
      <c r="K122" s="184">
        <v>4.4000000000000004</v>
      </c>
      <c r="L122" s="185">
        <f>IFERROR(K122-I122,"-")</f>
        <v>0.20620155038759691</v>
      </c>
      <c r="M122" s="184">
        <v>5.560483870967742</v>
      </c>
      <c r="N122" s="185">
        <f>IFERROR(M122-K122,"-")</f>
        <v>1.1604838709677416</v>
      </c>
      <c r="O122" s="185">
        <f t="shared" si="30"/>
        <v>1.3122080088987769</v>
      </c>
    </row>
    <row r="123" spans="1:16" x14ac:dyDescent="0.25">
      <c r="B123" s="114" t="s">
        <v>79</v>
      </c>
      <c r="C123" s="184">
        <v>2.5149700598802394</v>
      </c>
      <c r="D123" s="185">
        <v>-1.2595397440413292</v>
      </c>
      <c r="E123" s="184" t="s">
        <v>227</v>
      </c>
      <c r="F123" s="185" t="str">
        <f t="shared" ref="F123:J131" si="31">IFERROR(E123-C123,"-")</f>
        <v>-</v>
      </c>
      <c r="G123" s="184">
        <v>2.3157894736842106</v>
      </c>
      <c r="H123" s="185" t="str">
        <f t="shared" si="31"/>
        <v>-</v>
      </c>
      <c r="I123" s="184">
        <v>3.6643356643356642</v>
      </c>
      <c r="J123" s="185">
        <f t="shared" si="31"/>
        <v>1.3485461906514535</v>
      </c>
      <c r="K123" s="184">
        <v>3.6912751677852347</v>
      </c>
      <c r="L123" s="185">
        <f t="shared" ref="L123:L131" si="32">IFERROR(K123-I123,"-")</f>
        <v>2.6939503449570523E-2</v>
      </c>
      <c r="M123" s="184">
        <v>5.503759398496241</v>
      </c>
      <c r="N123" s="185">
        <f t="shared" ref="N123:N130" si="33">IFERROR(M123-K123,"-")</f>
        <v>1.8124842307110063</v>
      </c>
      <c r="O123" s="185">
        <f t="shared" si="30"/>
        <v>2.9887893386160016</v>
      </c>
    </row>
    <row r="124" spans="1:16" x14ac:dyDescent="0.25">
      <c r="B124" s="114" t="s">
        <v>81</v>
      </c>
      <c r="C124" s="184">
        <v>2.2758620689655173</v>
      </c>
      <c r="D124" s="185">
        <v>-0.50509031198686349</v>
      </c>
      <c r="E124" s="184" t="s">
        <v>227</v>
      </c>
      <c r="F124" s="185" t="str">
        <f t="shared" si="31"/>
        <v>-</v>
      </c>
      <c r="G124" s="184">
        <v>4.84</v>
      </c>
      <c r="H124" s="185" t="str">
        <f t="shared" si="31"/>
        <v>-</v>
      </c>
      <c r="I124" s="184">
        <v>4.416666666666667</v>
      </c>
      <c r="J124" s="185">
        <f t="shared" si="31"/>
        <v>-0.4233333333333329</v>
      </c>
      <c r="K124" s="184">
        <v>4.112903225806452</v>
      </c>
      <c r="L124" s="185">
        <f t="shared" si="32"/>
        <v>-0.30376344086021501</v>
      </c>
      <c r="M124" s="184">
        <v>4.71</v>
      </c>
      <c r="N124" s="185">
        <f t="shared" si="33"/>
        <v>0.59709677419354801</v>
      </c>
      <c r="O124" s="185">
        <f t="shared" si="30"/>
        <v>2.4341379310344826</v>
      </c>
    </row>
    <row r="125" spans="1:16" x14ac:dyDescent="0.25">
      <c r="B125" s="114" t="s">
        <v>83</v>
      </c>
      <c r="C125" s="184">
        <v>2.4921875</v>
      </c>
      <c r="D125" s="185">
        <v>-0.60458669354838701</v>
      </c>
      <c r="E125" s="184" t="s">
        <v>227</v>
      </c>
      <c r="F125" s="185" t="str">
        <f t="shared" si="31"/>
        <v>-</v>
      </c>
      <c r="G125" s="184">
        <v>3.7551020408163267</v>
      </c>
      <c r="H125" s="185" t="str">
        <f t="shared" si="31"/>
        <v>-</v>
      </c>
      <c r="I125" s="184">
        <v>5.5609756097560972</v>
      </c>
      <c r="J125" s="185">
        <f t="shared" si="31"/>
        <v>1.8058735689397705</v>
      </c>
      <c r="K125" s="184">
        <v>2.7749999999999999</v>
      </c>
      <c r="L125" s="185">
        <f t="shared" si="32"/>
        <v>-2.7859756097560973</v>
      </c>
      <c r="M125" s="184">
        <v>2.5705128205128207</v>
      </c>
      <c r="N125" s="185">
        <f t="shared" si="33"/>
        <v>-0.2044871794871792</v>
      </c>
      <c r="O125" s="185">
        <f>IFERROR(M125-C125,"-")</f>
        <v>7.8325320512820706E-2</v>
      </c>
    </row>
    <row r="126" spans="1:16" x14ac:dyDescent="0.25">
      <c r="B126" s="114" t="s">
        <v>85</v>
      </c>
      <c r="C126" s="184">
        <v>2.5930232558139537</v>
      </c>
      <c r="D126" s="185">
        <v>0.45302325581395353</v>
      </c>
      <c r="E126" s="184">
        <v>2.75</v>
      </c>
      <c r="F126" s="185">
        <f t="shared" si="31"/>
        <v>0.15697674418604635</v>
      </c>
      <c r="G126" s="184">
        <v>5.2531645569620249</v>
      </c>
      <c r="H126" s="185">
        <f t="shared" si="31"/>
        <v>2.5031645569620249</v>
      </c>
      <c r="I126" s="184">
        <v>4.4220183486238529</v>
      </c>
      <c r="J126" s="185">
        <f t="shared" si="31"/>
        <v>-0.83114620833817199</v>
      </c>
      <c r="K126" s="184">
        <v>3.7320261437908497</v>
      </c>
      <c r="L126" s="185">
        <f t="shared" si="32"/>
        <v>-0.68999220483300316</v>
      </c>
      <c r="M126" s="184">
        <v>4.6885245901639347</v>
      </c>
      <c r="N126" s="185">
        <f t="shared" si="33"/>
        <v>0.95649844637308501</v>
      </c>
      <c r="O126" s="185">
        <f>IFERROR(M126-C126,"-")</f>
        <v>2.0955013343499811</v>
      </c>
    </row>
    <row r="127" spans="1:16" x14ac:dyDescent="0.25">
      <c r="B127" s="114" t="s">
        <v>87</v>
      </c>
      <c r="C127" s="184">
        <v>2.6170212765957448</v>
      </c>
      <c r="D127" s="185">
        <v>-1.4050375469336673</v>
      </c>
      <c r="E127" s="184">
        <v>1.75</v>
      </c>
      <c r="F127" s="185">
        <f t="shared" si="31"/>
        <v>-0.86702127659574479</v>
      </c>
      <c r="G127" s="184">
        <v>3.7397260273972601</v>
      </c>
      <c r="H127" s="185">
        <f t="shared" si="31"/>
        <v>1.9897260273972601</v>
      </c>
      <c r="I127" s="184">
        <v>4.4294478527607364</v>
      </c>
      <c r="J127" s="185">
        <f t="shared" si="31"/>
        <v>0.68972182536347626</v>
      </c>
      <c r="K127" s="184">
        <v>4.6111111111111107</v>
      </c>
      <c r="L127" s="185">
        <f t="shared" si="32"/>
        <v>0.18166325835037433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2.1818181818181817</v>
      </c>
      <c r="D128" s="185">
        <v>-0.4655806621124543</v>
      </c>
      <c r="E128" s="184">
        <v>1.8</v>
      </c>
      <c r="F128" s="185">
        <f t="shared" si="31"/>
        <v>-0.38181818181818161</v>
      </c>
      <c r="G128" s="184">
        <v>4.6441717791411046</v>
      </c>
      <c r="H128" s="185">
        <f t="shared" si="31"/>
        <v>2.8441717791411048</v>
      </c>
      <c r="I128" s="184">
        <v>3.862857142857143</v>
      </c>
      <c r="J128" s="185">
        <f t="shared" si="31"/>
        <v>-0.78131463628396158</v>
      </c>
      <c r="K128" s="184">
        <v>3.6555555555555554</v>
      </c>
      <c r="L128" s="185">
        <f t="shared" si="32"/>
        <v>-0.20730158730158754</v>
      </c>
      <c r="M128" s="184"/>
      <c r="N128" s="185"/>
      <c r="O128" s="185"/>
    </row>
    <row r="129" spans="2:16" x14ac:dyDescent="0.25">
      <c r="B129" s="114" t="s">
        <v>91</v>
      </c>
      <c r="C129" s="184">
        <v>2.7127659574468086</v>
      </c>
      <c r="D129" s="185">
        <v>-0.36130811662726536</v>
      </c>
      <c r="E129" s="184">
        <v>2.1458333333333335</v>
      </c>
      <c r="F129" s="185">
        <f t="shared" si="31"/>
        <v>-0.56693262411347511</v>
      </c>
      <c r="G129" s="184">
        <v>3.4688796680497926</v>
      </c>
      <c r="H129" s="185">
        <f t="shared" si="31"/>
        <v>1.3230463347164592</v>
      </c>
      <c r="I129" s="184">
        <v>3.5871212121212119</v>
      </c>
      <c r="J129" s="185">
        <f t="shared" si="31"/>
        <v>0.11824154407141929</v>
      </c>
      <c r="K129" s="184">
        <v>3.0539568345323742</v>
      </c>
      <c r="L129" s="185">
        <f t="shared" si="32"/>
        <v>-0.53316437758883772</v>
      </c>
      <c r="M129" s="184"/>
      <c r="N129" s="185"/>
      <c r="O129" s="185"/>
    </row>
    <row r="130" spans="2:16" x14ac:dyDescent="0.25">
      <c r="B130" s="114" t="s">
        <v>93</v>
      </c>
      <c r="C130" s="184">
        <v>3.3640350877192984</v>
      </c>
      <c r="D130" s="185">
        <v>0.26609694338940137</v>
      </c>
      <c r="E130" s="184">
        <v>1.8378378378378379</v>
      </c>
      <c r="F130" s="185">
        <f t="shared" si="31"/>
        <v>-1.5261972498814604</v>
      </c>
      <c r="G130" s="184">
        <v>3.9766081871345027</v>
      </c>
      <c r="H130" s="185">
        <f t="shared" si="31"/>
        <v>2.1387703492966645</v>
      </c>
      <c r="I130" s="184">
        <v>3.1287128712871288</v>
      </c>
      <c r="J130" s="185">
        <f t="shared" si="31"/>
        <v>-0.84789531584737388</v>
      </c>
      <c r="K130" s="184">
        <v>3.865203761755486</v>
      </c>
      <c r="L130" s="185">
        <f t="shared" si="32"/>
        <v>0.73649089046835714</v>
      </c>
      <c r="M130" s="184"/>
      <c r="N130" s="185"/>
      <c r="O130" s="185"/>
    </row>
    <row r="131" spans="2:16" ht="15.75" x14ac:dyDescent="0.25">
      <c r="B131" s="117" t="s">
        <v>30</v>
      </c>
      <c r="C131" s="186">
        <v>3.3382899628252787</v>
      </c>
      <c r="D131" s="187">
        <v>0.18906258975684587</v>
      </c>
      <c r="E131" s="186">
        <v>3.8967391304347827</v>
      </c>
      <c r="F131" s="187">
        <f t="shared" si="31"/>
        <v>0.55844916760950403</v>
      </c>
      <c r="G131" s="186">
        <v>3.7937024972855591</v>
      </c>
      <c r="H131" s="187">
        <f t="shared" si="31"/>
        <v>-0.10303663314922362</v>
      </c>
      <c r="I131" s="186">
        <v>3.8489388264669162</v>
      </c>
      <c r="J131" s="187">
        <f t="shared" si="31"/>
        <v>5.5236329181357124E-2</v>
      </c>
      <c r="K131" s="186">
        <v>3.9989266547406084</v>
      </c>
      <c r="L131" s="187">
        <f t="shared" si="32"/>
        <v>0.14998782827369217</v>
      </c>
      <c r="M131" s="186">
        <v>4.2359868111163452</v>
      </c>
      <c r="N131" s="187">
        <v>8.8174644627550869E-2</v>
      </c>
      <c r="O131" s="187">
        <v>0.62873419894670768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295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6.5210526315789474</v>
      </c>
      <c r="D141" s="185">
        <v>9.9890805852806075E-2</v>
      </c>
      <c r="E141" s="184">
        <v>5.9742388758782203</v>
      </c>
      <c r="F141" s="185">
        <f t="shared" ref="F141:J143" si="34">IFERROR(E141-C141,"-")</f>
        <v>-0.5468137557007271</v>
      </c>
      <c r="G141" s="184">
        <v>5.7640449438202248</v>
      </c>
      <c r="H141" s="185">
        <f t="shared" si="34"/>
        <v>-0.21019393205799553</v>
      </c>
      <c r="I141" s="184">
        <v>5.7216828478964405</v>
      </c>
      <c r="J141" s="185">
        <f t="shared" si="34"/>
        <v>-4.236209592378426E-2</v>
      </c>
      <c r="K141" s="184">
        <v>5.8413043478260871</v>
      </c>
      <c r="L141" s="185">
        <f t="shared" ref="L141:L143" si="35">IFERROR(K141-I141,"-")</f>
        <v>0.11962149992964655</v>
      </c>
      <c r="M141" s="184">
        <v>5.5225505443234839</v>
      </c>
      <c r="N141" s="185">
        <f t="shared" ref="N141:N143" si="36">IFERROR(M141-K141,"-")</f>
        <v>-0.31875380350260318</v>
      </c>
      <c r="O141" s="185">
        <f t="shared" ref="O141" si="37">IFERROR(M141-C141,"-")</f>
        <v>-0.99850208725546352</v>
      </c>
    </row>
    <row r="142" spans="2:16" x14ac:dyDescent="0.25">
      <c r="B142" s="114" t="s">
        <v>73</v>
      </c>
      <c r="C142" s="184">
        <v>6.0083857442348005</v>
      </c>
      <c r="D142" s="185">
        <v>0.25278492957084975</v>
      </c>
      <c r="E142" s="184">
        <v>5.5458515283842793</v>
      </c>
      <c r="F142" s="185">
        <f t="shared" si="34"/>
        <v>-0.46253421585052124</v>
      </c>
      <c r="G142" s="184">
        <v>6.0217391304347823</v>
      </c>
      <c r="H142" s="185">
        <f t="shared" si="34"/>
        <v>0.47588760205050296</v>
      </c>
      <c r="I142" s="184">
        <v>6.0282051282051281</v>
      </c>
      <c r="J142" s="185">
        <f t="shared" si="34"/>
        <v>6.4659977703458438E-3</v>
      </c>
      <c r="K142" s="184">
        <v>6.4454545454545453</v>
      </c>
      <c r="L142" s="185">
        <f t="shared" si="35"/>
        <v>0.41724941724941722</v>
      </c>
      <c r="M142" s="184">
        <v>5.8026070763500934</v>
      </c>
      <c r="N142" s="185">
        <f t="shared" si="36"/>
        <v>-0.6428474691044519</v>
      </c>
      <c r="O142" s="185">
        <f>IFERROR(M142-C142,"-")</f>
        <v>-0.20577866788470711</v>
      </c>
    </row>
    <row r="143" spans="2:16" x14ac:dyDescent="0.25">
      <c r="B143" s="114" t="s">
        <v>75</v>
      </c>
      <c r="C143" s="184">
        <v>4.9601910828025479</v>
      </c>
      <c r="D143" s="185">
        <v>-0.6076055273669434</v>
      </c>
      <c r="E143" s="184">
        <v>7.397849462365591</v>
      </c>
      <c r="F143" s="185">
        <f t="shared" si="34"/>
        <v>2.4376583795630431</v>
      </c>
      <c r="G143" s="184">
        <v>4.9820359281437128</v>
      </c>
      <c r="H143" s="185">
        <f t="shared" si="34"/>
        <v>-2.4158135342218783</v>
      </c>
      <c r="I143" s="184">
        <v>5.8561484918793507</v>
      </c>
      <c r="J143" s="185">
        <f t="shared" si="34"/>
        <v>0.87411256373563795</v>
      </c>
      <c r="K143" s="184">
        <v>6.64</v>
      </c>
      <c r="L143" s="185">
        <f t="shared" si="35"/>
        <v>0.78385150812064897</v>
      </c>
      <c r="M143" s="184">
        <v>5.9575221238938054</v>
      </c>
      <c r="N143" s="185">
        <f t="shared" si="36"/>
        <v>-0.68247787610619426</v>
      </c>
      <c r="O143" s="185">
        <f t="shared" ref="O143:O146" si="38">IFERROR(M143-C143,"-")</f>
        <v>0.99733104109125748</v>
      </c>
    </row>
    <row r="144" spans="2:16" x14ac:dyDescent="0.25">
      <c r="B144" s="114" t="s">
        <v>77</v>
      </c>
      <c r="C144" s="184">
        <v>5.7439024390243905</v>
      </c>
      <c r="D144" s="185">
        <v>-0.43552339829618347</v>
      </c>
      <c r="E144" s="184" t="s">
        <v>227</v>
      </c>
      <c r="F144" s="185" t="str">
        <f>IFERROR(E144-C144,"-")</f>
        <v>-</v>
      </c>
      <c r="G144" s="184">
        <v>6.3734939759036147</v>
      </c>
      <c r="H144" s="185" t="str">
        <f>IFERROR(G144-E144,"-")</f>
        <v>-</v>
      </c>
      <c r="I144" s="184">
        <v>6.5965909090909092</v>
      </c>
      <c r="J144" s="185">
        <f>IFERROR(I144-G144,"-")</f>
        <v>0.22309693318729451</v>
      </c>
      <c r="K144" s="184">
        <v>6.6480446927374306</v>
      </c>
      <c r="L144" s="185">
        <f>IFERROR(K144-I144,"-")</f>
        <v>5.1453783646521423E-2</v>
      </c>
      <c r="M144" s="184">
        <v>6.6465517241379306</v>
      </c>
      <c r="N144" s="185">
        <f>IFERROR(M144-K144,"-")</f>
        <v>-1.4929685994999886E-3</v>
      </c>
      <c r="O144" s="185">
        <f t="shared" si="38"/>
        <v>0.90264928511354015</v>
      </c>
    </row>
    <row r="145" spans="1:16" x14ac:dyDescent="0.25">
      <c r="B145" s="114" t="s">
        <v>79</v>
      </c>
      <c r="C145" s="184">
        <v>8.5589743589743588</v>
      </c>
      <c r="D145" s="185">
        <v>2.3808921671935366</v>
      </c>
      <c r="E145" s="184" t="s">
        <v>227</v>
      </c>
      <c r="F145" s="185" t="str">
        <f t="shared" ref="F145:J153" si="39">IFERROR(E145-C145,"-")</f>
        <v>-</v>
      </c>
      <c r="G145" s="184">
        <v>4.7459016393442619</v>
      </c>
      <c r="H145" s="185" t="str">
        <f t="shared" si="39"/>
        <v>-</v>
      </c>
      <c r="I145" s="184">
        <v>7.4578947368421051</v>
      </c>
      <c r="J145" s="185">
        <f t="shared" si="39"/>
        <v>2.7119930974978432</v>
      </c>
      <c r="K145" s="184">
        <v>6.7712765957446805</v>
      </c>
      <c r="L145" s="185">
        <f t="shared" ref="L145:L153" si="40">IFERROR(K145-I145,"-")</f>
        <v>-0.68661814109742458</v>
      </c>
      <c r="M145" s="184">
        <v>6.5785123966942152</v>
      </c>
      <c r="N145" s="185">
        <f t="shared" ref="N145:N152" si="41">IFERROR(M145-K145,"-")</f>
        <v>-0.19276419905046538</v>
      </c>
      <c r="O145" s="185">
        <f t="shared" si="38"/>
        <v>-1.9804619622801436</v>
      </c>
    </row>
    <row r="146" spans="1:16" x14ac:dyDescent="0.25">
      <c r="B146" s="114" t="s">
        <v>81</v>
      </c>
      <c r="C146" s="184">
        <v>3.8020833333333335</v>
      </c>
      <c r="D146" s="185">
        <v>-3.1420791032148903</v>
      </c>
      <c r="E146" s="184" t="s">
        <v>227</v>
      </c>
      <c r="F146" s="185" t="str">
        <f t="shared" si="39"/>
        <v>-</v>
      </c>
      <c r="G146" s="184">
        <v>8.3490566037735849</v>
      </c>
      <c r="H146" s="185" t="str">
        <f t="shared" si="39"/>
        <v>-</v>
      </c>
      <c r="I146" s="184">
        <v>5.2280701754385968</v>
      </c>
      <c r="J146" s="185">
        <f t="shared" si="39"/>
        <v>-3.1209864283349882</v>
      </c>
      <c r="K146" s="184">
        <v>6.4921875</v>
      </c>
      <c r="L146" s="185">
        <f t="shared" si="40"/>
        <v>1.2641173245614032</v>
      </c>
      <c r="M146" s="184">
        <v>6.5649350649350646</v>
      </c>
      <c r="N146" s="185">
        <f t="shared" si="41"/>
        <v>7.2747564935064624E-2</v>
      </c>
      <c r="O146" s="185">
        <f t="shared" si="38"/>
        <v>2.7628517316017311</v>
      </c>
    </row>
    <row r="147" spans="1:16" x14ac:dyDescent="0.25">
      <c r="B147" s="114" t="s">
        <v>83</v>
      </c>
      <c r="C147" s="184">
        <v>2.6704545454545454</v>
      </c>
      <c r="D147" s="185">
        <v>-0.71664222873900307</v>
      </c>
      <c r="E147" s="184" t="s">
        <v>227</v>
      </c>
      <c r="F147" s="185" t="str">
        <f t="shared" si="39"/>
        <v>-</v>
      </c>
      <c r="G147" s="184">
        <v>7.1333333333333337</v>
      </c>
      <c r="H147" s="185" t="str">
        <f t="shared" si="39"/>
        <v>-</v>
      </c>
      <c r="I147" s="184">
        <v>6.9485294117647056</v>
      </c>
      <c r="J147" s="185">
        <f t="shared" si="39"/>
        <v>-0.18480392156862813</v>
      </c>
      <c r="K147" s="184">
        <v>3.9537037037037037</v>
      </c>
      <c r="L147" s="185">
        <f t="shared" si="40"/>
        <v>-2.9948257080610019</v>
      </c>
      <c r="M147" s="184">
        <v>3.661290322580645</v>
      </c>
      <c r="N147" s="185">
        <f t="shared" si="41"/>
        <v>-0.2924133811230587</v>
      </c>
      <c r="O147" s="185">
        <f>IFERROR(M147-C147,"-")</f>
        <v>0.9908357771260996</v>
      </c>
    </row>
    <row r="148" spans="1:16" x14ac:dyDescent="0.25">
      <c r="B148" s="114" t="s">
        <v>85</v>
      </c>
      <c r="C148" s="184">
        <v>3.9214285714285713</v>
      </c>
      <c r="D148" s="185">
        <v>-3.3557453416149072</v>
      </c>
      <c r="E148" s="184">
        <v>3.5697674418604652</v>
      </c>
      <c r="F148" s="185">
        <f t="shared" si="39"/>
        <v>-0.35166112956810602</v>
      </c>
      <c r="G148" s="184">
        <v>6.527093596059113</v>
      </c>
      <c r="H148" s="185">
        <f t="shared" si="39"/>
        <v>2.9573261541986477</v>
      </c>
      <c r="I148" s="184">
        <v>5.5595854922279795</v>
      </c>
      <c r="J148" s="185">
        <f t="shared" si="39"/>
        <v>-0.9675081038311335</v>
      </c>
      <c r="K148" s="184">
        <v>5.2212765957446807</v>
      </c>
      <c r="L148" s="185">
        <f t="shared" si="40"/>
        <v>-0.33830889648329876</v>
      </c>
      <c r="M148" s="184">
        <v>6.5260115606936413</v>
      </c>
      <c r="N148" s="185">
        <f t="shared" si="41"/>
        <v>1.3047349649489606</v>
      </c>
      <c r="O148" s="185">
        <f>IFERROR(M148-C148,"-")</f>
        <v>2.60458298926507</v>
      </c>
    </row>
    <row r="149" spans="1:16" x14ac:dyDescent="0.25">
      <c r="B149" s="114" t="s">
        <v>87</v>
      </c>
      <c r="C149" s="184">
        <v>3.3072625698324023</v>
      </c>
      <c r="D149" s="185">
        <v>-2.5552374301675975</v>
      </c>
      <c r="E149" s="184">
        <v>1.7142857142857142</v>
      </c>
      <c r="F149" s="185">
        <f t="shared" si="39"/>
        <v>-1.5929768555466881</v>
      </c>
      <c r="G149" s="184">
        <v>6.3711340206185563</v>
      </c>
      <c r="H149" s="185">
        <f t="shared" si="39"/>
        <v>4.6568483063328419</v>
      </c>
      <c r="I149" s="184">
        <v>6.1875</v>
      </c>
      <c r="J149" s="185">
        <f t="shared" si="39"/>
        <v>-0.18363402061855627</v>
      </c>
      <c r="K149" s="184">
        <v>5.801801801801802</v>
      </c>
      <c r="L149" s="185">
        <f t="shared" si="40"/>
        <v>-0.38569819819819795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4.2342569269521411</v>
      </c>
      <c r="D150" s="185">
        <v>-0.35177798576606367</v>
      </c>
      <c r="E150" s="184">
        <v>3.05</v>
      </c>
      <c r="F150" s="185">
        <f t="shared" si="39"/>
        <v>-1.1842569269521412</v>
      </c>
      <c r="G150" s="184">
        <v>8.5621890547263675</v>
      </c>
      <c r="H150" s="185">
        <f t="shared" si="39"/>
        <v>5.5121890547263677</v>
      </c>
      <c r="I150" s="184">
        <v>6.6477987421383649</v>
      </c>
      <c r="J150" s="185">
        <f t="shared" si="39"/>
        <v>-1.9143903125880026</v>
      </c>
      <c r="K150" s="184">
        <v>5.7828947368421053</v>
      </c>
      <c r="L150" s="185">
        <f t="shared" si="40"/>
        <v>-0.86490400529625955</v>
      </c>
      <c r="M150" s="184"/>
      <c r="N150" s="185"/>
      <c r="O150" s="185"/>
    </row>
    <row r="151" spans="1:16" x14ac:dyDescent="0.25">
      <c r="B151" s="114" t="s">
        <v>91</v>
      </c>
      <c r="C151" s="184">
        <v>5.9776119402985071</v>
      </c>
      <c r="D151" s="185">
        <v>0.55185165407310421</v>
      </c>
      <c r="E151" s="184">
        <v>2.0388349514563107</v>
      </c>
      <c r="F151" s="185">
        <f t="shared" si="39"/>
        <v>-3.9387769888421964</v>
      </c>
      <c r="G151" s="184">
        <v>5.795309168443497</v>
      </c>
      <c r="H151" s="185">
        <f t="shared" si="39"/>
        <v>3.7564742169871863</v>
      </c>
      <c r="I151" s="184">
        <v>5.9533169533169534</v>
      </c>
      <c r="J151" s="185">
        <f t="shared" si="39"/>
        <v>0.15800778487345646</v>
      </c>
      <c r="K151" s="184">
        <v>5.8276553106212425</v>
      </c>
      <c r="L151" s="185">
        <f t="shared" si="40"/>
        <v>-0.1256616426957109</v>
      </c>
      <c r="M151" s="184"/>
      <c r="N151" s="185"/>
      <c r="O151" s="185"/>
    </row>
    <row r="152" spans="1:16" x14ac:dyDescent="0.25">
      <c r="B152" s="114" t="s">
        <v>93</v>
      </c>
      <c r="C152" s="184">
        <v>5.9551451187335092</v>
      </c>
      <c r="D152" s="185">
        <v>1.0806277442161347</v>
      </c>
      <c r="E152" s="184">
        <v>2.2873563218390807</v>
      </c>
      <c r="F152" s="185">
        <f t="shared" si="39"/>
        <v>-3.6677887968944285</v>
      </c>
      <c r="G152" s="184">
        <v>5.5287356321839081</v>
      </c>
      <c r="H152" s="185">
        <f t="shared" si="39"/>
        <v>3.2413793103448274</v>
      </c>
      <c r="I152" s="184">
        <v>5.0775623268698062</v>
      </c>
      <c r="J152" s="185">
        <f t="shared" si="39"/>
        <v>-0.45117330531410182</v>
      </c>
      <c r="K152" s="184">
        <v>4.8246445497630335</v>
      </c>
      <c r="L152" s="185">
        <f t="shared" si="40"/>
        <v>-0.25291777710677277</v>
      </c>
      <c r="M152" s="184"/>
      <c r="N152" s="185"/>
      <c r="O152" s="185"/>
    </row>
    <row r="153" spans="1:16" ht="15.75" x14ac:dyDescent="0.25">
      <c r="B153" s="117" t="s">
        <v>30</v>
      </c>
      <c r="C153" s="186">
        <v>5.4714468629961583</v>
      </c>
      <c r="D153" s="187">
        <v>-0.18991827948230444</v>
      </c>
      <c r="E153" s="186">
        <v>5.0459149223497635</v>
      </c>
      <c r="F153" s="187">
        <f t="shared" si="39"/>
        <v>-0.42553194064639488</v>
      </c>
      <c r="G153" s="186">
        <v>6.4271398747390398</v>
      </c>
      <c r="H153" s="187">
        <f t="shared" si="39"/>
        <v>1.3812249523892763</v>
      </c>
      <c r="I153" s="186">
        <v>6.0453762205628951</v>
      </c>
      <c r="J153" s="187">
        <f t="shared" si="39"/>
        <v>-0.38176365417614466</v>
      </c>
      <c r="K153" s="186">
        <v>5.9357629785002626</v>
      </c>
      <c r="L153" s="187">
        <f t="shared" si="40"/>
        <v>-0.10961324206263257</v>
      </c>
      <c r="M153" s="186">
        <v>5.9339554917444364</v>
      </c>
      <c r="N153" s="187">
        <v>-0.25489114957368741</v>
      </c>
      <c r="O153" s="187">
        <v>0.28689666821502424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296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1.9512195121951219</v>
      </c>
      <c r="D163" s="185">
        <v>-0.61900520690600169</v>
      </c>
      <c r="E163" s="184">
        <v>2.3308641975308642</v>
      </c>
      <c r="F163" s="185">
        <f t="shared" ref="F163:J165" si="42">IFERROR(E163-C163,"-")</f>
        <v>0.37964468533574225</v>
      </c>
      <c r="G163" s="184">
        <v>1.7464788732394365</v>
      </c>
      <c r="H163" s="185">
        <f t="shared" si="42"/>
        <v>-0.58438532429142764</v>
      </c>
      <c r="I163" s="184">
        <v>2.3723076923076922</v>
      </c>
      <c r="J163" s="185">
        <f t="shared" si="42"/>
        <v>0.62582881906825572</v>
      </c>
      <c r="K163" s="184">
        <v>2.0614754098360657</v>
      </c>
      <c r="L163" s="185">
        <f t="shared" ref="L163:L165" si="43">IFERROR(K163-I163,"-")</f>
        <v>-0.31083228247162653</v>
      </c>
      <c r="M163" s="184">
        <v>2.5740259740259739</v>
      </c>
      <c r="N163" s="185">
        <f t="shared" ref="N163:N165" si="44">IFERROR(M163-K163,"-")</f>
        <v>0.51255056418990819</v>
      </c>
      <c r="O163" s="185">
        <f t="shared" ref="O163" si="45">IFERROR(M163-C163,"-")</f>
        <v>0.62280646183085198</v>
      </c>
    </row>
    <row r="164" spans="2:15" x14ac:dyDescent="0.25">
      <c r="B164" s="114" t="s">
        <v>73</v>
      </c>
      <c r="C164" s="184">
        <v>2.8468468468468466</v>
      </c>
      <c r="D164" s="185">
        <v>0.44684684684684672</v>
      </c>
      <c r="E164" s="184">
        <v>2.4140000000000001</v>
      </c>
      <c r="F164" s="185">
        <f t="shared" si="42"/>
        <v>-0.43284684684684649</v>
      </c>
      <c r="G164" s="184">
        <v>2.0147601476014758</v>
      </c>
      <c r="H164" s="185">
        <f t="shared" si="42"/>
        <v>-0.39923985239852433</v>
      </c>
      <c r="I164" s="184">
        <v>2.2242268041237114</v>
      </c>
      <c r="J164" s="185">
        <f t="shared" si="42"/>
        <v>0.20946665652223562</v>
      </c>
      <c r="K164" s="184">
        <v>2.5348258706467663</v>
      </c>
      <c r="L164" s="185">
        <f t="shared" si="43"/>
        <v>0.31059906652305491</v>
      </c>
      <c r="M164" s="184">
        <v>2.6754385964912282</v>
      </c>
      <c r="N164" s="185">
        <f t="shared" si="44"/>
        <v>0.14061272584446183</v>
      </c>
      <c r="O164" s="185">
        <f>IFERROR(M164-C164,"-")</f>
        <v>-0.17140825035561846</v>
      </c>
    </row>
    <row r="165" spans="2:15" x14ac:dyDescent="0.25">
      <c r="B165" s="114" t="s">
        <v>75</v>
      </c>
      <c r="C165" s="184">
        <v>2.3513513513513513</v>
      </c>
      <c r="D165" s="185">
        <v>-6.5522097780162269E-2</v>
      </c>
      <c r="E165" s="184">
        <v>1.97265625</v>
      </c>
      <c r="F165" s="185">
        <f t="shared" si="42"/>
        <v>-0.37869510135135132</v>
      </c>
      <c r="G165" s="184">
        <v>1.8691796008869179</v>
      </c>
      <c r="H165" s="185">
        <f t="shared" si="42"/>
        <v>-0.10347664911308208</v>
      </c>
      <c r="I165" s="184">
        <v>2.4673629242819843</v>
      </c>
      <c r="J165" s="185">
        <f t="shared" si="42"/>
        <v>0.59818332339506641</v>
      </c>
      <c r="K165" s="184">
        <v>2.4316239316239314</v>
      </c>
      <c r="L165" s="185">
        <f t="shared" si="43"/>
        <v>-3.5738992658052915E-2</v>
      </c>
      <c r="M165" s="184">
        <v>2.6632653061224492</v>
      </c>
      <c r="N165" s="185">
        <f t="shared" si="44"/>
        <v>0.23164137449851774</v>
      </c>
      <c r="O165" s="185">
        <f t="shared" ref="O165:O168" si="46">IFERROR(M165-C165,"-")</f>
        <v>0.31191395477109785</v>
      </c>
    </row>
    <row r="166" spans="2:15" x14ac:dyDescent="0.25">
      <c r="B166" s="114" t="s">
        <v>77</v>
      </c>
      <c r="C166" s="184">
        <v>2.2630136986301368</v>
      </c>
      <c r="D166" s="185">
        <v>0.15748606043918212</v>
      </c>
      <c r="E166" s="184" t="s">
        <v>227</v>
      </c>
      <c r="F166" s="185" t="str">
        <f>IFERROR(E166-C166,"-")</f>
        <v>-</v>
      </c>
      <c r="G166" s="184">
        <v>1.9146005509641872</v>
      </c>
      <c r="H166" s="185" t="str">
        <f>IFERROR(G166-E166,"-")</f>
        <v>-</v>
      </c>
      <c r="I166" s="184">
        <v>2.6418439716312059</v>
      </c>
      <c r="J166" s="185">
        <f>IFERROR(I166-G166,"-")</f>
        <v>0.72724342066701864</v>
      </c>
      <c r="K166" s="184">
        <v>2.1666666666666665</v>
      </c>
      <c r="L166" s="185">
        <f>IFERROR(K166-I166,"-")</f>
        <v>-0.47517730496453936</v>
      </c>
      <c r="M166" s="184">
        <v>2.4542772861356932</v>
      </c>
      <c r="N166" s="185">
        <f>IFERROR(M166-K166,"-")</f>
        <v>0.28761061946902666</v>
      </c>
      <c r="O166" s="185">
        <f t="shared" si="46"/>
        <v>0.19126358750555639</v>
      </c>
    </row>
    <row r="167" spans="2:15" x14ac:dyDescent="0.25">
      <c r="B167" s="114" t="s">
        <v>79</v>
      </c>
      <c r="C167" s="184">
        <v>2.2274143302180685</v>
      </c>
      <c r="D167" s="185">
        <v>0.55094374198277429</v>
      </c>
      <c r="E167" s="184" t="s">
        <v>227</v>
      </c>
      <c r="F167" s="185" t="str">
        <f t="shared" ref="F167:J175" si="47">IFERROR(E167-C167,"-")</f>
        <v>-</v>
      </c>
      <c r="G167" s="184">
        <v>1.8443877551020409</v>
      </c>
      <c r="H167" s="185" t="str">
        <f t="shared" si="47"/>
        <v>-</v>
      </c>
      <c r="I167" s="184">
        <v>2.0501792114695339</v>
      </c>
      <c r="J167" s="185">
        <f t="shared" si="47"/>
        <v>0.20579145636749296</v>
      </c>
      <c r="K167" s="184">
        <v>2.3689320388349513</v>
      </c>
      <c r="L167" s="185">
        <f t="shared" ref="L167:L175" si="48">IFERROR(K167-I167,"-")</f>
        <v>0.31875282736541743</v>
      </c>
      <c r="M167" s="184">
        <v>2.9319727891156462</v>
      </c>
      <c r="N167" s="185">
        <f t="shared" ref="N167:N174" si="49">IFERROR(M167-K167,"-")</f>
        <v>0.56304075028069489</v>
      </c>
      <c r="O167" s="185">
        <f t="shared" si="46"/>
        <v>0.70455845889757773</v>
      </c>
    </row>
    <row r="168" spans="2:15" x14ac:dyDescent="0.25">
      <c r="B168" s="114" t="s">
        <v>81</v>
      </c>
      <c r="C168" s="184">
        <v>2.3442622950819674</v>
      </c>
      <c r="D168" s="185">
        <v>0.65561760643727873</v>
      </c>
      <c r="E168" s="184" t="s">
        <v>227</v>
      </c>
      <c r="F168" s="185" t="str">
        <f t="shared" si="47"/>
        <v>-</v>
      </c>
      <c r="G168" s="184">
        <v>2.2037037037037037</v>
      </c>
      <c r="H168" s="185" t="str">
        <f t="shared" si="47"/>
        <v>-</v>
      </c>
      <c r="I168" s="184">
        <v>2.278688524590164</v>
      </c>
      <c r="J168" s="185">
        <f t="shared" si="47"/>
        <v>7.4984820886460302E-2</v>
      </c>
      <c r="K168" s="184">
        <v>2.4933333333333332</v>
      </c>
      <c r="L168" s="185">
        <f t="shared" si="48"/>
        <v>0.21464480874316916</v>
      </c>
      <c r="M168" s="184">
        <v>3.6101694915254239</v>
      </c>
      <c r="N168" s="185">
        <f t="shared" si="49"/>
        <v>1.1168361581920907</v>
      </c>
      <c r="O168" s="185">
        <f t="shared" si="46"/>
        <v>1.2659071964434565</v>
      </c>
    </row>
    <row r="169" spans="2:15" x14ac:dyDescent="0.25">
      <c r="B169" s="114" t="s">
        <v>83</v>
      </c>
      <c r="C169" s="184">
        <v>2.6995073891625614</v>
      </c>
      <c r="D169" s="185">
        <v>0.8967392230725959</v>
      </c>
      <c r="E169" s="184" t="s">
        <v>227</v>
      </c>
      <c r="F169" s="185" t="str">
        <f t="shared" si="47"/>
        <v>-</v>
      </c>
      <c r="G169" s="184">
        <v>1.9858490566037736</v>
      </c>
      <c r="H169" s="185" t="str">
        <f t="shared" si="47"/>
        <v>-</v>
      </c>
      <c r="I169" s="184">
        <v>2.9</v>
      </c>
      <c r="J169" s="185">
        <f t="shared" si="47"/>
        <v>0.91415094339622627</v>
      </c>
      <c r="K169" s="184">
        <v>2.0376344086021505</v>
      </c>
      <c r="L169" s="185">
        <f t="shared" si="48"/>
        <v>-0.86236559139784941</v>
      </c>
      <c r="M169" s="184">
        <v>3.2391304347826089</v>
      </c>
      <c r="N169" s="185">
        <f t="shared" si="49"/>
        <v>1.2014960261804584</v>
      </c>
      <c r="O169" s="185">
        <f>IFERROR(M169-C169,"-")</f>
        <v>0.53962304562004748</v>
      </c>
    </row>
    <row r="170" spans="2:15" x14ac:dyDescent="0.25">
      <c r="B170" s="114" t="s">
        <v>85</v>
      </c>
      <c r="C170" s="184">
        <v>1.9026315789473685</v>
      </c>
      <c r="D170" s="185">
        <v>0.22538290169869124</v>
      </c>
      <c r="E170" s="184">
        <v>3.2</v>
      </c>
      <c r="F170" s="185">
        <f t="shared" si="47"/>
        <v>1.2973684210526317</v>
      </c>
      <c r="G170" s="184">
        <v>2.2243436754176611</v>
      </c>
      <c r="H170" s="185">
        <f t="shared" si="47"/>
        <v>-0.97565632458233909</v>
      </c>
      <c r="I170" s="184">
        <v>2.0975609756097562</v>
      </c>
      <c r="J170" s="185">
        <f t="shared" si="47"/>
        <v>-0.12678269980790491</v>
      </c>
      <c r="K170" s="184">
        <v>2.2378048780487805</v>
      </c>
      <c r="L170" s="185">
        <f t="shared" si="48"/>
        <v>0.14024390243902429</v>
      </c>
      <c r="M170" s="184">
        <v>2.9610778443113772</v>
      </c>
      <c r="N170" s="185">
        <f t="shared" si="49"/>
        <v>0.72327296626259674</v>
      </c>
      <c r="O170" s="185">
        <f>IFERROR(M170-C170,"-")</f>
        <v>1.0584462653640088</v>
      </c>
    </row>
    <row r="171" spans="2:15" x14ac:dyDescent="0.25">
      <c r="B171" s="114" t="s">
        <v>87</v>
      </c>
      <c r="C171" s="184">
        <v>2.3886255924170614</v>
      </c>
      <c r="D171" s="185">
        <v>0.18210385328662682</v>
      </c>
      <c r="E171" s="184">
        <v>2.1666666666666665</v>
      </c>
      <c r="F171" s="185">
        <f t="shared" si="47"/>
        <v>-0.22195892575039489</v>
      </c>
      <c r="G171" s="184">
        <v>1.9833333333333334</v>
      </c>
      <c r="H171" s="185">
        <f t="shared" si="47"/>
        <v>-0.18333333333333313</v>
      </c>
      <c r="I171" s="184">
        <v>2.5324675324675323</v>
      </c>
      <c r="J171" s="185">
        <f t="shared" si="47"/>
        <v>0.54913419913419892</v>
      </c>
      <c r="K171" s="184">
        <v>2.3365384615384617</v>
      </c>
      <c r="L171" s="185">
        <f t="shared" si="48"/>
        <v>-0.19592907092907064</v>
      </c>
      <c r="M171" s="184"/>
      <c r="N171" s="185"/>
      <c r="O171" s="185"/>
    </row>
    <row r="172" spans="2:15" x14ac:dyDescent="0.25">
      <c r="B172" s="114" t="s">
        <v>89</v>
      </c>
      <c r="C172" s="184">
        <v>1.9392097264437691</v>
      </c>
      <c r="D172" s="185">
        <v>-1.0676378339830039E-2</v>
      </c>
      <c r="E172" s="184">
        <v>1.7272727272727273</v>
      </c>
      <c r="F172" s="185">
        <f t="shared" si="47"/>
        <v>-0.21193699917104181</v>
      </c>
      <c r="G172" s="184">
        <v>1.9558823529411764</v>
      </c>
      <c r="H172" s="185">
        <f t="shared" si="47"/>
        <v>0.22860962566844911</v>
      </c>
      <c r="I172" s="184">
        <v>2.1704035874439462</v>
      </c>
      <c r="J172" s="185">
        <f t="shared" si="47"/>
        <v>0.21452123450276983</v>
      </c>
      <c r="K172" s="184">
        <v>1.9482758620689655</v>
      </c>
      <c r="L172" s="185">
        <f t="shared" si="48"/>
        <v>-0.22212772537498071</v>
      </c>
      <c r="M172" s="184"/>
      <c r="N172" s="185"/>
      <c r="O172" s="185"/>
    </row>
    <row r="173" spans="2:15" x14ac:dyDescent="0.25">
      <c r="B173" s="114" t="s">
        <v>91</v>
      </c>
      <c r="C173" s="184">
        <v>1.9232804232804233</v>
      </c>
      <c r="D173" s="185">
        <v>-2.6178060474089326E-2</v>
      </c>
      <c r="E173" s="184">
        <v>2.9183673469387754</v>
      </c>
      <c r="F173" s="185">
        <f t="shared" si="47"/>
        <v>0.99508692365835216</v>
      </c>
      <c r="G173" s="184">
        <v>2.2709677419354839</v>
      </c>
      <c r="H173" s="185">
        <f t="shared" si="47"/>
        <v>-0.64739960500329152</v>
      </c>
      <c r="I173" s="184">
        <v>2.3391003460207611</v>
      </c>
      <c r="J173" s="185">
        <f t="shared" si="47"/>
        <v>6.8132604085277215E-2</v>
      </c>
      <c r="K173" s="184">
        <v>2.5221238938053099</v>
      </c>
      <c r="L173" s="185">
        <f t="shared" si="48"/>
        <v>0.18302354778454877</v>
      </c>
      <c r="M173" s="184"/>
      <c r="N173" s="185"/>
      <c r="O173" s="185"/>
    </row>
    <row r="174" spans="2:15" x14ac:dyDescent="0.25">
      <c r="B174" s="114" t="s">
        <v>93</v>
      </c>
      <c r="C174" s="184">
        <v>2.470414201183432</v>
      </c>
      <c r="D174" s="185">
        <v>0.54220907297830379</v>
      </c>
      <c r="E174" s="184">
        <v>2.2029702970297032</v>
      </c>
      <c r="F174" s="185">
        <f t="shared" si="47"/>
        <v>-0.26744390415372887</v>
      </c>
      <c r="G174" s="184">
        <v>2.1950549450549453</v>
      </c>
      <c r="H174" s="185">
        <f t="shared" si="47"/>
        <v>-7.9153519747579004E-3</v>
      </c>
      <c r="I174" s="184">
        <v>2.0084033613445378</v>
      </c>
      <c r="J174" s="185">
        <f t="shared" si="47"/>
        <v>-0.18665158371040746</v>
      </c>
      <c r="K174" s="184">
        <v>2.2335526315789473</v>
      </c>
      <c r="L174" s="185">
        <f t="shared" si="48"/>
        <v>0.22514927023440956</v>
      </c>
      <c r="M174" s="184"/>
      <c r="N174" s="185"/>
      <c r="O174" s="185"/>
    </row>
    <row r="175" spans="2:15" ht="15.75" x14ac:dyDescent="0.25">
      <c r="B175" s="117" t="s">
        <v>30</v>
      </c>
      <c r="C175" s="186">
        <v>2.2462376751427087</v>
      </c>
      <c r="D175" s="187">
        <v>0.20173442760842919</v>
      </c>
      <c r="E175" s="186">
        <v>2.3596757852076999</v>
      </c>
      <c r="F175" s="187">
        <f t="shared" si="47"/>
        <v>0.11343811006499127</v>
      </c>
      <c r="G175" s="186">
        <v>2.0186388025981361</v>
      </c>
      <c r="H175" s="187">
        <f t="shared" si="47"/>
        <v>-0.34103698260956383</v>
      </c>
      <c r="I175" s="186">
        <v>2.3097889800703402</v>
      </c>
      <c r="J175" s="187">
        <f t="shared" si="47"/>
        <v>0.29115017747220406</v>
      </c>
      <c r="K175" s="186">
        <v>2.2913770913770914</v>
      </c>
      <c r="L175" s="187">
        <f t="shared" si="48"/>
        <v>-1.8411888693248724E-2</v>
      </c>
      <c r="M175" s="186">
        <v>2.7773076923076925</v>
      </c>
      <c r="N175" s="187">
        <v>0.48464330614273621</v>
      </c>
      <c r="O175" s="187">
        <v>0.48592970924379708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297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2.5810810810810811</v>
      </c>
      <c r="D185" s="185">
        <v>3.1081081081081319E-2</v>
      </c>
      <c r="E185" s="184">
        <v>2.408450704225352</v>
      </c>
      <c r="F185" s="185">
        <f t="shared" ref="F185:J187" si="50">IFERROR(E185-C185,"-")</f>
        <v>-0.17263037685572913</v>
      </c>
      <c r="G185" s="184">
        <v>3.375</v>
      </c>
      <c r="H185" s="185">
        <f t="shared" si="50"/>
        <v>0.96654929577464799</v>
      </c>
      <c r="I185" s="184">
        <v>2.6404494382022472</v>
      </c>
      <c r="J185" s="185">
        <f t="shared" si="50"/>
        <v>-0.7345505617977528</v>
      </c>
      <c r="K185" s="184">
        <v>2.5185185185185186</v>
      </c>
      <c r="L185" s="185">
        <f t="shared" ref="L185:L187" si="51">IFERROR(K185-I185,"-")</f>
        <v>-0.1219309196837286</v>
      </c>
      <c r="M185" s="184">
        <v>2.2865497076023393</v>
      </c>
      <c r="N185" s="185">
        <f t="shared" ref="N185:N187" si="52">IFERROR(M185-K185,"-")</f>
        <v>-0.23196881091617927</v>
      </c>
      <c r="O185" s="185">
        <f t="shared" ref="O185" si="53">IFERROR(M185-C185,"-")</f>
        <v>-0.29453137347874181</v>
      </c>
    </row>
    <row r="186" spans="1:16" x14ac:dyDescent="0.25">
      <c r="B186" s="114" t="s">
        <v>73</v>
      </c>
      <c r="C186" s="184">
        <v>3</v>
      </c>
      <c r="D186" s="185">
        <v>-0.64583333333333348</v>
      </c>
      <c r="E186" s="184">
        <v>2.7586206896551726</v>
      </c>
      <c r="F186" s="185">
        <f t="shared" si="50"/>
        <v>-0.2413793103448274</v>
      </c>
      <c r="G186" s="184">
        <v>4</v>
      </c>
      <c r="H186" s="185">
        <f t="shared" si="50"/>
        <v>1.2413793103448274</v>
      </c>
      <c r="I186" s="184">
        <v>2.925925925925926</v>
      </c>
      <c r="J186" s="185">
        <f t="shared" si="50"/>
        <v>-1.074074074074074</v>
      </c>
      <c r="K186" s="184">
        <v>3</v>
      </c>
      <c r="L186" s="185">
        <f t="shared" si="51"/>
        <v>7.4074074074073959E-2</v>
      </c>
      <c r="M186" s="184">
        <v>3.2736842105263158</v>
      </c>
      <c r="N186" s="185">
        <f t="shared" si="52"/>
        <v>0.27368421052631575</v>
      </c>
      <c r="O186" s="185">
        <f>IFERROR(M186-C186,"-")</f>
        <v>0.27368421052631575</v>
      </c>
    </row>
    <row r="187" spans="1:16" x14ac:dyDescent="0.25">
      <c r="B187" s="114" t="s">
        <v>75</v>
      </c>
      <c r="C187" s="184">
        <v>3.8360655737704916</v>
      </c>
      <c r="D187" s="185">
        <v>0.86309260079751882</v>
      </c>
      <c r="E187" s="184">
        <v>1.34375</v>
      </c>
      <c r="F187" s="185">
        <f t="shared" si="50"/>
        <v>-2.4923155737704916</v>
      </c>
      <c r="G187" s="184">
        <v>4.083333333333333</v>
      </c>
      <c r="H187" s="185">
        <f t="shared" si="50"/>
        <v>2.739583333333333</v>
      </c>
      <c r="I187" s="184">
        <v>3.3624999999999998</v>
      </c>
      <c r="J187" s="185">
        <f t="shared" si="50"/>
        <v>-0.72083333333333321</v>
      </c>
      <c r="K187" s="184">
        <v>4.253521126760563</v>
      </c>
      <c r="L187" s="185">
        <f t="shared" si="51"/>
        <v>0.89102112676056322</v>
      </c>
      <c r="M187" s="184">
        <v>3.043010752688172</v>
      </c>
      <c r="N187" s="185">
        <f t="shared" si="52"/>
        <v>-1.210510374072391</v>
      </c>
      <c r="O187" s="185">
        <f t="shared" ref="O187:O190" si="54">IFERROR(M187-C187,"-")</f>
        <v>-0.79305482108231962</v>
      </c>
    </row>
    <row r="188" spans="1:16" x14ac:dyDescent="0.25">
      <c r="B188" s="114" t="s">
        <v>77</v>
      </c>
      <c r="C188" s="184">
        <v>2.5319148936170213</v>
      </c>
      <c r="D188" s="185">
        <v>-1.222802087515054</v>
      </c>
      <c r="E188" s="184" t="s">
        <v>227</v>
      </c>
      <c r="F188" s="185" t="str">
        <f>IFERROR(E188-C188,"-")</f>
        <v>-</v>
      </c>
      <c r="G188" s="184">
        <v>2.0857142857142859</v>
      </c>
      <c r="H188" s="185" t="str">
        <f>IFERROR(G188-E188,"-")</f>
        <v>-</v>
      </c>
      <c r="I188" s="184">
        <v>2.6166666666666667</v>
      </c>
      <c r="J188" s="185">
        <f>IFERROR(I188-G188,"-")</f>
        <v>0.53095238095238084</v>
      </c>
      <c r="K188" s="184">
        <v>2.5909090909090908</v>
      </c>
      <c r="L188" s="185">
        <f>IFERROR(K188-I188,"-")</f>
        <v>-2.5757575757575868E-2</v>
      </c>
      <c r="M188" s="184">
        <v>2.6896551724137931</v>
      </c>
      <c r="N188" s="185">
        <f>IFERROR(M188-K188,"-")</f>
        <v>9.8746081504702321E-2</v>
      </c>
      <c r="O188" s="185">
        <f t="shared" si="54"/>
        <v>0.15774027879677188</v>
      </c>
    </row>
    <row r="189" spans="1:16" x14ac:dyDescent="0.25">
      <c r="B189" s="114" t="s">
        <v>79</v>
      </c>
      <c r="C189" s="184">
        <v>4.2105263157894735</v>
      </c>
      <c r="D189" s="185">
        <v>-1.5894736842105264</v>
      </c>
      <c r="E189" s="184" t="s">
        <v>227</v>
      </c>
      <c r="F189" s="185" t="str">
        <f t="shared" ref="F189:J197" si="55">IFERROR(E189-C189,"-")</f>
        <v>-</v>
      </c>
      <c r="G189" s="184">
        <v>1.5454545454545454</v>
      </c>
      <c r="H189" s="185" t="str">
        <f t="shared" si="55"/>
        <v>-</v>
      </c>
      <c r="I189" s="184">
        <v>3.25</v>
      </c>
      <c r="J189" s="185">
        <f t="shared" si="55"/>
        <v>1.7045454545454546</v>
      </c>
      <c r="K189" s="184">
        <v>2.59375</v>
      </c>
      <c r="L189" s="185">
        <f t="shared" ref="L189:L197" si="56">IFERROR(K189-I189,"-")</f>
        <v>-0.65625</v>
      </c>
      <c r="M189" s="184">
        <v>1.346938775510204</v>
      </c>
      <c r="N189" s="185">
        <f t="shared" ref="N189:N196" si="57">IFERROR(M189-K189,"-")</f>
        <v>-1.246811224489796</v>
      </c>
      <c r="O189" s="185">
        <f t="shared" si="54"/>
        <v>-2.8635875402792692</v>
      </c>
    </row>
    <row r="190" spans="1:16" x14ac:dyDescent="0.25">
      <c r="B190" s="114" t="s">
        <v>120</v>
      </c>
      <c r="C190" s="184">
        <v>1.9090909090909092</v>
      </c>
      <c r="D190" s="185">
        <v>-1.8803827751196169</v>
      </c>
      <c r="E190" s="184" t="s">
        <v>227</v>
      </c>
      <c r="F190" s="185" t="str">
        <f t="shared" si="55"/>
        <v>-</v>
      </c>
      <c r="G190" s="184">
        <v>3.36</v>
      </c>
      <c r="H190" s="185" t="str">
        <f t="shared" si="55"/>
        <v>-</v>
      </c>
      <c r="I190" s="184">
        <v>2.2580645161290325</v>
      </c>
      <c r="J190" s="185">
        <f t="shared" si="55"/>
        <v>-1.1019354838709674</v>
      </c>
      <c r="K190" s="184">
        <v>2.28125</v>
      </c>
      <c r="L190" s="185">
        <f t="shared" si="56"/>
        <v>2.3185483870967527E-2</v>
      </c>
      <c r="M190" s="184">
        <v>2.8947368421052633</v>
      </c>
      <c r="N190" s="185">
        <f t="shared" si="57"/>
        <v>0.61348684210526327</v>
      </c>
      <c r="O190" s="185">
        <f t="shared" si="54"/>
        <v>0.9856459330143541</v>
      </c>
    </row>
    <row r="191" spans="1:16" x14ac:dyDescent="0.25">
      <c r="B191" s="114" t="s">
        <v>83</v>
      </c>
      <c r="C191" s="184">
        <v>1.6538461538461537</v>
      </c>
      <c r="D191" s="185">
        <v>-1.3461538461538463</v>
      </c>
      <c r="E191" s="184" t="s">
        <v>227</v>
      </c>
      <c r="F191" s="185" t="str">
        <f t="shared" si="55"/>
        <v>-</v>
      </c>
      <c r="G191" s="184">
        <v>2.5116279069767442</v>
      </c>
      <c r="H191" s="185" t="str">
        <f t="shared" si="55"/>
        <v>-</v>
      </c>
      <c r="I191" s="184">
        <v>3.4262295081967213</v>
      </c>
      <c r="J191" s="185">
        <f t="shared" si="55"/>
        <v>0.91460160121997713</v>
      </c>
      <c r="K191" s="184">
        <v>2.5813953488372094</v>
      </c>
      <c r="L191" s="185">
        <f t="shared" si="56"/>
        <v>-0.84483415935951189</v>
      </c>
      <c r="M191" s="184">
        <v>2.36</v>
      </c>
      <c r="N191" s="185">
        <f t="shared" si="57"/>
        <v>-0.22139534883720957</v>
      </c>
      <c r="O191" s="185">
        <f>IFERROR(M191-C191,"-")</f>
        <v>0.70615384615384613</v>
      </c>
    </row>
    <row r="192" spans="1:16" x14ac:dyDescent="0.25">
      <c r="B192" s="114" t="s">
        <v>85</v>
      </c>
      <c r="C192" s="184">
        <v>1.8181818181818181</v>
      </c>
      <c r="D192" s="185">
        <v>-0.946524064171123</v>
      </c>
      <c r="E192" s="184">
        <v>2.6666666666666665</v>
      </c>
      <c r="F192" s="185">
        <f t="shared" si="55"/>
        <v>0.8484848484848484</v>
      </c>
      <c r="G192" s="184">
        <v>1.7179487179487178</v>
      </c>
      <c r="H192" s="185">
        <f t="shared" si="55"/>
        <v>-0.94871794871794868</v>
      </c>
      <c r="I192" s="184">
        <v>2.406779661016949</v>
      </c>
      <c r="J192" s="185">
        <f t="shared" si="55"/>
        <v>0.68883094306823112</v>
      </c>
      <c r="K192" s="184">
        <v>2.3877551020408165</v>
      </c>
      <c r="L192" s="185">
        <f t="shared" si="56"/>
        <v>-1.9024558976132422E-2</v>
      </c>
      <c r="M192" s="184">
        <v>2.3050847457627119</v>
      </c>
      <c r="N192" s="185">
        <f t="shared" si="57"/>
        <v>-8.2670356278104595E-2</v>
      </c>
      <c r="O192" s="185">
        <f>IFERROR(M192-C192,"-")</f>
        <v>0.48690292758089382</v>
      </c>
    </row>
    <row r="193" spans="2:16" x14ac:dyDescent="0.25">
      <c r="B193" s="114" t="s">
        <v>87</v>
      </c>
      <c r="C193" s="184">
        <v>1.5</v>
      </c>
      <c r="D193" s="185">
        <v>-1.6538461538461537</v>
      </c>
      <c r="E193" s="184">
        <v>2.15</v>
      </c>
      <c r="F193" s="185">
        <f t="shared" si="55"/>
        <v>0.64999999999999991</v>
      </c>
      <c r="G193" s="184">
        <v>2</v>
      </c>
      <c r="H193" s="185">
        <f t="shared" si="55"/>
        <v>-0.14999999999999991</v>
      </c>
      <c r="I193" s="184">
        <v>3.9</v>
      </c>
      <c r="J193" s="185">
        <f t="shared" si="55"/>
        <v>1.9</v>
      </c>
      <c r="K193" s="184">
        <v>2.9268292682926829</v>
      </c>
      <c r="L193" s="185">
        <f t="shared" si="56"/>
        <v>-0.97317073170731705</v>
      </c>
      <c r="M193" s="184"/>
      <c r="N193" s="185"/>
      <c r="O193" s="185"/>
    </row>
    <row r="194" spans="2:16" x14ac:dyDescent="0.25">
      <c r="B194" s="114" t="s">
        <v>89</v>
      </c>
      <c r="C194" s="184">
        <v>2.074074074074074</v>
      </c>
      <c r="D194" s="185">
        <v>-0.21759259259259256</v>
      </c>
      <c r="E194" s="184">
        <v>1.8974358974358974</v>
      </c>
      <c r="F194" s="185">
        <f t="shared" si="55"/>
        <v>-0.1766381766381766</v>
      </c>
      <c r="G194" s="184">
        <v>2.7580645161290325</v>
      </c>
      <c r="H194" s="185">
        <f t="shared" si="55"/>
        <v>0.86062861869313512</v>
      </c>
      <c r="I194" s="184">
        <v>2.2432432432432434</v>
      </c>
      <c r="J194" s="185">
        <f t="shared" si="55"/>
        <v>-0.51482127288578905</v>
      </c>
      <c r="K194" s="184">
        <v>2.9</v>
      </c>
      <c r="L194" s="185">
        <f t="shared" si="56"/>
        <v>0.65675675675675649</v>
      </c>
      <c r="M194" s="184"/>
      <c r="N194" s="185"/>
      <c r="O194" s="185"/>
    </row>
    <row r="195" spans="2:16" x14ac:dyDescent="0.25">
      <c r="B195" s="114" t="s">
        <v>91</v>
      </c>
      <c r="C195" s="184">
        <v>1.5316455696202531</v>
      </c>
      <c r="D195" s="185">
        <v>-1.7004972875226041</v>
      </c>
      <c r="E195" s="184">
        <v>2.4509803921568629</v>
      </c>
      <c r="F195" s="185">
        <f t="shared" si="55"/>
        <v>0.91933482253660981</v>
      </c>
      <c r="G195" s="184">
        <v>3.0673076923076925</v>
      </c>
      <c r="H195" s="185">
        <f t="shared" si="55"/>
        <v>0.61632730015082959</v>
      </c>
      <c r="I195" s="184">
        <v>2.2428571428571429</v>
      </c>
      <c r="J195" s="185">
        <f t="shared" si="55"/>
        <v>-0.82445054945054963</v>
      </c>
      <c r="K195" s="184">
        <v>2.961904761904762</v>
      </c>
      <c r="L195" s="185">
        <f t="shared" si="56"/>
        <v>0.71904761904761916</v>
      </c>
      <c r="M195" s="184"/>
      <c r="N195" s="185"/>
      <c r="O195" s="185"/>
    </row>
    <row r="196" spans="2:16" x14ac:dyDescent="0.25">
      <c r="B196" s="114" t="s">
        <v>93</v>
      </c>
      <c r="C196" s="184">
        <v>2.85</v>
      </c>
      <c r="D196" s="185">
        <v>0.99141414141414153</v>
      </c>
      <c r="E196" s="184">
        <v>1.8</v>
      </c>
      <c r="F196" s="185">
        <f t="shared" si="55"/>
        <v>-1.05</v>
      </c>
      <c r="G196" s="184">
        <v>2.4202898550724639</v>
      </c>
      <c r="H196" s="185">
        <f t="shared" si="55"/>
        <v>0.62028985507246381</v>
      </c>
      <c r="I196" s="184">
        <v>2.1538461538461537</v>
      </c>
      <c r="J196" s="185">
        <f t="shared" si="55"/>
        <v>-0.26644370122631011</v>
      </c>
      <c r="K196" s="184">
        <v>2.0506329113924049</v>
      </c>
      <c r="L196" s="185">
        <f t="shared" si="56"/>
        <v>-0.10321324245374885</v>
      </c>
      <c r="M196" s="184"/>
      <c r="N196" s="185"/>
      <c r="O196" s="185"/>
    </row>
    <row r="197" spans="2:16" ht="15.75" x14ac:dyDescent="0.25">
      <c r="B197" s="117" t="s">
        <v>30</v>
      </c>
      <c r="C197" s="186">
        <v>2.5009633911368017</v>
      </c>
      <c r="D197" s="187">
        <v>-0.43349353770214982</v>
      </c>
      <c r="E197" s="186">
        <v>2.2450142450142452</v>
      </c>
      <c r="F197" s="187">
        <f t="shared" si="55"/>
        <v>-0.25594914612255648</v>
      </c>
      <c r="G197" s="186">
        <v>2.5936883629191323</v>
      </c>
      <c r="H197" s="187">
        <f t="shared" si="55"/>
        <v>0.34867411790488712</v>
      </c>
      <c r="I197" s="186">
        <v>2.774193548387097</v>
      </c>
      <c r="J197" s="187">
        <f t="shared" si="55"/>
        <v>0.18050518546796468</v>
      </c>
      <c r="K197" s="186">
        <v>2.7876923076923079</v>
      </c>
      <c r="L197" s="187">
        <f t="shared" si="56"/>
        <v>1.3498759305210939E-2</v>
      </c>
      <c r="M197" s="186">
        <v>2.5668896321070234</v>
      </c>
      <c r="N197" s="187">
        <v>-0.29804543282804152</v>
      </c>
      <c r="O197" s="187">
        <v>-0.18661176845320071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298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3.4125000000000001</v>
      </c>
      <c r="D207" s="185">
        <v>-4.0988372093023084E-2</v>
      </c>
      <c r="E207" s="184">
        <v>2.3258426966292136</v>
      </c>
      <c r="F207" s="185">
        <f t="shared" ref="F207:J209" si="58">IFERROR(E207-C207,"-")</f>
        <v>-1.0866573033707865</v>
      </c>
      <c r="G207" s="184">
        <v>1.6</v>
      </c>
      <c r="H207" s="185">
        <f t="shared" si="58"/>
        <v>-0.72584269662921352</v>
      </c>
      <c r="I207" s="184">
        <v>3.8759689922480618</v>
      </c>
      <c r="J207" s="185">
        <f t="shared" si="58"/>
        <v>2.2759689922480617</v>
      </c>
      <c r="K207" s="184">
        <v>4.2846715328467155</v>
      </c>
      <c r="L207" s="185">
        <f t="shared" ref="L207:L209" si="59">IFERROR(K207-I207,"-")</f>
        <v>0.40870254059865374</v>
      </c>
      <c r="M207" s="184">
        <v>4.0129870129870131</v>
      </c>
      <c r="N207" s="185">
        <f t="shared" ref="N207:N209" si="60">IFERROR(M207-K207,"-")</f>
        <v>-0.27168451985970243</v>
      </c>
      <c r="O207" s="185">
        <f t="shared" ref="O207" si="61">IFERROR(M207-C207,"-")</f>
        <v>0.60048701298701301</v>
      </c>
    </row>
    <row r="208" spans="2:16" x14ac:dyDescent="0.25">
      <c r="B208" s="114" t="s">
        <v>73</v>
      </c>
      <c r="C208" s="184">
        <v>4.395833333333333</v>
      </c>
      <c r="D208" s="185">
        <v>-1.2094298245614041</v>
      </c>
      <c r="E208" s="184">
        <v>3.5098039215686274</v>
      </c>
      <c r="F208" s="185">
        <f t="shared" si="58"/>
        <v>-0.88602941176470562</v>
      </c>
      <c r="G208" s="184">
        <v>1.7</v>
      </c>
      <c r="H208" s="185">
        <f t="shared" si="58"/>
        <v>-1.8098039215686275</v>
      </c>
      <c r="I208" s="184">
        <v>3.2136752136752138</v>
      </c>
      <c r="J208" s="185">
        <f t="shared" si="58"/>
        <v>1.5136752136752138</v>
      </c>
      <c r="K208" s="184">
        <v>4.5227272727272725</v>
      </c>
      <c r="L208" s="185">
        <f t="shared" si="59"/>
        <v>1.3090520590520587</v>
      </c>
      <c r="M208" s="184">
        <v>3.5890410958904111</v>
      </c>
      <c r="N208" s="185">
        <f t="shared" si="60"/>
        <v>-0.93368617683686139</v>
      </c>
      <c r="O208" s="185">
        <f>IFERROR(M208-C208,"-")</f>
        <v>-0.80679223744292194</v>
      </c>
    </row>
    <row r="209" spans="2:16" x14ac:dyDescent="0.25">
      <c r="B209" s="114" t="s">
        <v>75</v>
      </c>
      <c r="C209" s="184">
        <v>2.6666666666666665</v>
      </c>
      <c r="D209" s="185">
        <v>-3.6666666666666665</v>
      </c>
      <c r="E209" s="184">
        <v>4.1304347826086953</v>
      </c>
      <c r="F209" s="185">
        <f t="shared" si="58"/>
        <v>1.4637681159420288</v>
      </c>
      <c r="G209" s="184">
        <v>2.2272727272727271</v>
      </c>
      <c r="H209" s="185">
        <f t="shared" si="58"/>
        <v>-1.9031620553359683</v>
      </c>
      <c r="I209" s="184">
        <v>2.9935897435897436</v>
      </c>
      <c r="J209" s="185">
        <f t="shared" si="58"/>
        <v>0.76631701631701654</v>
      </c>
      <c r="K209" s="184">
        <v>3.8451612903225807</v>
      </c>
      <c r="L209" s="185">
        <f t="shared" si="59"/>
        <v>0.85157154673283708</v>
      </c>
      <c r="M209" s="184">
        <v>3.3227848101265822</v>
      </c>
      <c r="N209" s="185">
        <f t="shared" si="60"/>
        <v>-0.52237648019599847</v>
      </c>
      <c r="O209" s="185">
        <f t="shared" ref="O209:O212" si="62">IFERROR(M209-C209,"-")</f>
        <v>0.6561181434599157</v>
      </c>
    </row>
    <row r="210" spans="2:16" x14ac:dyDescent="0.25">
      <c r="B210" s="114" t="s">
        <v>77</v>
      </c>
      <c r="C210" s="184">
        <v>4</v>
      </c>
      <c r="D210" s="185">
        <v>-1.4594594594594597</v>
      </c>
      <c r="E210" s="184" t="s">
        <v>227</v>
      </c>
      <c r="F210" s="185" t="str">
        <f>IFERROR(E210-C210,"-")</f>
        <v>-</v>
      </c>
      <c r="G210" s="184">
        <v>3.75</v>
      </c>
      <c r="H210" s="185" t="str">
        <f>IFERROR(G210-E210,"-")</f>
        <v>-</v>
      </c>
      <c r="I210" s="184">
        <v>3.8653846153846154</v>
      </c>
      <c r="J210" s="185">
        <f>IFERROR(I210-G210,"-")</f>
        <v>0.11538461538461542</v>
      </c>
      <c r="K210" s="184">
        <v>2.9874999999999998</v>
      </c>
      <c r="L210" s="185">
        <f>IFERROR(K210-I210,"-")</f>
        <v>-0.8778846153846156</v>
      </c>
      <c r="M210" s="184">
        <v>7.709677419354839</v>
      </c>
      <c r="N210" s="185">
        <f>IFERROR(M210-K210,"-")</f>
        <v>4.7221774193548391</v>
      </c>
      <c r="O210" s="185">
        <f t="shared" si="62"/>
        <v>3.709677419354839</v>
      </c>
    </row>
    <row r="211" spans="2:16" x14ac:dyDescent="0.25">
      <c r="B211" s="114" t="s">
        <v>79</v>
      </c>
      <c r="C211" s="184">
        <v>3.161290322580645</v>
      </c>
      <c r="D211" s="185">
        <v>-0.46370967741935498</v>
      </c>
      <c r="E211" s="184" t="s">
        <v>227</v>
      </c>
      <c r="F211" s="185" t="str">
        <f t="shared" ref="F211:J219" si="63">IFERROR(E211-C211,"-")</f>
        <v>-</v>
      </c>
      <c r="G211" s="184">
        <v>3.1666666666666665</v>
      </c>
      <c r="H211" s="185" t="str">
        <f t="shared" si="63"/>
        <v>-</v>
      </c>
      <c r="I211" s="184">
        <v>4.5925925925925926</v>
      </c>
      <c r="J211" s="185">
        <f t="shared" si="63"/>
        <v>1.425925925925926</v>
      </c>
      <c r="K211" s="184">
        <v>4.8780487804878048</v>
      </c>
      <c r="L211" s="185">
        <f t="shared" ref="L211:L219" si="64">IFERROR(K211-I211,"-")</f>
        <v>0.28545618789521221</v>
      </c>
      <c r="M211" s="184">
        <v>5.4523809523809526</v>
      </c>
      <c r="N211" s="185">
        <f t="shared" ref="N211:N218" si="65">IFERROR(M211-K211,"-")</f>
        <v>0.57433217189314778</v>
      </c>
      <c r="O211" s="185">
        <f t="shared" si="62"/>
        <v>2.2910906298003075</v>
      </c>
    </row>
    <row r="212" spans="2:16" x14ac:dyDescent="0.25">
      <c r="B212" s="114" t="s">
        <v>81</v>
      </c>
      <c r="C212" s="184">
        <v>5.03125</v>
      </c>
      <c r="D212" s="185">
        <v>2.9479166666666665</v>
      </c>
      <c r="E212" s="184" t="s">
        <v>227</v>
      </c>
      <c r="F212" s="185" t="str">
        <f t="shared" si="63"/>
        <v>-</v>
      </c>
      <c r="G212" s="184">
        <v>3.0588235294117645</v>
      </c>
      <c r="H212" s="185" t="str">
        <f t="shared" si="63"/>
        <v>-</v>
      </c>
      <c r="I212" s="184">
        <v>5.2705882352941176</v>
      </c>
      <c r="J212" s="185">
        <f t="shared" si="63"/>
        <v>2.2117647058823531</v>
      </c>
      <c r="K212" s="184">
        <v>4.2333333333333334</v>
      </c>
      <c r="L212" s="185">
        <f t="shared" si="64"/>
        <v>-1.0372549019607842</v>
      </c>
      <c r="M212" s="184">
        <v>8.7222222222222214</v>
      </c>
      <c r="N212" s="185">
        <f t="shared" si="65"/>
        <v>4.488888888888888</v>
      </c>
      <c r="O212" s="185">
        <f t="shared" si="62"/>
        <v>3.6909722222222214</v>
      </c>
    </row>
    <row r="213" spans="2:16" x14ac:dyDescent="0.25">
      <c r="B213" s="114" t="s">
        <v>83</v>
      </c>
      <c r="C213" s="184">
        <v>3.6</v>
      </c>
      <c r="D213" s="185">
        <v>-0.39999999999999991</v>
      </c>
      <c r="E213" s="184" t="s">
        <v>227</v>
      </c>
      <c r="F213" s="185" t="str">
        <f t="shared" si="63"/>
        <v>-</v>
      </c>
      <c r="G213" s="184">
        <v>2.4666666666666668</v>
      </c>
      <c r="H213" s="185" t="str">
        <f t="shared" si="63"/>
        <v>-</v>
      </c>
      <c r="I213" s="184">
        <v>3.6904761904761907</v>
      </c>
      <c r="J213" s="185">
        <f t="shared" si="63"/>
        <v>1.2238095238095239</v>
      </c>
      <c r="K213" s="184">
        <v>4.6315789473684212</v>
      </c>
      <c r="L213" s="185">
        <f t="shared" si="64"/>
        <v>0.94110275689223055</v>
      </c>
      <c r="M213" s="184">
        <v>4.6206896551724137</v>
      </c>
      <c r="N213" s="185">
        <f t="shared" si="65"/>
        <v>-1.0889292196007538E-2</v>
      </c>
      <c r="O213" s="185">
        <f>IFERROR(M213-C213,"-")</f>
        <v>1.0206896551724136</v>
      </c>
    </row>
    <row r="214" spans="2:16" x14ac:dyDescent="0.25">
      <c r="B214" s="114" t="s">
        <v>85</v>
      </c>
      <c r="C214" s="184">
        <v>7.6578947368421053</v>
      </c>
      <c r="D214" s="185">
        <v>3.7546689303904923</v>
      </c>
      <c r="E214" s="184">
        <v>2.1111111111111112</v>
      </c>
      <c r="F214" s="185">
        <f t="shared" si="63"/>
        <v>-5.5467836257309937</v>
      </c>
      <c r="G214" s="184">
        <v>3.1666666666666665</v>
      </c>
      <c r="H214" s="185">
        <f t="shared" si="63"/>
        <v>1.0555555555555554</v>
      </c>
      <c r="I214" s="184">
        <v>3.6132075471698113</v>
      </c>
      <c r="J214" s="185">
        <f t="shared" si="63"/>
        <v>0.44654088050314478</v>
      </c>
      <c r="K214" s="184">
        <v>3.3260869565217392</v>
      </c>
      <c r="L214" s="185">
        <f t="shared" si="64"/>
        <v>-0.28712059064807205</v>
      </c>
      <c r="M214" s="184">
        <v>5.0930232558139537</v>
      </c>
      <c r="N214" s="185">
        <f t="shared" si="65"/>
        <v>1.7669362992922144</v>
      </c>
      <c r="O214" s="185">
        <f>IFERROR(M214-C214,"-")</f>
        <v>-2.5648714810281517</v>
      </c>
    </row>
    <row r="215" spans="2:16" x14ac:dyDescent="0.25">
      <c r="B215" s="114" t="s">
        <v>87</v>
      </c>
      <c r="C215" s="184">
        <v>4</v>
      </c>
      <c r="D215" s="185">
        <v>-4.6923076923076916</v>
      </c>
      <c r="E215" s="184">
        <v>1</v>
      </c>
      <c r="F215" s="185">
        <f t="shared" si="63"/>
        <v>-3</v>
      </c>
      <c r="G215" s="184">
        <v>6.2307692307692308</v>
      </c>
      <c r="H215" s="185">
        <f t="shared" si="63"/>
        <v>5.2307692307692308</v>
      </c>
      <c r="I215" s="184">
        <v>5.0454545454545459</v>
      </c>
      <c r="J215" s="185">
        <f t="shared" si="63"/>
        <v>-1.185314685314685</v>
      </c>
      <c r="K215" s="184">
        <v>6.258064516129032</v>
      </c>
      <c r="L215" s="185">
        <f t="shared" si="64"/>
        <v>1.2126099706744862</v>
      </c>
      <c r="M215" s="184"/>
      <c r="N215" s="185"/>
      <c r="O215" s="185"/>
    </row>
    <row r="216" spans="2:16" x14ac:dyDescent="0.25">
      <c r="B216" s="114" t="s">
        <v>89</v>
      </c>
      <c r="C216" s="184">
        <v>3.4225352112676055</v>
      </c>
      <c r="D216" s="185">
        <v>0.81539235412474831</v>
      </c>
      <c r="E216" s="184">
        <v>1.25</v>
      </c>
      <c r="F216" s="185">
        <f t="shared" si="63"/>
        <v>-2.1725352112676055</v>
      </c>
      <c r="G216" s="184">
        <v>2.9565217391304346</v>
      </c>
      <c r="H216" s="185">
        <f t="shared" si="63"/>
        <v>1.7065217391304346</v>
      </c>
      <c r="I216" s="184">
        <v>6.3611111111111107</v>
      </c>
      <c r="J216" s="185">
        <f t="shared" si="63"/>
        <v>3.4045893719806761</v>
      </c>
      <c r="K216" s="184">
        <v>4.092307692307692</v>
      </c>
      <c r="L216" s="185">
        <f t="shared" si="64"/>
        <v>-2.2688034188034187</v>
      </c>
      <c r="M216" s="184"/>
      <c r="N216" s="185"/>
      <c r="O216" s="185"/>
    </row>
    <row r="217" spans="2:16" x14ac:dyDescent="0.25">
      <c r="B217" s="114" t="s">
        <v>91</v>
      </c>
      <c r="C217" s="184">
        <v>2.0754716981132075</v>
      </c>
      <c r="D217" s="185">
        <v>-0.39622641509433976</v>
      </c>
      <c r="E217" s="184">
        <v>1.3333333333333333</v>
      </c>
      <c r="F217" s="185">
        <f t="shared" si="63"/>
        <v>-0.74213836477987427</v>
      </c>
      <c r="G217" s="184">
        <v>2.7094017094017095</v>
      </c>
      <c r="H217" s="185">
        <f t="shared" si="63"/>
        <v>1.3760683760683763</v>
      </c>
      <c r="I217" s="184">
        <v>7.666666666666667</v>
      </c>
      <c r="J217" s="185">
        <f t="shared" si="63"/>
        <v>4.9572649572649574</v>
      </c>
      <c r="K217" s="184">
        <v>2.8245614035087718</v>
      </c>
      <c r="L217" s="185">
        <f t="shared" si="64"/>
        <v>-4.8421052631578956</v>
      </c>
      <c r="M217" s="184"/>
      <c r="N217" s="185"/>
      <c r="O217" s="185"/>
    </row>
    <row r="218" spans="2:16" x14ac:dyDescent="0.25">
      <c r="B218" s="114" t="s">
        <v>93</v>
      </c>
      <c r="C218" s="184">
        <v>2.4624999999999999</v>
      </c>
      <c r="D218" s="185">
        <v>-5.3629032258064591E-2</v>
      </c>
      <c r="E218" s="184">
        <v>1</v>
      </c>
      <c r="F218" s="185">
        <f t="shared" si="63"/>
        <v>-1.4624999999999999</v>
      </c>
      <c r="G218" s="184">
        <v>3.2523364485981308</v>
      </c>
      <c r="H218" s="185">
        <f t="shared" si="63"/>
        <v>2.2523364485981308</v>
      </c>
      <c r="I218" s="184">
        <v>3.0909090909090908</v>
      </c>
      <c r="J218" s="185">
        <f t="shared" si="63"/>
        <v>-0.16142735768903993</v>
      </c>
      <c r="K218" s="184">
        <v>3.2300884955752212</v>
      </c>
      <c r="L218" s="185">
        <f t="shared" si="64"/>
        <v>0.13917940466613032</v>
      </c>
      <c r="M218" s="184"/>
      <c r="N218" s="185"/>
      <c r="O218" s="185"/>
    </row>
    <row r="219" spans="2:16" ht="15.75" x14ac:dyDescent="0.25">
      <c r="B219" s="117" t="s">
        <v>30</v>
      </c>
      <c r="C219" s="186">
        <v>3.4191702432045781</v>
      </c>
      <c r="D219" s="187">
        <v>-0.63316620539355251</v>
      </c>
      <c r="E219" s="186">
        <v>2.9102167182662537</v>
      </c>
      <c r="F219" s="187">
        <f t="shared" si="63"/>
        <v>-0.50895352493832435</v>
      </c>
      <c r="G219" s="186">
        <v>3.2060185185185186</v>
      </c>
      <c r="H219" s="187">
        <f t="shared" si="63"/>
        <v>0.29580180025226488</v>
      </c>
      <c r="I219" s="186">
        <v>4.25</v>
      </c>
      <c r="J219" s="187">
        <f t="shared" si="63"/>
        <v>1.0439814814814814</v>
      </c>
      <c r="K219" s="186">
        <v>3.8624733475479744</v>
      </c>
      <c r="L219" s="187">
        <f t="shared" si="64"/>
        <v>-0.38752665245202556</v>
      </c>
      <c r="M219" s="186">
        <v>4.5388059701492534</v>
      </c>
      <c r="N219" s="187">
        <v>0.51278970998665141</v>
      </c>
      <c r="O219" s="187">
        <v>0.63081565537927764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297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2.5810810810810811</v>
      </c>
      <c r="D229" s="185">
        <v>3.1081081081081319E-2</v>
      </c>
      <c r="E229" s="184">
        <v>2.408450704225352</v>
      </c>
      <c r="F229" s="185">
        <f t="shared" ref="F229:J231" si="66">IFERROR(E229-C229,"-")</f>
        <v>-0.17263037685572913</v>
      </c>
      <c r="G229" s="184">
        <v>3.375</v>
      </c>
      <c r="H229" s="185">
        <f t="shared" si="66"/>
        <v>0.96654929577464799</v>
      </c>
      <c r="I229" s="184">
        <v>2.6404494382022472</v>
      </c>
      <c r="J229" s="185">
        <f t="shared" si="66"/>
        <v>-0.7345505617977528</v>
      </c>
      <c r="K229" s="184">
        <v>2.5185185185185186</v>
      </c>
      <c r="L229" s="185">
        <f t="shared" ref="L229:L231" si="67">IFERROR(K229-I229,"-")</f>
        <v>-0.1219309196837286</v>
      </c>
      <c r="M229" s="184">
        <v>2.2865497076023393</v>
      </c>
      <c r="N229" s="185">
        <f t="shared" ref="N229:N231" si="68">IFERROR(M229-K229,"-")</f>
        <v>-0.23196881091617927</v>
      </c>
      <c r="O229" s="185">
        <f t="shared" ref="O229" si="69">IFERROR(M229-C229,"-")</f>
        <v>-0.29453137347874181</v>
      </c>
    </row>
    <row r="230" spans="2:16" x14ac:dyDescent="0.25">
      <c r="B230" s="114" t="s">
        <v>73</v>
      </c>
      <c r="C230" s="184">
        <v>3</v>
      </c>
      <c r="D230" s="185">
        <v>-0.64583333333333348</v>
      </c>
      <c r="E230" s="184">
        <v>2.7586206896551726</v>
      </c>
      <c r="F230" s="185">
        <f t="shared" si="66"/>
        <v>-0.2413793103448274</v>
      </c>
      <c r="G230" s="184">
        <v>4</v>
      </c>
      <c r="H230" s="185">
        <f t="shared" si="66"/>
        <v>1.2413793103448274</v>
      </c>
      <c r="I230" s="184">
        <v>2.925925925925926</v>
      </c>
      <c r="J230" s="185">
        <f t="shared" si="66"/>
        <v>-1.074074074074074</v>
      </c>
      <c r="K230" s="184">
        <v>3</v>
      </c>
      <c r="L230" s="185">
        <f t="shared" si="67"/>
        <v>7.4074074074073959E-2</v>
      </c>
      <c r="M230" s="184">
        <v>3.2736842105263158</v>
      </c>
      <c r="N230" s="185">
        <f t="shared" si="68"/>
        <v>0.27368421052631575</v>
      </c>
      <c r="O230" s="185">
        <f>IFERROR(M230-C230,"-")</f>
        <v>0.27368421052631575</v>
      </c>
    </row>
    <row r="231" spans="2:16" x14ac:dyDescent="0.25">
      <c r="B231" s="114" t="s">
        <v>75</v>
      </c>
      <c r="C231" s="184">
        <v>3.8360655737704916</v>
      </c>
      <c r="D231" s="185">
        <v>0.86309260079751882</v>
      </c>
      <c r="E231" s="184">
        <v>1.34375</v>
      </c>
      <c r="F231" s="185">
        <f t="shared" si="66"/>
        <v>-2.4923155737704916</v>
      </c>
      <c r="G231" s="184">
        <v>4.083333333333333</v>
      </c>
      <c r="H231" s="185">
        <f t="shared" si="66"/>
        <v>2.739583333333333</v>
      </c>
      <c r="I231" s="184">
        <v>3.3624999999999998</v>
      </c>
      <c r="J231" s="185">
        <f t="shared" si="66"/>
        <v>-0.72083333333333321</v>
      </c>
      <c r="K231" s="184">
        <v>4.253521126760563</v>
      </c>
      <c r="L231" s="185">
        <f t="shared" si="67"/>
        <v>0.89102112676056322</v>
      </c>
      <c r="M231" s="184">
        <v>3.043010752688172</v>
      </c>
      <c r="N231" s="185">
        <f t="shared" si="68"/>
        <v>-1.210510374072391</v>
      </c>
      <c r="O231" s="185">
        <f t="shared" ref="O231:O234" si="70">IFERROR(M231-C231,"-")</f>
        <v>-0.79305482108231962</v>
      </c>
    </row>
    <row r="232" spans="2:16" x14ac:dyDescent="0.25">
      <c r="B232" s="114" t="s">
        <v>77</v>
      </c>
      <c r="C232" s="184">
        <v>2.5319148936170213</v>
      </c>
      <c r="D232" s="185">
        <v>-1.222802087515054</v>
      </c>
      <c r="E232" s="184" t="s">
        <v>227</v>
      </c>
      <c r="F232" s="185" t="str">
        <f>IFERROR(E232-C232,"-")</f>
        <v>-</v>
      </c>
      <c r="G232" s="184">
        <v>2.0857142857142859</v>
      </c>
      <c r="H232" s="185" t="str">
        <f>IFERROR(G232-E232,"-")</f>
        <v>-</v>
      </c>
      <c r="I232" s="184">
        <v>2.6166666666666667</v>
      </c>
      <c r="J232" s="185">
        <f>IFERROR(I232-G232,"-")</f>
        <v>0.53095238095238084</v>
      </c>
      <c r="K232" s="184">
        <v>2.5909090909090908</v>
      </c>
      <c r="L232" s="185">
        <f>IFERROR(K232-I232,"-")</f>
        <v>-2.5757575757575868E-2</v>
      </c>
      <c r="M232" s="184">
        <v>2.6896551724137931</v>
      </c>
      <c r="N232" s="185">
        <f>IFERROR(M232-K232,"-")</f>
        <v>9.8746081504702321E-2</v>
      </c>
      <c r="O232" s="185">
        <f t="shared" si="70"/>
        <v>0.15774027879677188</v>
      </c>
    </row>
    <row r="233" spans="2:16" x14ac:dyDescent="0.25">
      <c r="B233" s="114" t="s">
        <v>79</v>
      </c>
      <c r="C233" s="184">
        <v>4.2105263157894735</v>
      </c>
      <c r="D233" s="185">
        <v>-1.5894736842105264</v>
      </c>
      <c r="E233" s="184" t="s">
        <v>227</v>
      </c>
      <c r="F233" s="185" t="str">
        <f t="shared" ref="F233:J241" si="71">IFERROR(E233-C233,"-")</f>
        <v>-</v>
      </c>
      <c r="G233" s="184">
        <v>1.5454545454545454</v>
      </c>
      <c r="H233" s="185" t="str">
        <f t="shared" si="71"/>
        <v>-</v>
      </c>
      <c r="I233" s="184">
        <v>3.25</v>
      </c>
      <c r="J233" s="185">
        <f t="shared" si="71"/>
        <v>1.7045454545454546</v>
      </c>
      <c r="K233" s="184">
        <v>2.59375</v>
      </c>
      <c r="L233" s="185">
        <f t="shared" ref="L233:L241" si="72">IFERROR(K233-I233,"-")</f>
        <v>-0.65625</v>
      </c>
      <c r="M233" s="184">
        <v>1.346938775510204</v>
      </c>
      <c r="N233" s="185">
        <f t="shared" ref="N233:N240" si="73">IFERROR(M233-K233,"-")</f>
        <v>-1.246811224489796</v>
      </c>
      <c r="O233" s="185">
        <f t="shared" si="70"/>
        <v>-2.8635875402792692</v>
      </c>
    </row>
    <row r="234" spans="2:16" x14ac:dyDescent="0.25">
      <c r="B234" s="114" t="s">
        <v>81</v>
      </c>
      <c r="C234" s="184">
        <v>1.9090909090909092</v>
      </c>
      <c r="D234" s="185">
        <v>-1.8803827751196169</v>
      </c>
      <c r="E234" s="184" t="s">
        <v>227</v>
      </c>
      <c r="F234" s="185" t="str">
        <f t="shared" si="71"/>
        <v>-</v>
      </c>
      <c r="G234" s="184">
        <v>3.36</v>
      </c>
      <c r="H234" s="185" t="str">
        <f t="shared" si="71"/>
        <v>-</v>
      </c>
      <c r="I234" s="184">
        <v>2.2580645161290325</v>
      </c>
      <c r="J234" s="185">
        <f t="shared" si="71"/>
        <v>-1.1019354838709674</v>
      </c>
      <c r="K234" s="184">
        <v>2.28125</v>
      </c>
      <c r="L234" s="185">
        <f t="shared" si="72"/>
        <v>2.3185483870967527E-2</v>
      </c>
      <c r="M234" s="184">
        <v>2.8947368421052633</v>
      </c>
      <c r="N234" s="185">
        <f t="shared" si="73"/>
        <v>0.61348684210526327</v>
      </c>
      <c r="O234" s="185">
        <f t="shared" si="70"/>
        <v>0.9856459330143541</v>
      </c>
    </row>
    <row r="235" spans="2:16" x14ac:dyDescent="0.25">
      <c r="B235" s="114" t="s">
        <v>83</v>
      </c>
      <c r="C235" s="184">
        <v>1.6538461538461537</v>
      </c>
      <c r="D235" s="185">
        <v>-1.3461538461538463</v>
      </c>
      <c r="E235" s="184" t="s">
        <v>227</v>
      </c>
      <c r="F235" s="185" t="str">
        <f t="shared" si="71"/>
        <v>-</v>
      </c>
      <c r="G235" s="184">
        <v>2.5116279069767442</v>
      </c>
      <c r="H235" s="185" t="str">
        <f t="shared" si="71"/>
        <v>-</v>
      </c>
      <c r="I235" s="184">
        <v>3.4262295081967213</v>
      </c>
      <c r="J235" s="185">
        <f t="shared" si="71"/>
        <v>0.91460160121997713</v>
      </c>
      <c r="K235" s="184">
        <v>2.5813953488372094</v>
      </c>
      <c r="L235" s="185">
        <f t="shared" si="72"/>
        <v>-0.84483415935951189</v>
      </c>
      <c r="M235" s="184">
        <v>2.36</v>
      </c>
      <c r="N235" s="185">
        <f t="shared" si="73"/>
        <v>-0.22139534883720957</v>
      </c>
      <c r="O235" s="185">
        <f>IFERROR(M235-C235,"-")</f>
        <v>0.70615384615384613</v>
      </c>
    </row>
    <row r="236" spans="2:16" x14ac:dyDescent="0.25">
      <c r="B236" s="114" t="s">
        <v>85</v>
      </c>
      <c r="C236" s="184">
        <v>1.8181818181818181</v>
      </c>
      <c r="D236" s="185">
        <v>-0.946524064171123</v>
      </c>
      <c r="E236" s="184">
        <v>2.6666666666666665</v>
      </c>
      <c r="F236" s="185">
        <f t="shared" si="71"/>
        <v>0.8484848484848484</v>
      </c>
      <c r="G236" s="184">
        <v>1.7179487179487178</v>
      </c>
      <c r="H236" s="185">
        <f t="shared" si="71"/>
        <v>-0.94871794871794868</v>
      </c>
      <c r="I236" s="184">
        <v>2.406779661016949</v>
      </c>
      <c r="J236" s="185">
        <f t="shared" si="71"/>
        <v>0.68883094306823112</v>
      </c>
      <c r="K236" s="184">
        <v>2.3877551020408165</v>
      </c>
      <c r="L236" s="185">
        <f t="shared" si="72"/>
        <v>-1.9024558976132422E-2</v>
      </c>
      <c r="M236" s="184">
        <v>2.3050847457627119</v>
      </c>
      <c r="N236" s="185">
        <f t="shared" si="73"/>
        <v>-8.2670356278104595E-2</v>
      </c>
      <c r="O236" s="185">
        <f>IFERROR(M236-C236,"-")</f>
        <v>0.48690292758089382</v>
      </c>
    </row>
    <row r="237" spans="2:16" x14ac:dyDescent="0.25">
      <c r="B237" s="114" t="s">
        <v>87</v>
      </c>
      <c r="C237" s="184">
        <v>1.5</v>
      </c>
      <c r="D237" s="185">
        <v>-1.6538461538461537</v>
      </c>
      <c r="E237" s="184">
        <v>2.15</v>
      </c>
      <c r="F237" s="185">
        <f t="shared" si="71"/>
        <v>0.64999999999999991</v>
      </c>
      <c r="G237" s="184">
        <v>2</v>
      </c>
      <c r="H237" s="185">
        <f t="shared" si="71"/>
        <v>-0.14999999999999991</v>
      </c>
      <c r="I237" s="184">
        <v>3.9</v>
      </c>
      <c r="J237" s="185">
        <f t="shared" si="71"/>
        <v>1.9</v>
      </c>
      <c r="K237" s="184">
        <v>2.9268292682926829</v>
      </c>
      <c r="L237" s="185">
        <f t="shared" si="72"/>
        <v>-0.97317073170731705</v>
      </c>
      <c r="M237" s="184"/>
      <c r="N237" s="185"/>
      <c r="O237" s="185"/>
    </row>
    <row r="238" spans="2:16" x14ac:dyDescent="0.25">
      <c r="B238" s="114" t="s">
        <v>89</v>
      </c>
      <c r="C238" s="184">
        <v>2.074074074074074</v>
      </c>
      <c r="D238" s="185">
        <v>-0.21759259259259256</v>
      </c>
      <c r="E238" s="184">
        <v>1.8974358974358974</v>
      </c>
      <c r="F238" s="185">
        <f t="shared" si="71"/>
        <v>-0.1766381766381766</v>
      </c>
      <c r="G238" s="184">
        <v>2.7580645161290325</v>
      </c>
      <c r="H238" s="185">
        <f t="shared" si="71"/>
        <v>0.86062861869313512</v>
      </c>
      <c r="I238" s="184">
        <v>2.2432432432432434</v>
      </c>
      <c r="J238" s="185">
        <f t="shared" si="71"/>
        <v>-0.51482127288578905</v>
      </c>
      <c r="K238" s="184">
        <v>2.9</v>
      </c>
      <c r="L238" s="185">
        <f t="shared" si="72"/>
        <v>0.65675675675675649</v>
      </c>
      <c r="M238" s="184"/>
      <c r="N238" s="185"/>
      <c r="O238" s="185"/>
    </row>
    <row r="239" spans="2:16" x14ac:dyDescent="0.25">
      <c r="B239" s="114" t="s">
        <v>91</v>
      </c>
      <c r="C239" s="184">
        <v>1.5316455696202531</v>
      </c>
      <c r="D239" s="185">
        <v>-1.7004972875226041</v>
      </c>
      <c r="E239" s="184">
        <v>2.4509803921568629</v>
      </c>
      <c r="F239" s="185">
        <f t="shared" si="71"/>
        <v>0.91933482253660981</v>
      </c>
      <c r="G239" s="184">
        <v>3.0673076923076925</v>
      </c>
      <c r="H239" s="185">
        <f t="shared" si="71"/>
        <v>0.61632730015082959</v>
      </c>
      <c r="I239" s="184">
        <v>2.2428571428571429</v>
      </c>
      <c r="J239" s="185">
        <f t="shared" si="71"/>
        <v>-0.82445054945054963</v>
      </c>
      <c r="K239" s="184">
        <v>2.961904761904762</v>
      </c>
      <c r="L239" s="185">
        <f t="shared" si="72"/>
        <v>0.71904761904761916</v>
      </c>
      <c r="M239" s="184"/>
      <c r="N239" s="185"/>
      <c r="O239" s="185"/>
    </row>
    <row r="240" spans="2:16" x14ac:dyDescent="0.25">
      <c r="B240" s="114" t="s">
        <v>93</v>
      </c>
      <c r="C240" s="184">
        <v>2.85</v>
      </c>
      <c r="D240" s="185">
        <v>0.99141414141414153</v>
      </c>
      <c r="E240" s="184">
        <v>1.8</v>
      </c>
      <c r="F240" s="185">
        <f t="shared" si="71"/>
        <v>-1.05</v>
      </c>
      <c r="G240" s="184">
        <v>2.4202898550724639</v>
      </c>
      <c r="H240" s="185">
        <f t="shared" si="71"/>
        <v>0.62028985507246381</v>
      </c>
      <c r="I240" s="184">
        <v>2.1538461538461537</v>
      </c>
      <c r="J240" s="185">
        <f t="shared" si="71"/>
        <v>-0.26644370122631011</v>
      </c>
      <c r="K240" s="184">
        <v>2.0506329113924049</v>
      </c>
      <c r="L240" s="185">
        <f t="shared" si="72"/>
        <v>-0.10321324245374885</v>
      </c>
      <c r="M240" s="184"/>
      <c r="N240" s="185"/>
      <c r="O240" s="185"/>
    </row>
    <row r="241" spans="2:16" ht="15.75" x14ac:dyDescent="0.25">
      <c r="B241" s="117" t="s">
        <v>30</v>
      </c>
      <c r="C241" s="186">
        <v>2.5009633911368017</v>
      </c>
      <c r="D241" s="187">
        <v>-0.43349353770214982</v>
      </c>
      <c r="E241" s="186">
        <v>2.2450142450142452</v>
      </c>
      <c r="F241" s="187">
        <f t="shared" si="71"/>
        <v>-0.25594914612255648</v>
      </c>
      <c r="G241" s="186">
        <v>2.5936883629191323</v>
      </c>
      <c r="H241" s="187">
        <f t="shared" si="71"/>
        <v>0.34867411790488712</v>
      </c>
      <c r="I241" s="186">
        <v>2.774193548387097</v>
      </c>
      <c r="J241" s="187">
        <f t="shared" si="71"/>
        <v>0.18050518546796468</v>
      </c>
      <c r="K241" s="186">
        <v>2.7876923076923079</v>
      </c>
      <c r="L241" s="187">
        <f t="shared" si="72"/>
        <v>1.3498759305210939E-2</v>
      </c>
      <c r="M241" s="186">
        <v>2.5668896321070234</v>
      </c>
      <c r="N241" s="187">
        <v>-0.29804543282804152</v>
      </c>
      <c r="O241" s="187">
        <v>-0.18661176845320071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299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3.2777777777777777</v>
      </c>
      <c r="D251" s="185">
        <v>0.9444444444444442</v>
      </c>
      <c r="E251" s="184">
        <v>3.7241379310344827</v>
      </c>
      <c r="F251" s="185">
        <f t="shared" ref="F251:J253" si="74">IFERROR(E251-C251,"-")</f>
        <v>0.44636015325670497</v>
      </c>
      <c r="G251" s="184">
        <v>1.25</v>
      </c>
      <c r="H251" s="185">
        <f t="shared" si="74"/>
        <v>-2.4741379310344827</v>
      </c>
      <c r="I251" s="184">
        <v>4.04</v>
      </c>
      <c r="J251" s="185">
        <f t="shared" si="74"/>
        <v>2.79</v>
      </c>
      <c r="K251" s="184">
        <v>3.6111111111111112</v>
      </c>
      <c r="L251" s="185">
        <f t="shared" ref="L251:L253" si="75">IFERROR(K251-I251,"-")</f>
        <v>-0.42888888888888888</v>
      </c>
      <c r="M251" s="184">
        <v>2.8793103448275863</v>
      </c>
      <c r="N251" s="185">
        <f t="shared" ref="N251:N253" si="76">IFERROR(M251-K251,"-")</f>
        <v>-0.73180076628352486</v>
      </c>
      <c r="O251" s="185">
        <f t="shared" ref="O251" si="77">IFERROR(M251-C251,"-")</f>
        <v>-0.39846743295019138</v>
      </c>
    </row>
    <row r="252" spans="2:16" x14ac:dyDescent="0.25">
      <c r="B252" s="114" t="s">
        <v>73</v>
      </c>
      <c r="C252" s="184">
        <v>2.3235294117647061</v>
      </c>
      <c r="D252" s="185">
        <v>6.6386554621848948E-2</v>
      </c>
      <c r="E252" s="184">
        <v>4.2941176470588234</v>
      </c>
      <c r="F252" s="185">
        <f t="shared" si="74"/>
        <v>1.9705882352941173</v>
      </c>
      <c r="G252" s="184">
        <v>1</v>
      </c>
      <c r="H252" s="185">
        <f t="shared" si="74"/>
        <v>-3.2941176470588234</v>
      </c>
      <c r="I252" s="184">
        <v>2.9384615384615387</v>
      </c>
      <c r="J252" s="185">
        <f t="shared" si="74"/>
        <v>1.9384615384615387</v>
      </c>
      <c r="K252" s="184">
        <v>1.8235294117647058</v>
      </c>
      <c r="L252" s="185">
        <f t="shared" si="75"/>
        <v>-1.1149321266968328</v>
      </c>
      <c r="M252" s="184">
        <v>4.2424242424242422</v>
      </c>
      <c r="N252" s="185">
        <f t="shared" si="76"/>
        <v>2.4188948306595366</v>
      </c>
      <c r="O252" s="185">
        <f>IFERROR(M252-C252,"-")</f>
        <v>1.9188948306595361</v>
      </c>
    </row>
    <row r="253" spans="2:16" x14ac:dyDescent="0.25">
      <c r="B253" s="114" t="s">
        <v>75</v>
      </c>
      <c r="C253" s="184">
        <v>3.8</v>
      </c>
      <c r="D253" s="185">
        <v>0.68888888888888866</v>
      </c>
      <c r="E253" s="184">
        <v>21</v>
      </c>
      <c r="F253" s="185">
        <f t="shared" si="74"/>
        <v>17.2</v>
      </c>
      <c r="G253" s="184">
        <v>7</v>
      </c>
      <c r="H253" s="185">
        <f t="shared" si="74"/>
        <v>-14</v>
      </c>
      <c r="I253" s="184">
        <v>1.9318181818181819</v>
      </c>
      <c r="J253" s="185">
        <f t="shared" si="74"/>
        <v>-5.0681818181818183</v>
      </c>
      <c r="K253" s="184">
        <v>2</v>
      </c>
      <c r="L253" s="185">
        <f t="shared" si="75"/>
        <v>6.8181818181818121E-2</v>
      </c>
      <c r="M253" s="184">
        <v>4.7692307692307692</v>
      </c>
      <c r="N253" s="185">
        <f t="shared" si="76"/>
        <v>2.7692307692307692</v>
      </c>
      <c r="O253" s="185">
        <f t="shared" ref="O253:O256" si="78">IFERROR(M253-C253,"-")</f>
        <v>0.96923076923076934</v>
      </c>
    </row>
    <row r="254" spans="2:16" x14ac:dyDescent="0.25">
      <c r="B254" s="114" t="s">
        <v>77</v>
      </c>
      <c r="C254" s="184">
        <v>2.6666666666666665</v>
      </c>
      <c r="D254" s="185">
        <v>1.0555555555555554</v>
      </c>
      <c r="E254" s="184" t="s">
        <v>227</v>
      </c>
      <c r="F254" s="185" t="str">
        <f>IFERROR(E254-C254,"-")</f>
        <v>-</v>
      </c>
      <c r="G254" s="184">
        <v>1.8</v>
      </c>
      <c r="H254" s="185" t="str">
        <f>IFERROR(G254-E254,"-")</f>
        <v>-</v>
      </c>
      <c r="I254" s="184">
        <v>1.7</v>
      </c>
      <c r="J254" s="185">
        <f>IFERROR(I254-G254,"-")</f>
        <v>-0.10000000000000009</v>
      </c>
      <c r="K254" s="184">
        <v>2.625</v>
      </c>
      <c r="L254" s="185">
        <f>IFERROR(K254-I254,"-")</f>
        <v>0.92500000000000004</v>
      </c>
      <c r="M254" s="184" t="s">
        <v>227</v>
      </c>
      <c r="N254" s="185" t="str">
        <f>IFERROR(M254-K254,"-")</f>
        <v>-</v>
      </c>
      <c r="O254" s="185" t="str">
        <f t="shared" si="78"/>
        <v>-</v>
      </c>
    </row>
    <row r="255" spans="2:16" x14ac:dyDescent="0.25">
      <c r="B255" s="114" t="s">
        <v>79</v>
      </c>
      <c r="C255" s="184">
        <v>2.5</v>
      </c>
      <c r="D255" s="185">
        <v>1.5</v>
      </c>
      <c r="E255" s="184" t="s">
        <v>227</v>
      </c>
      <c r="F255" s="185" t="str">
        <f t="shared" ref="F255:J263" si="79">IFERROR(E255-C255,"-")</f>
        <v>-</v>
      </c>
      <c r="G255" s="184">
        <v>6</v>
      </c>
      <c r="H255" s="185" t="str">
        <f t="shared" si="79"/>
        <v>-</v>
      </c>
      <c r="I255" s="184">
        <v>3.5</v>
      </c>
      <c r="J255" s="185">
        <f t="shared" si="79"/>
        <v>-2.5</v>
      </c>
      <c r="K255" s="184">
        <v>5</v>
      </c>
      <c r="L255" s="185">
        <f t="shared" ref="L255:L263" si="80">IFERROR(K255-I255,"-")</f>
        <v>1.5</v>
      </c>
      <c r="M255" s="184" t="s">
        <v>227</v>
      </c>
      <c r="N255" s="185" t="str">
        <f t="shared" ref="N255:N262" si="81">IFERROR(M255-K255,"-")</f>
        <v>-</v>
      </c>
      <c r="O255" s="185" t="str">
        <f t="shared" si="78"/>
        <v>-</v>
      </c>
    </row>
    <row r="256" spans="2:16" x14ac:dyDescent="0.25">
      <c r="B256" s="114" t="s">
        <v>81</v>
      </c>
      <c r="C256" s="184">
        <v>3.8333333333333335</v>
      </c>
      <c r="D256" s="185" t="s">
        <v>227</v>
      </c>
      <c r="E256" s="184" t="s">
        <v>227</v>
      </c>
      <c r="F256" s="185" t="str">
        <f t="shared" si="79"/>
        <v>-</v>
      </c>
      <c r="G256" s="184" t="s">
        <v>227</v>
      </c>
      <c r="H256" s="185" t="str">
        <f t="shared" si="79"/>
        <v>-</v>
      </c>
      <c r="I256" s="184">
        <v>1</v>
      </c>
      <c r="J256" s="185" t="str">
        <f t="shared" si="79"/>
        <v>-</v>
      </c>
      <c r="K256" s="184">
        <v>1</v>
      </c>
      <c r="L256" s="185">
        <f t="shared" si="80"/>
        <v>0</v>
      </c>
      <c r="M256" s="184">
        <v>3.7446808510638299</v>
      </c>
      <c r="N256" s="185">
        <f t="shared" si="81"/>
        <v>2.7446808510638299</v>
      </c>
      <c r="O256" s="185">
        <f t="shared" si="78"/>
        <v>-8.8652482269503619E-2</v>
      </c>
    </row>
    <row r="257" spans="2:16" x14ac:dyDescent="0.25">
      <c r="B257" s="114" t="s">
        <v>83</v>
      </c>
      <c r="C257" s="184">
        <v>3</v>
      </c>
      <c r="D257" s="185">
        <v>1</v>
      </c>
      <c r="E257" s="184" t="s">
        <v>227</v>
      </c>
      <c r="F257" s="185" t="str">
        <f t="shared" si="79"/>
        <v>-</v>
      </c>
      <c r="G257" s="184">
        <v>1</v>
      </c>
      <c r="H257" s="185" t="str">
        <f t="shared" si="79"/>
        <v>-</v>
      </c>
      <c r="I257" s="184">
        <v>2.125</v>
      </c>
      <c r="J257" s="185">
        <f t="shared" si="79"/>
        <v>1.125</v>
      </c>
      <c r="K257" s="184">
        <v>3.8888888888888888</v>
      </c>
      <c r="L257" s="185">
        <f t="shared" si="80"/>
        <v>1.7638888888888888</v>
      </c>
      <c r="M257" s="184">
        <v>4.5</v>
      </c>
      <c r="N257" s="185">
        <f t="shared" si="81"/>
        <v>0.61111111111111116</v>
      </c>
      <c r="O257" s="185">
        <f>IFERROR(M257-C257,"-")</f>
        <v>1.5</v>
      </c>
    </row>
    <row r="258" spans="2:16" x14ac:dyDescent="0.25">
      <c r="B258" s="114" t="s">
        <v>85</v>
      </c>
      <c r="C258" s="184">
        <v>1</v>
      </c>
      <c r="D258" s="185" t="s">
        <v>227</v>
      </c>
      <c r="E258" s="184">
        <v>1</v>
      </c>
      <c r="F258" s="185">
        <f t="shared" si="79"/>
        <v>0</v>
      </c>
      <c r="G258" s="184" t="s">
        <v>227</v>
      </c>
      <c r="H258" s="185" t="str">
        <f t="shared" si="79"/>
        <v>-</v>
      </c>
      <c r="I258" s="184">
        <v>2.3333333333333335</v>
      </c>
      <c r="J258" s="185" t="str">
        <f t="shared" si="79"/>
        <v>-</v>
      </c>
      <c r="K258" s="184">
        <v>1</v>
      </c>
      <c r="L258" s="185">
        <f t="shared" si="80"/>
        <v>-1.3333333333333335</v>
      </c>
      <c r="M258" s="184">
        <v>1</v>
      </c>
      <c r="N258" s="185">
        <f t="shared" si="81"/>
        <v>0</v>
      </c>
      <c r="O258" s="185">
        <f>IFERROR(M258-C258,"-")</f>
        <v>0</v>
      </c>
    </row>
    <row r="259" spans="2:16" x14ac:dyDescent="0.25">
      <c r="B259" s="114" t="s">
        <v>87</v>
      </c>
      <c r="C259" s="184">
        <v>1</v>
      </c>
      <c r="D259" s="185" t="s">
        <v>227</v>
      </c>
      <c r="E259" s="184">
        <v>2</v>
      </c>
      <c r="F259" s="185">
        <f t="shared" si="79"/>
        <v>1</v>
      </c>
      <c r="G259" s="184">
        <v>1</v>
      </c>
      <c r="H259" s="185">
        <f t="shared" si="79"/>
        <v>-1</v>
      </c>
      <c r="I259" s="184">
        <v>5.4</v>
      </c>
      <c r="J259" s="185">
        <f t="shared" si="79"/>
        <v>4.4000000000000004</v>
      </c>
      <c r="K259" s="184">
        <v>3.5</v>
      </c>
      <c r="L259" s="185">
        <f t="shared" si="80"/>
        <v>-1.9000000000000004</v>
      </c>
      <c r="M259" s="184"/>
      <c r="N259" s="185"/>
      <c r="O259" s="185"/>
    </row>
    <row r="260" spans="2:16" x14ac:dyDescent="0.25">
      <c r="B260" s="114" t="s">
        <v>89</v>
      </c>
      <c r="C260" s="184">
        <v>1.3333333333333333</v>
      </c>
      <c r="D260" s="185">
        <v>-1.2916666666666667</v>
      </c>
      <c r="E260" s="184" t="s">
        <v>227</v>
      </c>
      <c r="F260" s="185" t="str">
        <f t="shared" si="79"/>
        <v>-</v>
      </c>
      <c r="G260" s="184">
        <v>3.225806451612903</v>
      </c>
      <c r="H260" s="185" t="str">
        <f t="shared" si="79"/>
        <v>-</v>
      </c>
      <c r="I260" s="184">
        <v>3.2857142857142856</v>
      </c>
      <c r="J260" s="185">
        <f t="shared" si="79"/>
        <v>5.9907834101382562E-2</v>
      </c>
      <c r="K260" s="184">
        <v>1</v>
      </c>
      <c r="L260" s="185">
        <f t="shared" si="80"/>
        <v>-2.2857142857142856</v>
      </c>
      <c r="M260" s="184"/>
      <c r="N260" s="185"/>
      <c r="O260" s="185"/>
    </row>
    <row r="261" spans="2:16" x14ac:dyDescent="0.25">
      <c r="B261" s="114" t="s">
        <v>91</v>
      </c>
      <c r="C261" s="184">
        <v>2.4375</v>
      </c>
      <c r="D261" s="185">
        <v>-0.3900862068965516</v>
      </c>
      <c r="E261" s="184">
        <v>4.5</v>
      </c>
      <c r="F261" s="185">
        <f t="shared" si="79"/>
        <v>2.0625</v>
      </c>
      <c r="G261" s="184">
        <v>2.5909090909090908</v>
      </c>
      <c r="H261" s="185">
        <f t="shared" si="79"/>
        <v>-1.9090909090909092</v>
      </c>
      <c r="I261" s="184">
        <v>3.3333333333333335</v>
      </c>
      <c r="J261" s="185">
        <f t="shared" si="79"/>
        <v>0.74242424242424265</v>
      </c>
      <c r="K261" s="184">
        <v>3.4166666666666665</v>
      </c>
      <c r="L261" s="185">
        <f t="shared" si="80"/>
        <v>8.3333333333333037E-2</v>
      </c>
      <c r="M261" s="184"/>
      <c r="N261" s="185"/>
      <c r="O261" s="185"/>
    </row>
    <row r="262" spans="2:16" x14ac:dyDescent="0.25">
      <c r="B262" s="114" t="s">
        <v>93</v>
      </c>
      <c r="C262" s="184">
        <v>3.7</v>
      </c>
      <c r="D262" s="185">
        <v>0.89512195121951255</v>
      </c>
      <c r="E262" s="184">
        <v>1</v>
      </c>
      <c r="F262" s="185">
        <f t="shared" si="79"/>
        <v>-2.7</v>
      </c>
      <c r="G262" s="184">
        <v>2.40625</v>
      </c>
      <c r="H262" s="185">
        <f t="shared" si="79"/>
        <v>1.40625</v>
      </c>
      <c r="I262" s="184">
        <v>4.5909090909090908</v>
      </c>
      <c r="J262" s="185">
        <f t="shared" si="79"/>
        <v>2.1846590909090908</v>
      </c>
      <c r="K262" s="184">
        <v>2</v>
      </c>
      <c r="L262" s="185">
        <f t="shared" si="80"/>
        <v>-2.5909090909090908</v>
      </c>
      <c r="M262" s="184"/>
      <c r="N262" s="185"/>
      <c r="O262" s="185"/>
    </row>
    <row r="263" spans="2:16" ht="15.75" x14ac:dyDescent="0.25">
      <c r="B263" s="117" t="s">
        <v>30</v>
      </c>
      <c r="C263" s="186">
        <v>2.8645161290322583</v>
      </c>
      <c r="D263" s="187">
        <v>0.37019794721407662</v>
      </c>
      <c r="E263" s="186">
        <v>4.830645161290323</v>
      </c>
      <c r="F263" s="187">
        <f t="shared" si="79"/>
        <v>1.9661290322580647</v>
      </c>
      <c r="G263" s="186">
        <v>2.6190476190476191</v>
      </c>
      <c r="H263" s="187">
        <f t="shared" si="79"/>
        <v>-2.2115975422427039</v>
      </c>
      <c r="I263" s="186">
        <v>3.0259259259259261</v>
      </c>
      <c r="J263" s="187">
        <f t="shared" si="79"/>
        <v>0.40687830687830706</v>
      </c>
      <c r="K263" s="186">
        <v>2.7450980392156863</v>
      </c>
      <c r="L263" s="187">
        <f t="shared" si="80"/>
        <v>-0.28082788671023984</v>
      </c>
      <c r="M263" s="186">
        <v>3.6121212121212123</v>
      </c>
      <c r="N263" s="187">
        <v>0.82780748663101633</v>
      </c>
      <c r="O263" s="187">
        <v>0.63116883116883127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300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3.5</v>
      </c>
      <c r="D273" s="185">
        <v>0.82075471698113223</v>
      </c>
      <c r="E273" s="184">
        <v>3.1</v>
      </c>
      <c r="F273" s="185">
        <f t="shared" ref="F273:J275" si="82">IFERROR(E273-C273,"-")</f>
        <v>-0.39999999999999991</v>
      </c>
      <c r="G273" s="184">
        <v>3.2857142857142856</v>
      </c>
      <c r="H273" s="185">
        <f t="shared" si="82"/>
        <v>0.1857142857142855</v>
      </c>
      <c r="I273" s="184">
        <v>2.8918918918918921</v>
      </c>
      <c r="J273" s="185">
        <f t="shared" si="82"/>
        <v>-0.39382239382239348</v>
      </c>
      <c r="K273" s="184">
        <v>3.6875</v>
      </c>
      <c r="L273" s="185">
        <f t="shared" ref="L273:L275" si="83">IFERROR(K273-I273,"-")</f>
        <v>0.79560810810810789</v>
      </c>
      <c r="M273" s="184">
        <v>2.7826086956521738</v>
      </c>
      <c r="N273" s="185">
        <f t="shared" ref="N273:N275" si="84">IFERROR(M273-K273,"-")</f>
        <v>-0.90489130434782616</v>
      </c>
      <c r="O273" s="185">
        <f t="shared" ref="O273" si="85">IFERROR(M273-C273,"-")</f>
        <v>-0.71739130434782616</v>
      </c>
    </row>
    <row r="274" spans="2:15" x14ac:dyDescent="0.25">
      <c r="B274" s="114" t="s">
        <v>73</v>
      </c>
      <c r="C274" s="184">
        <v>3.9393939393939394</v>
      </c>
      <c r="D274" s="185">
        <v>1.0560606060606061</v>
      </c>
      <c r="E274" s="184">
        <v>3.7692307692307692</v>
      </c>
      <c r="F274" s="185">
        <f t="shared" si="82"/>
        <v>-0.17016317016317029</v>
      </c>
      <c r="G274" s="184">
        <v>7</v>
      </c>
      <c r="H274" s="185">
        <f t="shared" si="82"/>
        <v>3.2307692307692308</v>
      </c>
      <c r="I274" s="184">
        <v>4.4000000000000004</v>
      </c>
      <c r="J274" s="185">
        <f t="shared" si="82"/>
        <v>-2.5999999999999996</v>
      </c>
      <c r="K274" s="184">
        <v>3.6875</v>
      </c>
      <c r="L274" s="185">
        <f t="shared" si="83"/>
        <v>-0.71250000000000036</v>
      </c>
      <c r="M274" s="184">
        <v>4.2</v>
      </c>
      <c r="N274" s="185">
        <f t="shared" si="84"/>
        <v>0.51250000000000018</v>
      </c>
      <c r="O274" s="185">
        <f>IFERROR(M274-C274,"-")</f>
        <v>0.26060606060606073</v>
      </c>
    </row>
    <row r="275" spans="2:15" x14ac:dyDescent="0.25">
      <c r="B275" s="114" t="s">
        <v>75</v>
      </c>
      <c r="C275" s="184">
        <v>2.6052631578947367</v>
      </c>
      <c r="D275" s="185">
        <v>-0.88727415553809896</v>
      </c>
      <c r="E275" s="184">
        <v>3.8</v>
      </c>
      <c r="F275" s="185">
        <f t="shared" si="82"/>
        <v>1.1947368421052631</v>
      </c>
      <c r="G275" s="184">
        <v>4.125</v>
      </c>
      <c r="H275" s="185">
        <f t="shared" si="82"/>
        <v>0.32500000000000018</v>
      </c>
      <c r="I275" s="184">
        <v>1.0454545454545454</v>
      </c>
      <c r="J275" s="185">
        <f t="shared" si="82"/>
        <v>-3.0795454545454546</v>
      </c>
      <c r="K275" s="184">
        <v>2.763157894736842</v>
      </c>
      <c r="L275" s="185">
        <f t="shared" si="83"/>
        <v>1.7177033492822966</v>
      </c>
      <c r="M275" s="184">
        <v>3.2857142857142856</v>
      </c>
      <c r="N275" s="185">
        <f t="shared" si="84"/>
        <v>0.52255639097744355</v>
      </c>
      <c r="O275" s="185">
        <f t="shared" ref="O275:O278" si="86">IFERROR(M275-C275,"-")</f>
        <v>0.68045112781954886</v>
      </c>
    </row>
    <row r="276" spans="2:15" x14ac:dyDescent="0.25">
      <c r="B276" s="114" t="s">
        <v>77</v>
      </c>
      <c r="C276" s="184">
        <v>1.0666666666666667</v>
      </c>
      <c r="D276" s="185">
        <v>-1.4596491228070174</v>
      </c>
      <c r="E276" s="184" t="s">
        <v>227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2</v>
      </c>
      <c r="J276" s="185">
        <f>IFERROR(I276-G276,"-")</f>
        <v>0</v>
      </c>
      <c r="K276" s="184">
        <v>3</v>
      </c>
      <c r="L276" s="185">
        <f>IFERROR(K276-I276,"-")</f>
        <v>1</v>
      </c>
      <c r="M276" s="184">
        <v>3.2</v>
      </c>
      <c r="N276" s="185">
        <f>IFERROR(M276-K276,"-")</f>
        <v>0.20000000000000018</v>
      </c>
      <c r="O276" s="185">
        <f t="shared" si="86"/>
        <v>2.1333333333333337</v>
      </c>
    </row>
    <row r="277" spans="2:15" x14ac:dyDescent="0.25">
      <c r="B277" s="114" t="s">
        <v>79</v>
      </c>
      <c r="C277" s="184">
        <v>1</v>
      </c>
      <c r="D277" s="185">
        <v>-1.3076923076923075</v>
      </c>
      <c r="E277" s="184" t="s">
        <v>227</v>
      </c>
      <c r="F277" s="185" t="str">
        <f t="shared" ref="F277:J285" si="87">IFERROR(E277-C277,"-")</f>
        <v>-</v>
      </c>
      <c r="G277" s="184">
        <v>1.25</v>
      </c>
      <c r="H277" s="185" t="str">
        <f t="shared" si="87"/>
        <v>-</v>
      </c>
      <c r="I277" s="184">
        <v>1.6666666666666667</v>
      </c>
      <c r="J277" s="185">
        <f t="shared" si="87"/>
        <v>0.41666666666666674</v>
      </c>
      <c r="K277" s="184">
        <v>10.5</v>
      </c>
      <c r="L277" s="185">
        <f t="shared" ref="L277:L285" si="88">IFERROR(K277-I277,"-")</f>
        <v>8.8333333333333339</v>
      </c>
      <c r="M277" s="184">
        <v>1.5</v>
      </c>
      <c r="N277" s="185">
        <f t="shared" ref="N277:N284" si="89">IFERROR(M277-K277,"-")</f>
        <v>-9</v>
      </c>
      <c r="O277" s="185">
        <f t="shared" si="86"/>
        <v>0.5</v>
      </c>
    </row>
    <row r="278" spans="2:15" x14ac:dyDescent="0.25">
      <c r="B278" s="114" t="s">
        <v>81</v>
      </c>
      <c r="C278" s="184">
        <v>1.7619047619047619</v>
      </c>
      <c r="D278" s="185">
        <v>9.5238095238095122E-2</v>
      </c>
      <c r="E278" s="184" t="s">
        <v>227</v>
      </c>
      <c r="F278" s="185" t="str">
        <f t="shared" si="87"/>
        <v>-</v>
      </c>
      <c r="G278" s="184">
        <v>2</v>
      </c>
      <c r="H278" s="185" t="str">
        <f t="shared" si="87"/>
        <v>-</v>
      </c>
      <c r="I278" s="184">
        <v>1.3181818181818181</v>
      </c>
      <c r="J278" s="185">
        <f t="shared" si="87"/>
        <v>-0.68181818181818188</v>
      </c>
      <c r="K278" s="184">
        <v>5.333333333333333</v>
      </c>
      <c r="L278" s="185">
        <f t="shared" si="88"/>
        <v>4.0151515151515147</v>
      </c>
      <c r="M278" s="184" t="s">
        <v>227</v>
      </c>
      <c r="N278" s="185" t="str">
        <f t="shared" si="89"/>
        <v>-</v>
      </c>
      <c r="O278" s="185" t="str">
        <f t="shared" si="86"/>
        <v>-</v>
      </c>
    </row>
    <row r="279" spans="2:15" x14ac:dyDescent="0.25">
      <c r="B279" s="114" t="s">
        <v>83</v>
      </c>
      <c r="C279" s="184">
        <v>1.1538461538461537</v>
      </c>
      <c r="D279" s="185">
        <v>-0.262820512820513</v>
      </c>
      <c r="E279" s="184" t="s">
        <v>227</v>
      </c>
      <c r="F279" s="185" t="str">
        <f t="shared" si="87"/>
        <v>-</v>
      </c>
      <c r="G279" s="184">
        <v>3.5</v>
      </c>
      <c r="H279" s="185" t="str">
        <f t="shared" si="87"/>
        <v>-</v>
      </c>
      <c r="I279" s="184">
        <v>2.5</v>
      </c>
      <c r="J279" s="185">
        <f t="shared" si="87"/>
        <v>-1</v>
      </c>
      <c r="K279" s="184">
        <v>3.2222222222222223</v>
      </c>
      <c r="L279" s="185">
        <f t="shared" si="88"/>
        <v>0.72222222222222232</v>
      </c>
      <c r="M279" s="184">
        <v>1</v>
      </c>
      <c r="N279" s="185">
        <f t="shared" si="89"/>
        <v>-2.2222222222222223</v>
      </c>
      <c r="O279" s="185">
        <f>IFERROR(M279-C279,"-")</f>
        <v>-0.15384615384615374</v>
      </c>
    </row>
    <row r="280" spans="2:15" x14ac:dyDescent="0.25">
      <c r="B280" s="114" t="s">
        <v>85</v>
      </c>
      <c r="C280" s="184">
        <v>3.8571428571428572</v>
      </c>
      <c r="D280" s="185">
        <v>2.4571428571428573</v>
      </c>
      <c r="E280" s="184">
        <v>1</v>
      </c>
      <c r="F280" s="185">
        <f t="shared" si="87"/>
        <v>-2.8571428571428572</v>
      </c>
      <c r="G280" s="184">
        <v>3.3333333333333335</v>
      </c>
      <c r="H280" s="185">
        <f t="shared" si="87"/>
        <v>2.3333333333333335</v>
      </c>
      <c r="I280" s="184">
        <v>2.4</v>
      </c>
      <c r="J280" s="185">
        <f t="shared" si="87"/>
        <v>-0.93333333333333357</v>
      </c>
      <c r="K280" s="184">
        <v>2.4285714285714284</v>
      </c>
      <c r="L280" s="185">
        <f t="shared" si="88"/>
        <v>2.857142857142847E-2</v>
      </c>
      <c r="M280" s="184">
        <v>4.5999999999999996</v>
      </c>
      <c r="N280" s="185">
        <f t="shared" si="89"/>
        <v>2.1714285714285713</v>
      </c>
      <c r="O280" s="185">
        <f>IFERROR(M280-C280,"-")</f>
        <v>0.74285714285714244</v>
      </c>
    </row>
    <row r="281" spans="2:15" x14ac:dyDescent="0.25">
      <c r="B281" s="114" t="s">
        <v>87</v>
      </c>
      <c r="C281" s="184" t="s">
        <v>227</v>
      </c>
      <c r="D281" s="185" t="s">
        <v>227</v>
      </c>
      <c r="E281" s="184">
        <v>3</v>
      </c>
      <c r="F281" s="185" t="str">
        <f t="shared" si="87"/>
        <v>-</v>
      </c>
      <c r="G281" s="184">
        <v>1.7</v>
      </c>
      <c r="H281" s="185">
        <f t="shared" si="87"/>
        <v>-1.3</v>
      </c>
      <c r="I281" s="184">
        <v>1.3333333333333333</v>
      </c>
      <c r="J281" s="185">
        <f t="shared" si="87"/>
        <v>-0.3666666666666667</v>
      </c>
      <c r="K281" s="184">
        <v>3.3333333333333335</v>
      </c>
      <c r="L281" s="185">
        <f t="shared" si="88"/>
        <v>2</v>
      </c>
      <c r="M281" s="184"/>
      <c r="N281" s="185"/>
      <c r="O281" s="185"/>
    </row>
    <row r="282" spans="2:15" x14ac:dyDescent="0.25">
      <c r="B282" s="114" t="s">
        <v>89</v>
      </c>
      <c r="C282" s="184">
        <v>2.1818181818181817</v>
      </c>
      <c r="D282" s="185">
        <v>-3.1931818181818183</v>
      </c>
      <c r="E282" s="184">
        <v>1.5</v>
      </c>
      <c r="F282" s="185">
        <f t="shared" si="87"/>
        <v>-0.68181818181818166</v>
      </c>
      <c r="G282" s="184">
        <v>1.75</v>
      </c>
      <c r="H282" s="185">
        <f t="shared" si="87"/>
        <v>0.25</v>
      </c>
      <c r="I282" s="184">
        <v>1.8181818181818181</v>
      </c>
      <c r="J282" s="185">
        <f t="shared" si="87"/>
        <v>6.8181818181818121E-2</v>
      </c>
      <c r="K282" s="184">
        <v>1.625</v>
      </c>
      <c r="L282" s="185">
        <f t="shared" si="88"/>
        <v>-0.19318181818181812</v>
      </c>
      <c r="M282" s="184"/>
      <c r="N282" s="185"/>
      <c r="O282" s="185"/>
    </row>
    <row r="283" spans="2:15" x14ac:dyDescent="0.25">
      <c r="B283" s="114" t="s">
        <v>91</v>
      </c>
      <c r="C283" s="184">
        <v>2.5483870967741935</v>
      </c>
      <c r="D283" s="185">
        <v>-1.6649462365591394</v>
      </c>
      <c r="E283" s="184">
        <v>1.6666666666666667</v>
      </c>
      <c r="F283" s="185">
        <f t="shared" si="87"/>
        <v>-0.88172043010752676</v>
      </c>
      <c r="G283" s="184">
        <v>3.4615384615384617</v>
      </c>
      <c r="H283" s="185">
        <f t="shared" si="87"/>
        <v>1.7948717948717949</v>
      </c>
      <c r="I283" s="184">
        <v>3</v>
      </c>
      <c r="J283" s="185">
        <f t="shared" si="87"/>
        <v>-0.46153846153846168</v>
      </c>
      <c r="K283" s="184">
        <v>3.03125</v>
      </c>
      <c r="L283" s="185">
        <f t="shared" si="88"/>
        <v>3.125E-2</v>
      </c>
      <c r="M283" s="184"/>
      <c r="N283" s="185"/>
      <c r="O283" s="185"/>
    </row>
    <row r="284" spans="2:15" x14ac:dyDescent="0.25">
      <c r="B284" s="114" t="s">
        <v>93</v>
      </c>
      <c r="C284" s="184">
        <v>2.6829268292682928</v>
      </c>
      <c r="D284" s="185">
        <v>1.0927628948420633</v>
      </c>
      <c r="E284" s="184">
        <v>2</v>
      </c>
      <c r="F284" s="185">
        <f t="shared" si="87"/>
        <v>-0.68292682926829285</v>
      </c>
      <c r="G284" s="184">
        <v>2.625</v>
      </c>
      <c r="H284" s="185">
        <f t="shared" si="87"/>
        <v>0.625</v>
      </c>
      <c r="I284" s="184">
        <v>2.6857142857142855</v>
      </c>
      <c r="J284" s="185">
        <f t="shared" si="87"/>
        <v>6.0714285714285499E-2</v>
      </c>
      <c r="K284" s="184">
        <v>4.59375</v>
      </c>
      <c r="L284" s="185">
        <f t="shared" si="88"/>
        <v>1.9080357142857145</v>
      </c>
      <c r="M284" s="184"/>
      <c r="N284" s="185"/>
      <c r="O284" s="185"/>
    </row>
    <row r="285" spans="2:15" ht="15.75" x14ac:dyDescent="0.25">
      <c r="B285" s="117" t="s">
        <v>30</v>
      </c>
      <c r="C285" s="186">
        <v>2.5793357933579335</v>
      </c>
      <c r="D285" s="187">
        <v>-0.44416290115903756</v>
      </c>
      <c r="E285" s="186">
        <v>2.9101123595505616</v>
      </c>
      <c r="F285" s="187">
        <f t="shared" si="87"/>
        <v>0.33077656619262807</v>
      </c>
      <c r="G285" s="186">
        <v>2.6979166666666665</v>
      </c>
      <c r="H285" s="187">
        <f t="shared" si="87"/>
        <v>-0.21219569288389506</v>
      </c>
      <c r="I285" s="186">
        <v>2.2916666666666665</v>
      </c>
      <c r="J285" s="187">
        <f t="shared" si="87"/>
        <v>-0.40625</v>
      </c>
      <c r="K285" s="186">
        <v>3.5185185185185186</v>
      </c>
      <c r="L285" s="187">
        <f t="shared" si="88"/>
        <v>1.2268518518518521</v>
      </c>
      <c r="M285" s="186">
        <v>3.1139705882352939</v>
      </c>
      <c r="N285" s="187">
        <v>-0.48153502974223406</v>
      </c>
      <c r="O285" s="187">
        <v>0.49068291700241717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A6687-C52E-4441-99F9-040FC8647BF9}">
  <sheetPr>
    <tabColor theme="4" tint="0.79998168889431442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9" t="s">
        <v>289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</row>
    <row r="7" spans="1:16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f t="shared" ref="N9:N14" si="2">IFERROR(M9-K9,"-")</f>
        <v>0.13200703565445204</v>
      </c>
      <c r="O9" s="185">
        <f>IFERROR(M9-C9,"-")</f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f t="shared" si="2"/>
        <v>0.44760556435908772</v>
      </c>
      <c r="O10" s="185">
        <f>IFERROR(M10-C10,"-")</f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f t="shared" si="2"/>
        <v>0.20177740928311172</v>
      </c>
      <c r="O11" s="185">
        <f t="shared" ref="O11:O14" si="3">IFERROR(M11-C11,"-")</f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227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f t="shared" si="2"/>
        <v>0.20202195399932199</v>
      </c>
      <c r="O12" s="185">
        <f>IFERROR(M12-C12,"-")</f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227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f t="shared" si="2"/>
        <v>-4.5354314359587811E-2</v>
      </c>
      <c r="O13" s="185">
        <f>IFERROR(M13-C13,"-")</f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227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f t="shared" si="2"/>
        <v>7.0730028761605279E-2</v>
      </c>
      <c r="O14" s="185">
        <f t="shared" si="3"/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227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f>IFERROR(M15-K15,"-")</f>
        <v>-2.8916975441490855E-3</v>
      </c>
      <c r="O15" s="185">
        <f>IFERROR(M15-C15,"-")</f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>
        <v>3.1938599517074855</v>
      </c>
      <c r="N16" s="185">
        <f>IFERROR(M16-K16,"-")</f>
        <v>0.63820871381728095</v>
      </c>
      <c r="O16" s="185">
        <f>IFERROR(M16-C16,"-")</f>
        <v>1.0209970580300052</v>
      </c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2.7385391114745161</v>
      </c>
      <c r="N21" s="187">
        <v>0.17876801134342823</v>
      </c>
      <c r="O21" s="187">
        <v>0.20102646676281566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9" t="s">
        <v>301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5"/>
    </row>
    <row r="29" spans="1:16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2.635496183206107</v>
      </c>
      <c r="D31" s="185">
        <v>-0.16128533113265942</v>
      </c>
      <c r="E31" s="184">
        <v>2.6174716182412929</v>
      </c>
      <c r="F31" s="185">
        <f t="shared" ref="F31:J43" si="4">IFERROR(E31-C31,"-")</f>
        <v>-1.8024564964814083E-2</v>
      </c>
      <c r="G31" s="184">
        <v>2.4109947643979059</v>
      </c>
      <c r="H31" s="185">
        <f t="shared" si="4"/>
        <v>-0.20647685384338699</v>
      </c>
      <c r="I31" s="184">
        <v>3.2322086759285513</v>
      </c>
      <c r="J31" s="185">
        <f t="shared" si="4"/>
        <v>0.82121391153064538</v>
      </c>
      <c r="K31" s="184">
        <v>2.6628942486085343</v>
      </c>
      <c r="L31" s="185">
        <f t="shared" ref="L31:L43" si="5">IFERROR(K31-I31,"-")</f>
        <v>-0.56931442732001702</v>
      </c>
      <c r="M31" s="184">
        <v>2.7949012842629863</v>
      </c>
      <c r="N31" s="185">
        <f>IFERROR(M31-K31,"-")</f>
        <v>0.13200703565445204</v>
      </c>
      <c r="O31" s="185">
        <f>IFERROR(M31-C31,"-")</f>
        <v>0.15940510105687933</v>
      </c>
    </row>
    <row r="32" spans="1:16" x14ac:dyDescent="0.25">
      <c r="B32" s="114" t="s">
        <v>73</v>
      </c>
      <c r="C32" s="184">
        <v>2.7260385005065855</v>
      </c>
      <c r="D32" s="185">
        <v>1.3098287566372324E-2</v>
      </c>
      <c r="E32" s="184">
        <v>2.6762455682030231</v>
      </c>
      <c r="F32" s="185">
        <f t="shared" si="4"/>
        <v>-4.9792932303562409E-2</v>
      </c>
      <c r="G32" s="184">
        <v>2.2361010830324908</v>
      </c>
      <c r="H32" s="185">
        <f t="shared" si="4"/>
        <v>-0.44014448517053228</v>
      </c>
      <c r="I32" s="184">
        <v>2.7251615992338998</v>
      </c>
      <c r="J32" s="185">
        <f t="shared" si="4"/>
        <v>0.489060516201409</v>
      </c>
      <c r="K32" s="184">
        <v>2.7041745730550284</v>
      </c>
      <c r="L32" s="185">
        <f t="shared" si="5"/>
        <v>-2.0987026178871382E-2</v>
      </c>
      <c r="M32" s="184">
        <v>3.1517801374141161</v>
      </c>
      <c r="N32" s="185">
        <f t="shared" ref="N32:N38" si="6">IFERROR(M32-K32,"-")</f>
        <v>0.44760556435908772</v>
      </c>
      <c r="O32" s="185">
        <f t="shared" ref="O32:O38" si="7">IFERROR(M32-C32,"-")</f>
        <v>0.42574163690753064</v>
      </c>
    </row>
    <row r="33" spans="2:16" x14ac:dyDescent="0.25">
      <c r="B33" s="114" t="s">
        <v>75</v>
      </c>
      <c r="C33" s="184">
        <v>2.7059052059052058</v>
      </c>
      <c r="D33" s="185">
        <v>-0.15258354625783976</v>
      </c>
      <c r="E33" s="184">
        <v>2.599636032757052</v>
      </c>
      <c r="F33" s="185">
        <f t="shared" si="4"/>
        <v>-0.10626917314815376</v>
      </c>
      <c r="G33" s="184">
        <v>2.167395104895105</v>
      </c>
      <c r="H33" s="185">
        <f t="shared" si="4"/>
        <v>-0.43224092786194701</v>
      </c>
      <c r="I33" s="184">
        <v>2.6814345991561179</v>
      </c>
      <c r="J33" s="185">
        <f t="shared" si="4"/>
        <v>0.51403949426101292</v>
      </c>
      <c r="K33" s="184">
        <v>2.7572009188902631</v>
      </c>
      <c r="L33" s="185">
        <f t="shared" si="5"/>
        <v>7.576631973414516E-2</v>
      </c>
      <c r="M33" s="184">
        <v>2.9589783281733748</v>
      </c>
      <c r="N33" s="185">
        <f t="shared" si="6"/>
        <v>0.20177740928311172</v>
      </c>
      <c r="O33" s="185">
        <f t="shared" si="7"/>
        <v>0.25307312226816903</v>
      </c>
    </row>
    <row r="34" spans="2:16" x14ac:dyDescent="0.25">
      <c r="B34" s="114" t="s">
        <v>77</v>
      </c>
      <c r="C34" s="184">
        <v>2.924415832141154</v>
      </c>
      <c r="D34" s="185">
        <v>0.50867141785842263</v>
      </c>
      <c r="E34" s="184" t="s">
        <v>227</v>
      </c>
      <c r="F34" s="185" t="str">
        <f t="shared" si="4"/>
        <v>-</v>
      </c>
      <c r="G34" s="184">
        <v>2.2338797814207649</v>
      </c>
      <c r="H34" s="185" t="str">
        <f t="shared" si="4"/>
        <v>-</v>
      </c>
      <c r="I34" s="184">
        <v>2.9921472392638035</v>
      </c>
      <c r="J34" s="185">
        <f t="shared" si="4"/>
        <v>0.75826745784303862</v>
      </c>
      <c r="K34" s="184">
        <v>2.4570599613152804</v>
      </c>
      <c r="L34" s="185">
        <f t="shared" si="5"/>
        <v>-0.53508727794852318</v>
      </c>
      <c r="M34" s="184">
        <v>2.6590819153146024</v>
      </c>
      <c r="N34" s="185">
        <f t="shared" si="6"/>
        <v>0.20202195399932199</v>
      </c>
      <c r="O34" s="185">
        <f t="shared" si="7"/>
        <v>-0.26533391682655161</v>
      </c>
    </row>
    <row r="35" spans="2:16" x14ac:dyDescent="0.25">
      <c r="B35" s="114" t="s">
        <v>79</v>
      </c>
      <c r="C35" s="184">
        <v>2.7901599015990159</v>
      </c>
      <c r="D35" s="185">
        <v>0.27636932312696327</v>
      </c>
      <c r="E35" s="184" t="s">
        <v>227</v>
      </c>
      <c r="F35" s="185" t="str">
        <f t="shared" si="4"/>
        <v>-</v>
      </c>
      <c r="G35" s="184">
        <v>2.1226024821361413</v>
      </c>
      <c r="H35" s="185" t="str">
        <f t="shared" si="4"/>
        <v>-</v>
      </c>
      <c r="I35" s="184">
        <v>2.77670704845815</v>
      </c>
      <c r="J35" s="185">
        <f t="shared" si="4"/>
        <v>0.65410456632200864</v>
      </c>
      <c r="K35" s="184">
        <v>2.5519648912826649</v>
      </c>
      <c r="L35" s="185">
        <f t="shared" si="5"/>
        <v>-0.22474215717548507</v>
      </c>
      <c r="M35" s="184">
        <v>2.5066105769230771</v>
      </c>
      <c r="N35" s="185">
        <f t="shared" si="6"/>
        <v>-4.5354314359587811E-2</v>
      </c>
      <c r="O35" s="185">
        <f t="shared" si="7"/>
        <v>-0.28354932467593885</v>
      </c>
    </row>
    <row r="36" spans="2:16" x14ac:dyDescent="0.25">
      <c r="B36" s="114" t="s">
        <v>81</v>
      </c>
      <c r="C36" s="184">
        <v>2.1747448979591835</v>
      </c>
      <c r="D36" s="185">
        <v>-6.6557840752881514E-2</v>
      </c>
      <c r="E36" s="184" t="s">
        <v>227</v>
      </c>
      <c r="F36" s="185" t="str">
        <f t="shared" si="4"/>
        <v>-</v>
      </c>
      <c r="G36" s="184">
        <v>2.2000801924619084</v>
      </c>
      <c r="H36" s="185" t="str">
        <f t="shared" si="4"/>
        <v>-</v>
      </c>
      <c r="I36" s="184">
        <v>2.4949115044247789</v>
      </c>
      <c r="J36" s="185">
        <f t="shared" si="4"/>
        <v>0.29483131196287049</v>
      </c>
      <c r="K36" s="184">
        <v>2.4809854101889499</v>
      </c>
      <c r="L36" s="185">
        <f t="shared" si="5"/>
        <v>-1.3926094235829023E-2</v>
      </c>
      <c r="M36" s="184">
        <v>2.5517154389505552</v>
      </c>
      <c r="N36" s="185">
        <f t="shared" si="6"/>
        <v>7.0730028761605279E-2</v>
      </c>
      <c r="O36" s="185">
        <f t="shared" si="7"/>
        <v>0.37697054099137173</v>
      </c>
    </row>
    <row r="37" spans="2:16" x14ac:dyDescent="0.25">
      <c r="B37" s="114" t="s">
        <v>83</v>
      </c>
      <c r="C37" s="184">
        <v>2.0936858901299291</v>
      </c>
      <c r="D37" s="185">
        <v>-9.2713916959533016E-2</v>
      </c>
      <c r="E37" s="184" t="s">
        <v>227</v>
      </c>
      <c r="F37" s="185" t="str">
        <f t="shared" si="4"/>
        <v>-</v>
      </c>
      <c r="G37" s="184">
        <v>2.3360790774299836</v>
      </c>
      <c r="H37" s="185" t="str">
        <f t="shared" si="4"/>
        <v>-</v>
      </c>
      <c r="I37" s="184">
        <v>2.5052631578947366</v>
      </c>
      <c r="J37" s="185">
        <f t="shared" si="4"/>
        <v>0.16918408046475308</v>
      </c>
      <c r="K37" s="184">
        <v>2.2105990783410139</v>
      </c>
      <c r="L37" s="185">
        <f t="shared" si="5"/>
        <v>-0.29466407955372276</v>
      </c>
      <c r="M37" s="184">
        <v>2.2077073807968648</v>
      </c>
      <c r="N37" s="185">
        <f t="shared" si="6"/>
        <v>-2.8916975441490855E-3</v>
      </c>
      <c r="O37" s="185">
        <f t="shared" si="7"/>
        <v>0.11402149066693568</v>
      </c>
    </row>
    <row r="38" spans="2:16" x14ac:dyDescent="0.25">
      <c r="B38" s="114" t="s">
        <v>85</v>
      </c>
      <c r="C38" s="184">
        <v>2.1728628936774803</v>
      </c>
      <c r="D38" s="185">
        <v>-0.50416295587233106</v>
      </c>
      <c r="E38" s="184">
        <v>2.499459848757652</v>
      </c>
      <c r="F38" s="185">
        <f t="shared" si="4"/>
        <v>0.32659695508017172</v>
      </c>
      <c r="G38" s="184">
        <v>2.9317173096620008</v>
      </c>
      <c r="H38" s="185">
        <f t="shared" si="4"/>
        <v>0.4322574609043488</v>
      </c>
      <c r="I38" s="184">
        <v>2.6119023397761953</v>
      </c>
      <c r="J38" s="185">
        <f t="shared" si="4"/>
        <v>-0.31981496988580549</v>
      </c>
      <c r="K38" s="184">
        <v>2.5556512378902045</v>
      </c>
      <c r="L38" s="185">
        <f t="shared" si="5"/>
        <v>-5.6251101885990806E-2</v>
      </c>
      <c r="M38" s="184">
        <v>3.1938599517074855</v>
      </c>
      <c r="N38" s="185">
        <f t="shared" si="6"/>
        <v>0.63820871381728095</v>
      </c>
      <c r="O38" s="185">
        <f t="shared" si="7"/>
        <v>1.0209970580300052</v>
      </c>
    </row>
    <row r="39" spans="2:16" x14ac:dyDescent="0.25">
      <c r="B39" s="114" t="s">
        <v>87</v>
      </c>
      <c r="C39" s="184">
        <v>2.0868318122555412</v>
      </c>
      <c r="D39" s="185">
        <v>-1.2575286162258705</v>
      </c>
      <c r="E39" s="184">
        <v>2.135487528344671</v>
      </c>
      <c r="F39" s="185">
        <f t="shared" si="4"/>
        <v>4.8655716089129886E-2</v>
      </c>
      <c r="G39" s="184">
        <v>2.452733776188043</v>
      </c>
      <c r="H39" s="185">
        <f t="shared" si="4"/>
        <v>0.31724624784337196</v>
      </c>
      <c r="I39" s="184">
        <v>2.3955875928352994</v>
      </c>
      <c r="J39" s="185">
        <f t="shared" si="4"/>
        <v>-5.7146183352743574E-2</v>
      </c>
      <c r="K39" s="184">
        <v>2.3459411634594116</v>
      </c>
      <c r="L39" s="185">
        <f t="shared" si="5"/>
        <v>-4.9646429375887813E-2</v>
      </c>
      <c r="M39" s="184"/>
      <c r="N39" s="185"/>
      <c r="O39" s="185"/>
    </row>
    <row r="40" spans="2:16" x14ac:dyDescent="0.25">
      <c r="B40" s="114" t="s">
        <v>89</v>
      </c>
      <c r="C40" s="184">
        <v>2.2741073337609579</v>
      </c>
      <c r="D40" s="185">
        <v>-1.0836583409016054E-2</v>
      </c>
      <c r="E40" s="184">
        <v>2.0425170068027212</v>
      </c>
      <c r="F40" s="185">
        <f t="shared" si="4"/>
        <v>-0.23159032695823667</v>
      </c>
      <c r="G40" s="184">
        <v>2.9937869822485208</v>
      </c>
      <c r="H40" s="185">
        <f t="shared" si="4"/>
        <v>0.95126997544579961</v>
      </c>
      <c r="I40" s="184">
        <v>2.8807453416149067</v>
      </c>
      <c r="J40" s="185">
        <f t="shared" si="4"/>
        <v>-0.1130416406336141</v>
      </c>
      <c r="K40" s="184">
        <v>2.5134645847476804</v>
      </c>
      <c r="L40" s="185">
        <f t="shared" si="5"/>
        <v>-0.36728075686722628</v>
      </c>
      <c r="M40" s="184"/>
      <c r="N40" s="185"/>
      <c r="O40" s="185"/>
    </row>
    <row r="41" spans="2:16" x14ac:dyDescent="0.25">
      <c r="B41" s="114" t="s">
        <v>91</v>
      </c>
      <c r="C41" s="184">
        <v>2.3524916943521594</v>
      </c>
      <c r="D41" s="185">
        <v>-0.26352781418282456</v>
      </c>
      <c r="E41" s="184">
        <v>2.0164492342597846</v>
      </c>
      <c r="F41" s="185">
        <f t="shared" si="4"/>
        <v>-0.33604246009237482</v>
      </c>
      <c r="G41" s="184">
        <v>2.7396582733812949</v>
      </c>
      <c r="H41" s="185">
        <f t="shared" si="4"/>
        <v>0.72320903912151024</v>
      </c>
      <c r="I41" s="184">
        <v>2.6980157089706491</v>
      </c>
      <c r="J41" s="185">
        <f t="shared" si="4"/>
        <v>-4.1642564410645733E-2</v>
      </c>
      <c r="K41" s="184">
        <v>2.6623690572119258</v>
      </c>
      <c r="L41" s="185">
        <f t="shared" si="5"/>
        <v>-3.564665175872328E-2</v>
      </c>
      <c r="M41" s="184"/>
      <c r="N41" s="185"/>
      <c r="O41" s="185"/>
    </row>
    <row r="42" spans="2:16" x14ac:dyDescent="0.25">
      <c r="B42" s="114" t="s">
        <v>93</v>
      </c>
      <c r="C42" s="184">
        <v>2.2576729668805271</v>
      </c>
      <c r="D42" s="185">
        <v>-0.14240132732452482</v>
      </c>
      <c r="E42" s="184">
        <v>2.2569676700111483</v>
      </c>
      <c r="F42" s="185">
        <f t="shared" si="4"/>
        <v>-7.0529686937881308E-4</v>
      </c>
      <c r="G42" s="184">
        <v>2.4653312788906008</v>
      </c>
      <c r="H42" s="185">
        <f t="shared" si="4"/>
        <v>0.20836360887945249</v>
      </c>
      <c r="I42" s="184">
        <v>2.3449477351916377</v>
      </c>
      <c r="J42" s="185">
        <f t="shared" si="4"/>
        <v>-0.12038354369896309</v>
      </c>
      <c r="K42" s="184">
        <v>2.587568157033806</v>
      </c>
      <c r="L42" s="185">
        <f t="shared" si="5"/>
        <v>0.24262042184216837</v>
      </c>
      <c r="M42" s="184"/>
      <c r="N42" s="185"/>
      <c r="O42" s="185"/>
    </row>
    <row r="43" spans="2:16" ht="15.75" x14ac:dyDescent="0.25">
      <c r="B43" s="117" t="s">
        <v>30</v>
      </c>
      <c r="C43" s="186">
        <v>2.4357363966575409</v>
      </c>
      <c r="D43" s="187">
        <v>-0.13872735320353424</v>
      </c>
      <c r="E43" s="186">
        <v>2.437843193922629</v>
      </c>
      <c r="F43" s="187">
        <f t="shared" si="4"/>
        <v>2.1067972650881117E-3</v>
      </c>
      <c r="G43" s="186">
        <v>2.4937806482478173</v>
      </c>
      <c r="H43" s="187">
        <f t="shared" si="4"/>
        <v>5.5937454325188263E-2</v>
      </c>
      <c r="I43" s="186">
        <v>2.6756725259784404</v>
      </c>
      <c r="J43" s="187">
        <f t="shared" si="4"/>
        <v>0.1818918777306231</v>
      </c>
      <c r="K43" s="186">
        <v>2.5505786061867015</v>
      </c>
      <c r="L43" s="187">
        <f t="shared" si="5"/>
        <v>-0.12509391979173889</v>
      </c>
      <c r="M43" s="186">
        <v>2.7385391114745161</v>
      </c>
      <c r="N43" s="187">
        <v>0.17876801134342823</v>
      </c>
      <c r="O43" s="187">
        <v>0.20102646676281566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9" t="s">
        <v>302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5"/>
    </row>
    <row r="51" spans="1:16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2.8360163710777626</v>
      </c>
      <c r="D53" s="185">
        <v>-0.28102560834953794</v>
      </c>
      <c r="E53" s="184">
        <v>3.0477990818255467</v>
      </c>
      <c r="F53" s="185">
        <f t="shared" ref="F53:J65" si="8">IFERROR(E53-C53,"-")</f>
        <v>0.2117827107477841</v>
      </c>
      <c r="G53" s="184" t="s">
        <v>227</v>
      </c>
      <c r="H53" s="185" t="str">
        <f t="shared" si="8"/>
        <v>-</v>
      </c>
      <c r="I53" s="184" t="s">
        <v>227</v>
      </c>
      <c r="J53" s="185" t="str">
        <f t="shared" si="8"/>
        <v>-</v>
      </c>
      <c r="K53" s="184">
        <v>2.7950872656755008</v>
      </c>
      <c r="L53" s="185" t="str">
        <f t="shared" ref="L53:L65" si="9">IFERROR(K53-I53,"-")</f>
        <v>-</v>
      </c>
      <c r="M53" s="184">
        <v>2.9186357556843512</v>
      </c>
      <c r="N53" s="185">
        <f>IFERROR(M53-K53,"-")</f>
        <v>0.12354849000885038</v>
      </c>
      <c r="O53" s="185">
        <f>IFERROR(M53-C53,"-")</f>
        <v>8.2619384606588575E-2</v>
      </c>
    </row>
    <row r="54" spans="1:16" x14ac:dyDescent="0.25">
      <c r="A54" s="1"/>
      <c r="B54" s="114" t="s">
        <v>73</v>
      </c>
      <c r="C54" s="184">
        <v>2.9724337096350748</v>
      </c>
      <c r="D54" s="185">
        <v>0.13427403439826824</v>
      </c>
      <c r="E54" s="184">
        <v>3.1402388225492919</v>
      </c>
      <c r="F54" s="185">
        <f t="shared" si="8"/>
        <v>0.16780511291421707</v>
      </c>
      <c r="G54" s="184" t="s">
        <v>227</v>
      </c>
      <c r="H54" s="185" t="str">
        <f t="shared" si="8"/>
        <v>-</v>
      </c>
      <c r="I54" s="184" t="s">
        <v>227</v>
      </c>
      <c r="J54" s="185" t="str">
        <f t="shared" si="8"/>
        <v>-</v>
      </c>
      <c r="K54" s="184">
        <v>2.8731359893167148</v>
      </c>
      <c r="L54" s="185" t="str">
        <f t="shared" si="9"/>
        <v>-</v>
      </c>
      <c r="M54" s="184">
        <v>3.347750434998757</v>
      </c>
      <c r="N54" s="185">
        <f t="shared" ref="N54:N60" si="10">IFERROR(M54-K54,"-")</f>
        <v>0.47461444568204225</v>
      </c>
      <c r="O54" s="185">
        <f t="shared" ref="O54:O60" si="11">IFERROR(M54-C54,"-")</f>
        <v>0.37531672536368221</v>
      </c>
    </row>
    <row r="55" spans="1:16" x14ac:dyDescent="0.25">
      <c r="A55" s="1"/>
      <c r="B55" s="114" t="s">
        <v>75</v>
      </c>
      <c r="C55" s="184">
        <v>2.9354925053533192</v>
      </c>
      <c r="D55" s="185">
        <v>-0.17626476392607415</v>
      </c>
      <c r="E55" s="184">
        <v>3.2750179985601151</v>
      </c>
      <c r="F55" s="185">
        <f t="shared" si="8"/>
        <v>0.33952549320679593</v>
      </c>
      <c r="G55" s="184" t="s">
        <v>227</v>
      </c>
      <c r="H55" s="185" t="str">
        <f t="shared" si="8"/>
        <v>-</v>
      </c>
      <c r="I55" s="184" t="s">
        <v>227</v>
      </c>
      <c r="J55" s="185" t="str">
        <f t="shared" si="8"/>
        <v>-</v>
      </c>
      <c r="K55" s="184">
        <v>2.9364389233954453</v>
      </c>
      <c r="L55" s="185" t="str">
        <f t="shared" si="9"/>
        <v>-</v>
      </c>
      <c r="M55" s="184">
        <v>3.1342297174111211</v>
      </c>
      <c r="N55" s="185">
        <f t="shared" si="10"/>
        <v>0.19779079401567579</v>
      </c>
      <c r="O55" s="185">
        <f t="shared" si="11"/>
        <v>0.19873721205780193</v>
      </c>
    </row>
    <row r="56" spans="1:16" x14ac:dyDescent="0.25">
      <c r="A56" s="1"/>
      <c r="B56" s="114" t="s">
        <v>77</v>
      </c>
      <c r="C56" s="184">
        <v>3.1096630642085188</v>
      </c>
      <c r="D56" s="185">
        <v>0.49617146027105496</v>
      </c>
      <c r="E56" s="184" t="s">
        <v>227</v>
      </c>
      <c r="F56" s="185" t="str">
        <f t="shared" si="8"/>
        <v>-</v>
      </c>
      <c r="G56" s="184" t="s">
        <v>227</v>
      </c>
      <c r="H56" s="185" t="str">
        <f t="shared" si="8"/>
        <v>-</v>
      </c>
      <c r="I56" s="184">
        <v>3.1402254605444049</v>
      </c>
      <c r="J56" s="185" t="str">
        <f t="shared" si="8"/>
        <v>-</v>
      </c>
      <c r="K56" s="184">
        <v>2.5746586075665996</v>
      </c>
      <c r="L56" s="185">
        <f t="shared" si="9"/>
        <v>-0.56556685297780529</v>
      </c>
      <c r="M56" s="184">
        <v>2.7839800317676424</v>
      </c>
      <c r="N56" s="185">
        <f t="shared" si="10"/>
        <v>0.20932142420104283</v>
      </c>
      <c r="O56" s="185">
        <f t="shared" si="11"/>
        <v>-0.32568303244087637</v>
      </c>
    </row>
    <row r="57" spans="1:16" x14ac:dyDescent="0.25">
      <c r="A57" s="1"/>
      <c r="B57" s="114" t="s">
        <v>79</v>
      </c>
      <c r="C57" s="184">
        <v>2.8928571428571428</v>
      </c>
      <c r="D57" s="185">
        <v>0.12538356631435388</v>
      </c>
      <c r="E57" s="184" t="s">
        <v>227</v>
      </c>
      <c r="F57" s="185" t="str">
        <f t="shared" si="8"/>
        <v>-</v>
      </c>
      <c r="G57" s="184" t="s">
        <v>227</v>
      </c>
      <c r="H57" s="185" t="str">
        <f t="shared" si="8"/>
        <v>-</v>
      </c>
      <c r="I57" s="184">
        <v>2.9780715898097387</v>
      </c>
      <c r="J57" s="185" t="str">
        <f t="shared" si="8"/>
        <v>-</v>
      </c>
      <c r="K57" s="184">
        <v>2.6306366047745358</v>
      </c>
      <c r="L57" s="185">
        <f t="shared" si="9"/>
        <v>-0.34743498503520298</v>
      </c>
      <c r="M57" s="184">
        <v>2.5609430604982206</v>
      </c>
      <c r="N57" s="185">
        <f t="shared" si="10"/>
        <v>-6.9693544276315134E-2</v>
      </c>
      <c r="O57" s="185">
        <f t="shared" si="11"/>
        <v>-0.33191408235892217</v>
      </c>
    </row>
    <row r="58" spans="1:16" x14ac:dyDescent="0.25">
      <c r="A58" s="1"/>
      <c r="B58" s="114" t="s">
        <v>81</v>
      </c>
      <c r="C58" s="184">
        <v>2.0373647984267453</v>
      </c>
      <c r="D58" s="185">
        <v>-0.44816202519347836</v>
      </c>
      <c r="E58" s="184" t="s">
        <v>227</v>
      </c>
      <c r="F58" s="185" t="str">
        <f t="shared" si="8"/>
        <v>-</v>
      </c>
      <c r="G58" s="184" t="s">
        <v>227</v>
      </c>
      <c r="H58" s="185" t="str">
        <f t="shared" si="8"/>
        <v>-</v>
      </c>
      <c r="I58" s="184">
        <v>2.5641587533479426</v>
      </c>
      <c r="J58" s="185" t="str">
        <f t="shared" si="8"/>
        <v>-</v>
      </c>
      <c r="K58" s="184">
        <v>2.5592901317558483</v>
      </c>
      <c r="L58" s="185">
        <f t="shared" si="9"/>
        <v>-4.8686215920943354E-3</v>
      </c>
      <c r="M58" s="184">
        <v>2.6040229885057471</v>
      </c>
      <c r="N58" s="185">
        <f t="shared" si="10"/>
        <v>4.4732856749898797E-2</v>
      </c>
      <c r="O58" s="185">
        <f t="shared" si="11"/>
        <v>0.56665819007900176</v>
      </c>
    </row>
    <row r="59" spans="1:16" x14ac:dyDescent="0.25">
      <c r="A59" s="1"/>
      <c r="B59" s="114" t="s">
        <v>83</v>
      </c>
      <c r="C59" s="184">
        <v>2.0607381575123509</v>
      </c>
      <c r="D59" s="185">
        <v>-0.15774114951363583</v>
      </c>
      <c r="E59" s="184" t="s">
        <v>227</v>
      </c>
      <c r="F59" s="185" t="str">
        <f t="shared" si="8"/>
        <v>-</v>
      </c>
      <c r="G59" s="184" t="s">
        <v>227</v>
      </c>
      <c r="H59" s="185" t="str">
        <f t="shared" si="8"/>
        <v>-</v>
      </c>
      <c r="I59" s="184">
        <v>2.501542416452442</v>
      </c>
      <c r="J59" s="185" t="str">
        <f t="shared" si="8"/>
        <v>-</v>
      </c>
      <c r="K59" s="184" t="s">
        <v>227</v>
      </c>
      <c r="L59" s="185" t="str">
        <f t="shared" si="9"/>
        <v>-</v>
      </c>
      <c r="M59" s="184">
        <v>2.2533062054933874</v>
      </c>
      <c r="N59" s="185" t="str">
        <f t="shared" si="10"/>
        <v>-</v>
      </c>
      <c r="O59" s="185">
        <f t="shared" si="11"/>
        <v>0.19256804798103655</v>
      </c>
    </row>
    <row r="60" spans="1:16" x14ac:dyDescent="0.25">
      <c r="A60" s="1"/>
      <c r="B60" s="114" t="s">
        <v>85</v>
      </c>
      <c r="C60" s="184">
        <v>2.2307221542227662</v>
      </c>
      <c r="D60" s="185">
        <v>-0.49925658426057895</v>
      </c>
      <c r="E60" s="184" t="s">
        <v>227</v>
      </c>
      <c r="F60" s="185" t="str">
        <f t="shared" si="8"/>
        <v>-</v>
      </c>
      <c r="G60" s="184" t="s">
        <v>227</v>
      </c>
      <c r="H60" s="185" t="str">
        <f t="shared" si="8"/>
        <v>-</v>
      </c>
      <c r="I60" s="184">
        <v>2.7960213776722092</v>
      </c>
      <c r="J60" s="185" t="str">
        <f t="shared" si="8"/>
        <v>-</v>
      </c>
      <c r="K60" s="184" t="s">
        <v>227</v>
      </c>
      <c r="L60" s="185" t="str">
        <f t="shared" si="9"/>
        <v>-</v>
      </c>
      <c r="M60" s="184">
        <v>3.3068565005620081</v>
      </c>
      <c r="N60" s="185" t="str">
        <f t="shared" si="10"/>
        <v>-</v>
      </c>
      <c r="O60" s="185">
        <f t="shared" si="11"/>
        <v>1.0761343463392419</v>
      </c>
    </row>
    <row r="61" spans="1:16" x14ac:dyDescent="0.25">
      <c r="A61" s="1"/>
      <c r="B61" s="114" t="s">
        <v>87</v>
      </c>
      <c r="C61" s="184">
        <v>2.1106602729620065</v>
      </c>
      <c r="D61" s="185">
        <v>-1.6714320066177102</v>
      </c>
      <c r="E61" s="184" t="s">
        <v>227</v>
      </c>
      <c r="F61" s="185" t="str">
        <f t="shared" si="8"/>
        <v>-</v>
      </c>
      <c r="G61" s="184" t="s">
        <v>227</v>
      </c>
      <c r="H61" s="185" t="str">
        <f t="shared" si="8"/>
        <v>-</v>
      </c>
      <c r="I61" s="184">
        <v>2.500871296987802</v>
      </c>
      <c r="J61" s="185" t="str">
        <f t="shared" si="8"/>
        <v>-</v>
      </c>
      <c r="K61" s="184">
        <v>2.3941569695469176</v>
      </c>
      <c r="L61" s="185">
        <f t="shared" si="9"/>
        <v>-0.10671432744088438</v>
      </c>
      <c r="M61" s="184"/>
      <c r="N61" s="185"/>
      <c r="O61" s="185"/>
    </row>
    <row r="62" spans="1:16" x14ac:dyDescent="0.25">
      <c r="A62" s="1"/>
      <c r="B62" s="114" t="s">
        <v>89</v>
      </c>
      <c r="C62" s="184">
        <v>2.2029676735559089</v>
      </c>
      <c r="D62" s="185">
        <v>-0.28321513846959956</v>
      </c>
      <c r="E62" s="184" t="s">
        <v>227</v>
      </c>
      <c r="F62" s="185" t="str">
        <f t="shared" si="8"/>
        <v>-</v>
      </c>
      <c r="G62" s="184" t="s">
        <v>227</v>
      </c>
      <c r="H62" s="185" t="str">
        <f t="shared" si="8"/>
        <v>-</v>
      </c>
      <c r="I62" s="184">
        <v>2.916572077185017</v>
      </c>
      <c r="J62" s="185" t="str">
        <f t="shared" si="8"/>
        <v>-</v>
      </c>
      <c r="K62" s="184">
        <v>2.651506996770721</v>
      </c>
      <c r="L62" s="185">
        <f t="shared" si="9"/>
        <v>-0.26506508041429599</v>
      </c>
      <c r="M62" s="184"/>
      <c r="N62" s="185"/>
      <c r="O62" s="185"/>
    </row>
    <row r="63" spans="1:16" x14ac:dyDescent="0.25">
      <c r="A63" s="1"/>
      <c r="B63" s="114" t="s">
        <v>91</v>
      </c>
      <c r="C63" s="184">
        <v>2.5244648318042815</v>
      </c>
      <c r="D63" s="185">
        <v>-0.24246390266186113</v>
      </c>
      <c r="E63" s="184" t="s">
        <v>227</v>
      </c>
      <c r="F63" s="185" t="str">
        <f t="shared" si="8"/>
        <v>-</v>
      </c>
      <c r="G63" s="184" t="s">
        <v>227</v>
      </c>
      <c r="H63" s="185" t="str">
        <f t="shared" si="8"/>
        <v>-</v>
      </c>
      <c r="I63" s="184">
        <v>2.8604146576663454</v>
      </c>
      <c r="J63" s="185" t="str">
        <f t="shared" si="8"/>
        <v>-</v>
      </c>
      <c r="K63" s="184">
        <v>2.8276945384243595</v>
      </c>
      <c r="L63" s="185">
        <f t="shared" si="9"/>
        <v>-3.2720119241985923E-2</v>
      </c>
      <c r="M63" s="184"/>
      <c r="N63" s="185"/>
      <c r="O63" s="185"/>
    </row>
    <row r="64" spans="1:16" x14ac:dyDescent="0.25">
      <c r="A64" s="1"/>
      <c r="B64" s="114" t="s">
        <v>93</v>
      </c>
      <c r="C64" s="184">
        <v>2.4298976434182338</v>
      </c>
      <c r="D64" s="185">
        <v>-0.20801050630302997</v>
      </c>
      <c r="E64" s="184" t="s">
        <v>227</v>
      </c>
      <c r="F64" s="185" t="str">
        <f t="shared" si="8"/>
        <v>-</v>
      </c>
      <c r="G64" s="184" t="s">
        <v>227</v>
      </c>
      <c r="H64" s="185" t="str">
        <f t="shared" si="8"/>
        <v>-</v>
      </c>
      <c r="I64" s="184">
        <v>2.4325228641534689</v>
      </c>
      <c r="J64" s="185" t="str">
        <f t="shared" si="8"/>
        <v>-</v>
      </c>
      <c r="K64" s="184">
        <v>2.7499333511063715</v>
      </c>
      <c r="L64" s="185">
        <f t="shared" si="9"/>
        <v>0.31741048695290264</v>
      </c>
      <c r="M64" s="184"/>
      <c r="N64" s="185"/>
      <c r="O64" s="185"/>
    </row>
    <row r="65" spans="1:16" ht="15.75" x14ac:dyDescent="0.25">
      <c r="B65" s="117" t="s">
        <v>30</v>
      </c>
      <c r="C65" s="186">
        <v>2.5384814535868951</v>
      </c>
      <c r="D65" s="187">
        <v>-0.24437249498511404</v>
      </c>
      <c r="E65" s="186" t="s">
        <v>227</v>
      </c>
      <c r="F65" s="187" t="str">
        <f t="shared" si="8"/>
        <v>-</v>
      </c>
      <c r="G65" s="186" t="s">
        <v>227</v>
      </c>
      <c r="H65" s="187" t="str">
        <f t="shared" si="8"/>
        <v>-</v>
      </c>
      <c r="I65" s="186">
        <v>2.7547137248133926</v>
      </c>
      <c r="J65" s="187" t="str">
        <f t="shared" si="8"/>
        <v>-</v>
      </c>
      <c r="K65" s="186">
        <v>2.6597626112759643</v>
      </c>
      <c r="L65" s="187">
        <f t="shared" si="9"/>
        <v>-9.4951113537428355E-2</v>
      </c>
      <c r="M65" s="186">
        <v>2.8495028386813464</v>
      </c>
      <c r="N65" s="187">
        <v>0.11335527926018729</v>
      </c>
      <c r="O65" s="187">
        <v>0.20279405231637426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9" t="s">
        <v>303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5"/>
    </row>
    <row r="73" spans="1:16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1.9362511893434824</v>
      </c>
      <c r="D75" s="185">
        <v>6.1051189343482415E-2</v>
      </c>
      <c r="E75" s="184">
        <v>1.5508701472556894</v>
      </c>
      <c r="F75" s="185">
        <f t="shared" ref="F75:J87" si="12">IFERROR(E75-C75,"-")</f>
        <v>-0.385381042087793</v>
      </c>
      <c r="G75" s="184" t="s">
        <v>227</v>
      </c>
      <c r="H75" s="185" t="str">
        <f t="shared" si="12"/>
        <v>-</v>
      </c>
      <c r="I75" s="184" t="s">
        <v>227</v>
      </c>
      <c r="J75" s="185" t="str">
        <f t="shared" si="12"/>
        <v>-</v>
      </c>
      <c r="K75" s="184">
        <v>1.8437917222963951</v>
      </c>
      <c r="L75" s="185" t="str">
        <f t="shared" ref="L75:L87" si="13">IFERROR(K75-I75,"-")</f>
        <v>-</v>
      </c>
      <c r="M75" s="184">
        <v>2.0355677154582765</v>
      </c>
      <c r="N75" s="185">
        <f>IFERROR(M75-K75,"-")</f>
        <v>0.19177599316188143</v>
      </c>
      <c r="O75" s="185">
        <f>IFERROR(M75-C75,"-")</f>
        <v>9.9316526114794135E-2</v>
      </c>
    </row>
    <row r="76" spans="1:16" x14ac:dyDescent="0.25">
      <c r="A76" s="1"/>
      <c r="B76" s="114" t="s">
        <v>73</v>
      </c>
      <c r="C76" s="184">
        <v>1.8925399644760212</v>
      </c>
      <c r="D76" s="185">
        <v>-0.43126154940118666</v>
      </c>
      <c r="E76" s="184">
        <v>1.7258248009101251</v>
      </c>
      <c r="F76" s="185">
        <f t="shared" si="12"/>
        <v>-0.16671516356589611</v>
      </c>
      <c r="G76" s="184" t="s">
        <v>227</v>
      </c>
      <c r="H76" s="185" t="str">
        <f t="shared" si="12"/>
        <v>-</v>
      </c>
      <c r="I76" s="184" t="s">
        <v>227</v>
      </c>
      <c r="J76" s="185" t="str">
        <f t="shared" si="12"/>
        <v>-</v>
      </c>
      <c r="K76" s="184">
        <v>1.7271557271557272</v>
      </c>
      <c r="L76" s="185" t="str">
        <f t="shared" si="13"/>
        <v>-</v>
      </c>
      <c r="M76" s="184">
        <v>2.141025641025641</v>
      </c>
      <c r="N76" s="185">
        <f t="shared" ref="N76:N82" si="14">IFERROR(M76-K76,"-")</f>
        <v>0.41386991386991379</v>
      </c>
      <c r="O76" s="185">
        <f t="shared" ref="O76:O82" si="15">IFERROR(M76-C76,"-")</f>
        <v>0.24848567654961973</v>
      </c>
    </row>
    <row r="77" spans="1:16" x14ac:dyDescent="0.25">
      <c r="A77" s="1"/>
      <c r="B77" s="114" t="s">
        <v>75</v>
      </c>
      <c r="C77" s="184">
        <v>2.0984419263456089</v>
      </c>
      <c r="D77" s="185">
        <v>4.3867287501307306E-2</v>
      </c>
      <c r="E77" s="184">
        <v>1.4400494437577256</v>
      </c>
      <c r="F77" s="185">
        <f t="shared" si="12"/>
        <v>-0.6583924825878833</v>
      </c>
      <c r="G77" s="184" t="s">
        <v>227</v>
      </c>
      <c r="H77" s="185" t="str">
        <f t="shared" si="12"/>
        <v>-</v>
      </c>
      <c r="I77" s="184" t="s">
        <v>227</v>
      </c>
      <c r="J77" s="185" t="str">
        <f t="shared" si="12"/>
        <v>-</v>
      </c>
      <c r="K77" s="184">
        <v>1.712907117008444</v>
      </c>
      <c r="L77" s="185" t="str">
        <f t="shared" si="13"/>
        <v>-</v>
      </c>
      <c r="M77" s="184">
        <v>1.9730769230769232</v>
      </c>
      <c r="N77" s="185">
        <f t="shared" si="14"/>
        <v>0.26016980606847917</v>
      </c>
      <c r="O77" s="185">
        <f t="shared" si="15"/>
        <v>-0.12536500326868572</v>
      </c>
    </row>
    <row r="78" spans="1:16" x14ac:dyDescent="0.25">
      <c r="A78" s="1"/>
      <c r="B78" s="114" t="s">
        <v>77</v>
      </c>
      <c r="C78" s="184">
        <v>2.3683206106870229</v>
      </c>
      <c r="D78" s="185">
        <v>0.46420076049975711</v>
      </c>
      <c r="E78" s="184" t="s">
        <v>227</v>
      </c>
      <c r="F78" s="185" t="str">
        <f t="shared" si="12"/>
        <v>-</v>
      </c>
      <c r="G78" s="184" t="s">
        <v>227</v>
      </c>
      <c r="H78" s="185" t="str">
        <f t="shared" si="12"/>
        <v>-</v>
      </c>
      <c r="I78" s="184">
        <v>1.7625570776255708</v>
      </c>
      <c r="J78" s="185" t="str">
        <f t="shared" si="12"/>
        <v>-</v>
      </c>
      <c r="K78" s="184">
        <v>1.7098150782361308</v>
      </c>
      <c r="L78" s="185">
        <f t="shared" si="13"/>
        <v>-5.274199938944002E-2</v>
      </c>
      <c r="M78" s="184">
        <v>1.8083462132921175</v>
      </c>
      <c r="N78" s="185">
        <f t="shared" si="14"/>
        <v>9.8531135055986763E-2</v>
      </c>
      <c r="O78" s="185">
        <f t="shared" si="15"/>
        <v>-0.5599743973949054</v>
      </c>
    </row>
    <row r="79" spans="1:16" x14ac:dyDescent="0.25">
      <c r="A79" s="1"/>
      <c r="B79" s="114" t="s">
        <v>79</v>
      </c>
      <c r="C79" s="184">
        <v>2.4566353187042842</v>
      </c>
      <c r="D79" s="185">
        <v>0.58206487196888901</v>
      </c>
      <c r="E79" s="184" t="s">
        <v>227</v>
      </c>
      <c r="F79" s="185" t="str">
        <f t="shared" si="12"/>
        <v>-</v>
      </c>
      <c r="G79" s="184" t="s">
        <v>227</v>
      </c>
      <c r="H79" s="185" t="str">
        <f t="shared" si="12"/>
        <v>-</v>
      </c>
      <c r="I79" s="184">
        <v>1.60075329566855</v>
      </c>
      <c r="J79" s="185" t="str">
        <f t="shared" si="12"/>
        <v>-</v>
      </c>
      <c r="K79" s="184">
        <v>1.8241308793456033</v>
      </c>
      <c r="L79" s="185">
        <f t="shared" si="13"/>
        <v>0.22337758367705329</v>
      </c>
      <c r="M79" s="184">
        <v>2.0141129032258065</v>
      </c>
      <c r="N79" s="185">
        <f t="shared" si="14"/>
        <v>0.18998202388020324</v>
      </c>
      <c r="O79" s="185">
        <f t="shared" si="15"/>
        <v>-0.4425224154784777</v>
      </c>
    </row>
    <row r="80" spans="1:16" x14ac:dyDescent="0.25">
      <c r="A80" s="1"/>
      <c r="B80" s="114" t="s">
        <v>81</v>
      </c>
      <c r="C80" s="184">
        <v>2.6570771001150746</v>
      </c>
      <c r="D80" s="185">
        <v>0.84859556796733182</v>
      </c>
      <c r="E80" s="184" t="s">
        <v>227</v>
      </c>
      <c r="F80" s="185" t="str">
        <f t="shared" si="12"/>
        <v>-</v>
      </c>
      <c r="G80" s="184" t="s">
        <v>227</v>
      </c>
      <c r="H80" s="185" t="str">
        <f t="shared" si="12"/>
        <v>-</v>
      </c>
      <c r="I80" s="184">
        <v>1.8062953995157385</v>
      </c>
      <c r="J80" s="185" t="str">
        <f t="shared" si="12"/>
        <v>-</v>
      </c>
      <c r="K80" s="184">
        <v>1.8506493506493507</v>
      </c>
      <c r="L80" s="185">
        <f t="shared" si="13"/>
        <v>4.4353951133612179E-2</v>
      </c>
      <c r="M80" s="184">
        <v>2.1756198347107438</v>
      </c>
      <c r="N80" s="185">
        <f t="shared" si="14"/>
        <v>0.32497048406139317</v>
      </c>
      <c r="O80" s="185">
        <f t="shared" si="15"/>
        <v>-0.48145726540433076</v>
      </c>
    </row>
    <row r="81" spans="1:15" x14ac:dyDescent="0.25">
      <c r="A81" s="1"/>
      <c r="B81" s="114" t="s">
        <v>83</v>
      </c>
      <c r="C81" s="184">
        <v>2.2135306553911205</v>
      </c>
      <c r="D81" s="185">
        <v>0.12421026704160587</v>
      </c>
      <c r="E81" s="184" t="s">
        <v>227</v>
      </c>
      <c r="F81" s="185" t="str">
        <f t="shared" si="12"/>
        <v>-</v>
      </c>
      <c r="G81" s="184" t="s">
        <v>227</v>
      </c>
      <c r="H81" s="185" t="str">
        <f t="shared" si="12"/>
        <v>-</v>
      </c>
      <c r="I81" s="184">
        <v>2.5428571428571427</v>
      </c>
      <c r="J81" s="185" t="str">
        <f t="shared" si="12"/>
        <v>-</v>
      </c>
      <c r="K81" s="184" t="s">
        <v>227</v>
      </c>
      <c r="L81" s="185" t="str">
        <f t="shared" si="13"/>
        <v>-</v>
      </c>
      <c r="M81" s="184">
        <v>1.9364599092284418</v>
      </c>
      <c r="N81" s="185" t="str">
        <f t="shared" si="14"/>
        <v>-</v>
      </c>
      <c r="O81" s="185">
        <f t="shared" si="15"/>
        <v>-0.27707074616267868</v>
      </c>
    </row>
    <row r="82" spans="1:15" x14ac:dyDescent="0.25">
      <c r="A82" s="1"/>
      <c r="B82" s="114" t="s">
        <v>85</v>
      </c>
      <c r="C82" s="184">
        <v>1.9748691099476441</v>
      </c>
      <c r="D82" s="185">
        <v>-0.46152380470614029</v>
      </c>
      <c r="E82" s="184" t="s">
        <v>227</v>
      </c>
      <c r="F82" s="185" t="str">
        <f t="shared" si="12"/>
        <v>-</v>
      </c>
      <c r="G82" s="184" t="s">
        <v>227</v>
      </c>
      <c r="H82" s="185" t="str">
        <f t="shared" si="12"/>
        <v>-</v>
      </c>
      <c r="I82" s="184">
        <v>1.5124113475177305</v>
      </c>
      <c r="J82" s="185" t="str">
        <f t="shared" si="12"/>
        <v>-</v>
      </c>
      <c r="K82" s="184" t="s">
        <v>227</v>
      </c>
      <c r="L82" s="185" t="str">
        <f t="shared" si="13"/>
        <v>-</v>
      </c>
      <c r="M82" s="184">
        <v>1.8826086956521739</v>
      </c>
      <c r="N82" s="185" t="str">
        <f t="shared" si="14"/>
        <v>-</v>
      </c>
      <c r="O82" s="185">
        <f t="shared" si="15"/>
        <v>-9.2260414295470161E-2</v>
      </c>
    </row>
    <row r="83" spans="1:15" x14ac:dyDescent="0.25">
      <c r="A83" s="1"/>
      <c r="B83" s="114" t="s">
        <v>87</v>
      </c>
      <c r="C83" s="184">
        <v>2.0293594306049823</v>
      </c>
      <c r="D83" s="185">
        <v>-0.34221417345593164</v>
      </c>
      <c r="E83" s="184" t="s">
        <v>227</v>
      </c>
      <c r="F83" s="185" t="str">
        <f t="shared" si="12"/>
        <v>-</v>
      </c>
      <c r="G83" s="184" t="s">
        <v>227</v>
      </c>
      <c r="H83" s="185" t="str">
        <f t="shared" si="12"/>
        <v>-</v>
      </c>
      <c r="I83" s="184">
        <v>1.641711229946524</v>
      </c>
      <c r="J83" s="185" t="str">
        <f t="shared" si="12"/>
        <v>-</v>
      </c>
      <c r="K83" s="184">
        <v>1.941908713692946</v>
      </c>
      <c r="L83" s="185">
        <f t="shared" si="13"/>
        <v>0.30019748374642208</v>
      </c>
      <c r="M83" s="184"/>
      <c r="N83" s="185"/>
      <c r="O83" s="185"/>
    </row>
    <row r="84" spans="1:15" x14ac:dyDescent="0.25">
      <c r="A84" s="1"/>
      <c r="B84" s="114" t="s">
        <v>89</v>
      </c>
      <c r="C84" s="184">
        <v>2.5714285714285716</v>
      </c>
      <c r="D84" s="185">
        <v>0.77991703010318081</v>
      </c>
      <c r="E84" s="184" t="s">
        <v>227</v>
      </c>
      <c r="F84" s="185" t="str">
        <f t="shared" si="12"/>
        <v>-</v>
      </c>
      <c r="G84" s="184" t="s">
        <v>227</v>
      </c>
      <c r="H84" s="185" t="str">
        <f t="shared" si="12"/>
        <v>-</v>
      </c>
      <c r="I84" s="184">
        <v>2.6287425149700598</v>
      </c>
      <c r="J84" s="185" t="str">
        <f t="shared" si="12"/>
        <v>-</v>
      </c>
      <c r="K84" s="184">
        <v>1.7837837837837838</v>
      </c>
      <c r="L84" s="185">
        <f t="shared" si="13"/>
        <v>-0.84495873118627607</v>
      </c>
      <c r="M84" s="184"/>
      <c r="N84" s="185"/>
      <c r="O84" s="185"/>
    </row>
    <row r="85" spans="1:15" x14ac:dyDescent="0.25">
      <c r="A85" s="1"/>
      <c r="B85" s="114" t="s">
        <v>91</v>
      </c>
      <c r="C85" s="184">
        <v>1.8065187239944522</v>
      </c>
      <c r="D85" s="185">
        <v>-0.3808011607317725</v>
      </c>
      <c r="E85" s="184" t="s">
        <v>227</v>
      </c>
      <c r="F85" s="185" t="str">
        <f t="shared" si="12"/>
        <v>-</v>
      </c>
      <c r="G85" s="184" t="s">
        <v>227</v>
      </c>
      <c r="H85" s="185" t="str">
        <f t="shared" si="12"/>
        <v>-</v>
      </c>
      <c r="I85" s="184">
        <v>1.7217391304347827</v>
      </c>
      <c r="J85" s="185" t="str">
        <f t="shared" si="12"/>
        <v>-</v>
      </c>
      <c r="K85" s="184">
        <v>1.834140435835351</v>
      </c>
      <c r="L85" s="185">
        <f t="shared" si="13"/>
        <v>0.11240130540056836</v>
      </c>
      <c r="M85" s="184"/>
      <c r="N85" s="185"/>
      <c r="O85" s="185"/>
    </row>
    <row r="86" spans="1:15" x14ac:dyDescent="0.25">
      <c r="A86" s="1"/>
      <c r="B86" s="114" t="s">
        <v>93</v>
      </c>
      <c r="C86" s="184">
        <v>1.7956577266922094</v>
      </c>
      <c r="D86" s="185">
        <v>-5.0353405033208176E-2</v>
      </c>
      <c r="E86" s="184" t="s">
        <v>227</v>
      </c>
      <c r="F86" s="185" t="str">
        <f t="shared" si="12"/>
        <v>-</v>
      </c>
      <c r="G86" s="184" t="s">
        <v>227</v>
      </c>
      <c r="H86" s="185" t="str">
        <f t="shared" si="12"/>
        <v>-</v>
      </c>
      <c r="I86" s="184">
        <v>1.7701317715959004</v>
      </c>
      <c r="J86" s="185" t="str">
        <f t="shared" si="12"/>
        <v>-</v>
      </c>
      <c r="K86" s="184">
        <v>1.8573141486810552</v>
      </c>
      <c r="L86" s="185">
        <f t="shared" si="13"/>
        <v>8.718237708515475E-2</v>
      </c>
      <c r="M86" s="184"/>
      <c r="N86" s="185"/>
      <c r="O86" s="185"/>
    </row>
    <row r="87" spans="1:15" ht="15.75" x14ac:dyDescent="0.25">
      <c r="B87" s="117" t="s">
        <v>30</v>
      </c>
      <c r="C87" s="186">
        <v>2.109933577132622</v>
      </c>
      <c r="D87" s="187">
        <v>9.605797904649771E-2</v>
      </c>
      <c r="E87" s="186" t="s">
        <v>227</v>
      </c>
      <c r="F87" s="187" t="str">
        <f t="shared" si="12"/>
        <v>-</v>
      </c>
      <c r="G87" s="186" t="s">
        <v>227</v>
      </c>
      <c r="H87" s="187" t="str">
        <f t="shared" si="12"/>
        <v>-</v>
      </c>
      <c r="I87" s="186">
        <v>1.9616059247709998</v>
      </c>
      <c r="J87" s="187" t="str">
        <f t="shared" si="12"/>
        <v>-</v>
      </c>
      <c r="K87" s="186">
        <v>1.8250295780202446</v>
      </c>
      <c r="L87" s="187">
        <f t="shared" si="13"/>
        <v>-0.13657634675075525</v>
      </c>
      <c r="M87" s="186">
        <v>2.0029112081513829</v>
      </c>
      <c r="N87" s="187">
        <v>0.23389150248912305</v>
      </c>
      <c r="O87" s="187">
        <v>-0.17917870098300259</v>
      </c>
    </row>
    <row r="88" spans="1:15" ht="6" customHeight="1" x14ac:dyDescent="0.25"/>
    <row r="89" spans="1:15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F7982-78E3-4956-8B66-F0209B1C6904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A17FB-17A1-48DE-99DB-5D1CF42926CA}">
  <sheetPr>
    <tabColor rgb="FFAC75D5"/>
  </sheetPr>
  <dimension ref="A1:AD9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9" t="s">
        <v>304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1" t="s">
        <v>152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7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0.51529999999999998</v>
      </c>
      <c r="D9" s="116">
        <v>-9.0218926553672363E-2</v>
      </c>
      <c r="E9" s="193">
        <v>0.56399999999999995</v>
      </c>
      <c r="F9" s="116">
        <f t="shared" ref="F9:L20" si="0">IFERROR(E9/C9-1,"-")</f>
        <v>9.4508053561032312E-2</v>
      </c>
      <c r="G9" s="193">
        <v>0.19170000000000001</v>
      </c>
      <c r="H9" s="116">
        <f t="shared" si="0"/>
        <v>-0.66010638297872337</v>
      </c>
      <c r="I9" s="193">
        <v>0.58840000000000003</v>
      </c>
      <c r="J9" s="116">
        <f t="shared" si="0"/>
        <v>2.0693792383933229</v>
      </c>
      <c r="K9" s="193">
        <v>0.69830000000000003</v>
      </c>
      <c r="L9" s="116">
        <f t="shared" si="0"/>
        <v>0.18677770224337187</v>
      </c>
      <c r="M9" s="193">
        <v>0.69889999999999997</v>
      </c>
      <c r="N9" s="116">
        <f t="shared" ref="N9:N14" si="1">IFERROR(M9/K9-1,"-")</f>
        <v>8.5922955749673235E-4</v>
      </c>
      <c r="O9" s="116">
        <f>IFERROR(M9/C9-1,"-")</f>
        <v>0.35629730254220848</v>
      </c>
    </row>
    <row r="10" spans="1:17" x14ac:dyDescent="0.25">
      <c r="A10" s="1" t="s">
        <v>72</v>
      </c>
      <c r="B10" s="114" t="s">
        <v>73</v>
      </c>
      <c r="C10" s="193">
        <v>0.61759999999999993</v>
      </c>
      <c r="D10" s="116">
        <v>7.5040783034256986E-3</v>
      </c>
      <c r="E10" s="193">
        <v>0.63570000000000004</v>
      </c>
      <c r="F10" s="116">
        <f t="shared" si="0"/>
        <v>2.9306994818653065E-2</v>
      </c>
      <c r="G10" s="193">
        <v>0.2379</v>
      </c>
      <c r="H10" s="116">
        <f t="shared" si="0"/>
        <v>-0.62576687116564422</v>
      </c>
      <c r="I10" s="193">
        <v>0.65049999999999997</v>
      </c>
      <c r="J10" s="116">
        <f t="shared" si="0"/>
        <v>1.7343421605716687</v>
      </c>
      <c r="K10" s="193">
        <v>0.76769999999999994</v>
      </c>
      <c r="L10" s="116">
        <f t="shared" si="0"/>
        <v>0.18016910069177561</v>
      </c>
      <c r="M10" s="193">
        <v>0.77560000000000007</v>
      </c>
      <c r="N10" s="116">
        <f t="shared" si="1"/>
        <v>1.0290478051322216E-2</v>
      </c>
      <c r="O10" s="116">
        <f t="shared" ref="O10:O14" si="2">IFERROR(M10/C10-1,"-")</f>
        <v>0.25582901554404169</v>
      </c>
    </row>
    <row r="11" spans="1:17" x14ac:dyDescent="0.25">
      <c r="A11" s="1" t="s">
        <v>74</v>
      </c>
      <c r="B11" s="114" t="s">
        <v>75</v>
      </c>
      <c r="C11" s="193">
        <v>0.5776</v>
      </c>
      <c r="D11" s="116">
        <v>-7.0186735350933671E-2</v>
      </c>
      <c r="E11" s="193">
        <v>0.2369</v>
      </c>
      <c r="F11" s="116">
        <f t="shared" si="0"/>
        <v>-0.5898545706371191</v>
      </c>
      <c r="G11" s="193">
        <v>0.34399999999999997</v>
      </c>
      <c r="H11" s="116">
        <f t="shared" si="0"/>
        <v>0.45208948923596437</v>
      </c>
      <c r="I11" s="193">
        <v>0.65599999999999992</v>
      </c>
      <c r="J11" s="116">
        <f t="shared" si="0"/>
        <v>0.90697674418604635</v>
      </c>
      <c r="K11" s="193">
        <v>0.75919999999999999</v>
      </c>
      <c r="L11" s="116">
        <f t="shared" si="0"/>
        <v>0.15731707317073185</v>
      </c>
      <c r="M11" s="193">
        <v>0.73299999999999998</v>
      </c>
      <c r="N11" s="116">
        <f t="shared" si="1"/>
        <v>-3.4510010537407765E-2</v>
      </c>
      <c r="O11" s="116">
        <f t="shared" si="2"/>
        <v>0.26904432132963985</v>
      </c>
    </row>
    <row r="12" spans="1:17" x14ac:dyDescent="0.25">
      <c r="A12" s="1" t="s">
        <v>76</v>
      </c>
      <c r="B12" s="114" t="s">
        <v>77</v>
      </c>
      <c r="C12" s="193">
        <v>0.52549999999999997</v>
      </c>
      <c r="D12" s="116">
        <v>5.2052052052051767E-2</v>
      </c>
      <c r="E12" s="193">
        <v>0</v>
      </c>
      <c r="F12" s="116">
        <f t="shared" si="0"/>
        <v>-1</v>
      </c>
      <c r="G12" s="193">
        <v>0.29299999999999998</v>
      </c>
      <c r="H12" s="116" t="str">
        <f t="shared" si="0"/>
        <v>-</v>
      </c>
      <c r="I12" s="193">
        <v>0.61299999999999999</v>
      </c>
      <c r="J12" s="116">
        <f t="shared" si="0"/>
        <v>1.0921501706484644</v>
      </c>
      <c r="K12" s="193">
        <v>0.63869999999999993</v>
      </c>
      <c r="L12" s="116">
        <f t="shared" si="0"/>
        <v>4.1924959216965707E-2</v>
      </c>
      <c r="M12" s="193">
        <v>0.66559999999999997</v>
      </c>
      <c r="N12" s="116">
        <f t="shared" si="1"/>
        <v>4.2116799749491118E-2</v>
      </c>
      <c r="O12" s="116">
        <f t="shared" si="2"/>
        <v>0.26660323501427219</v>
      </c>
    </row>
    <row r="13" spans="1:17" x14ac:dyDescent="0.25">
      <c r="A13" s="1" t="s">
        <v>78</v>
      </c>
      <c r="B13" s="114" t="s">
        <v>79</v>
      </c>
      <c r="C13" s="193">
        <v>0.4703</v>
      </c>
      <c r="D13" s="116">
        <v>9.2958401115500688E-2</v>
      </c>
      <c r="E13" s="193">
        <v>0</v>
      </c>
      <c r="F13" s="116">
        <f t="shared" si="0"/>
        <v>-1</v>
      </c>
      <c r="G13" s="193">
        <v>0.39149999999999996</v>
      </c>
      <c r="H13" s="116" t="str">
        <f t="shared" si="0"/>
        <v>-</v>
      </c>
      <c r="I13" s="193">
        <v>0.49070000000000003</v>
      </c>
      <c r="J13" s="116">
        <f t="shared" si="0"/>
        <v>0.25338441890166052</v>
      </c>
      <c r="K13" s="193">
        <v>0.62240000000000006</v>
      </c>
      <c r="L13" s="116">
        <f t="shared" si="0"/>
        <v>0.26839209292846955</v>
      </c>
      <c r="M13" s="193">
        <v>0.5998</v>
      </c>
      <c r="N13" s="116">
        <f t="shared" si="1"/>
        <v>-3.6311053984575903E-2</v>
      </c>
      <c r="O13" s="116">
        <f t="shared" si="2"/>
        <v>0.27535615564533278</v>
      </c>
    </row>
    <row r="14" spans="1:17" x14ac:dyDescent="0.25">
      <c r="A14" s="1" t="s">
        <v>80</v>
      </c>
      <c r="B14" s="114" t="s">
        <v>81</v>
      </c>
      <c r="C14" s="193">
        <v>0.48659999999999998</v>
      </c>
      <c r="D14" s="116">
        <v>0.2406935237123915</v>
      </c>
      <c r="E14" s="193">
        <v>0</v>
      </c>
      <c r="F14" s="116">
        <f t="shared" si="0"/>
        <v>-1</v>
      </c>
      <c r="G14" s="193">
        <v>0.39329999999999998</v>
      </c>
      <c r="H14" s="116" t="str">
        <f t="shared" si="0"/>
        <v>-</v>
      </c>
      <c r="I14" s="193">
        <v>0.56700000000000006</v>
      </c>
      <c r="J14" s="116">
        <f t="shared" si="0"/>
        <v>0.44164759725400482</v>
      </c>
      <c r="K14" s="193">
        <v>0.52149999999999996</v>
      </c>
      <c r="L14" s="116">
        <f t="shared" si="0"/>
        <v>-8.0246913580247048E-2</v>
      </c>
      <c r="M14" s="193">
        <v>0.501</v>
      </c>
      <c r="N14" s="116">
        <f t="shared" si="1"/>
        <v>-3.9309683604985546E-2</v>
      </c>
      <c r="O14" s="116">
        <f t="shared" si="2"/>
        <v>2.9593094944512899E-2</v>
      </c>
    </row>
    <row r="15" spans="1:17" x14ac:dyDescent="0.25">
      <c r="A15" s="1" t="s">
        <v>82</v>
      </c>
      <c r="B15" s="114" t="s">
        <v>83</v>
      </c>
      <c r="C15" s="193">
        <v>0.50729999999999997</v>
      </c>
      <c r="D15" s="116">
        <v>0.33887569279493257</v>
      </c>
      <c r="E15" s="193">
        <v>0</v>
      </c>
      <c r="F15" s="116">
        <f t="shared" si="0"/>
        <v>-1</v>
      </c>
      <c r="G15" s="193">
        <v>0.39350000000000002</v>
      </c>
      <c r="H15" s="116" t="str">
        <f t="shared" si="0"/>
        <v>-</v>
      </c>
      <c r="I15" s="193">
        <v>0.52110000000000001</v>
      </c>
      <c r="J15" s="116">
        <f t="shared" si="0"/>
        <v>0.32426937738246497</v>
      </c>
      <c r="K15" s="193">
        <v>0.46679999999999999</v>
      </c>
      <c r="L15" s="116">
        <f t="shared" si="0"/>
        <v>-0.10420264824409908</v>
      </c>
      <c r="M15" s="193">
        <v>0.48599999999999999</v>
      </c>
      <c r="N15" s="116">
        <f>IFERROR(M15/K15-1,"-")</f>
        <v>4.1131105398457546E-2</v>
      </c>
      <c r="O15" s="116">
        <f>IFERROR(M15/C15-1,"-")</f>
        <v>-4.1986989946777076E-2</v>
      </c>
    </row>
    <row r="16" spans="1:17" x14ac:dyDescent="0.25">
      <c r="A16" s="1" t="s">
        <v>84</v>
      </c>
      <c r="B16" s="114" t="s">
        <v>85</v>
      </c>
      <c r="C16" s="193">
        <v>0.50680000000000003</v>
      </c>
      <c r="D16" s="116">
        <v>0.31602181251622974</v>
      </c>
      <c r="E16" s="193">
        <v>0.76939999999999997</v>
      </c>
      <c r="F16" s="116">
        <f t="shared" si="0"/>
        <v>0.51815311760063132</v>
      </c>
      <c r="G16" s="193">
        <v>0.44319999999999998</v>
      </c>
      <c r="H16" s="116">
        <f t="shared" si="0"/>
        <v>-0.42396672731998963</v>
      </c>
      <c r="I16" s="193">
        <v>0.49969999999999998</v>
      </c>
      <c r="J16" s="116">
        <f t="shared" si="0"/>
        <v>0.12748194945848379</v>
      </c>
      <c r="K16" s="193">
        <v>0.60020000000000007</v>
      </c>
      <c r="L16" s="116">
        <f t="shared" si="0"/>
        <v>0.20112067240344222</v>
      </c>
      <c r="M16" s="193">
        <v>0.44380000000000003</v>
      </c>
      <c r="N16" s="116">
        <f>IFERROR(M16/K16-1,"-")</f>
        <v>-0.26057980673108971</v>
      </c>
      <c r="O16" s="116">
        <f>IFERROR(M16/C16-1,"-")</f>
        <v>-0.12430939226519333</v>
      </c>
    </row>
    <row r="17" spans="1:30" x14ac:dyDescent="0.25">
      <c r="A17" s="1" t="s">
        <v>86</v>
      </c>
      <c r="B17" s="114" t="s">
        <v>87</v>
      </c>
      <c r="C17" s="193">
        <v>0.45679999999999998</v>
      </c>
      <c r="D17" s="116">
        <v>-3.2729653065677322E-3</v>
      </c>
      <c r="E17" s="193">
        <v>0.43149999999999999</v>
      </c>
      <c r="F17" s="116">
        <f t="shared" si="0"/>
        <v>-5.538528896672501E-2</v>
      </c>
      <c r="G17" s="193">
        <v>0.51200000000000001</v>
      </c>
      <c r="H17" s="116">
        <f t="shared" si="0"/>
        <v>0.18655851680185398</v>
      </c>
      <c r="I17" s="193">
        <v>0.5514</v>
      </c>
      <c r="J17" s="116">
        <f t="shared" si="0"/>
        <v>7.6953124999999956E-2</v>
      </c>
      <c r="K17" s="193">
        <v>0.53320000000000001</v>
      </c>
      <c r="L17" s="116">
        <f t="shared" si="0"/>
        <v>-3.3006891548784889E-2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0.441</v>
      </c>
      <c r="D18" s="116">
        <v>-3.6150022593763875E-3</v>
      </c>
      <c r="E18" s="193">
        <v>0.39939999999999998</v>
      </c>
      <c r="F18" s="116">
        <f t="shared" si="0"/>
        <v>-9.4331065759637234E-2</v>
      </c>
      <c r="G18" s="193">
        <v>0.52229999999999999</v>
      </c>
      <c r="H18" s="116">
        <f t="shared" si="0"/>
        <v>0.30771156735102667</v>
      </c>
      <c r="I18" s="193">
        <v>0.56420000000000003</v>
      </c>
      <c r="J18" s="116">
        <f t="shared" si="0"/>
        <v>8.0222094581658077E-2</v>
      </c>
      <c r="K18" s="193">
        <v>0.53239999999999998</v>
      </c>
      <c r="L18" s="116">
        <f t="shared" si="0"/>
        <v>-5.6362991846862887E-2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0.60680000000000001</v>
      </c>
      <c r="D19" s="116">
        <v>7.6386582530720837E-3</v>
      </c>
      <c r="E19" s="193">
        <v>0.40720000000000001</v>
      </c>
      <c r="F19" s="116">
        <f t="shared" si="0"/>
        <v>-0.32893869479235327</v>
      </c>
      <c r="G19" s="193">
        <v>0.64989999999999992</v>
      </c>
      <c r="H19" s="116">
        <f t="shared" si="0"/>
        <v>0.59602161100196449</v>
      </c>
      <c r="I19" s="193">
        <v>0.65629999999999999</v>
      </c>
      <c r="J19" s="116">
        <f t="shared" si="0"/>
        <v>9.8476688721342853E-3</v>
      </c>
      <c r="K19" s="193">
        <v>0.65459999999999996</v>
      </c>
      <c r="L19" s="116">
        <f t="shared" si="0"/>
        <v>-2.5902788358982409E-3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0.53979999999999995</v>
      </c>
      <c r="D20" s="116">
        <v>-1.8521948508998243E-4</v>
      </c>
      <c r="E20" s="193">
        <v>0.48200000000000004</v>
      </c>
      <c r="F20" s="116">
        <f t="shared" si="0"/>
        <v>-0.10707669507224882</v>
      </c>
      <c r="G20" s="193">
        <v>0.57810000000000006</v>
      </c>
      <c r="H20" s="116">
        <f t="shared" si="0"/>
        <v>0.19937759336099581</v>
      </c>
      <c r="I20" s="193">
        <v>0.58939999999999992</v>
      </c>
      <c r="J20" s="116">
        <f t="shared" si="0"/>
        <v>1.954679121259284E-2</v>
      </c>
      <c r="K20" s="193">
        <v>0.56869999999999998</v>
      </c>
      <c r="L20" s="116">
        <f t="shared" si="0"/>
        <v>-3.5120461486257137E-2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0.52295410715246138</v>
      </c>
      <c r="D21" s="119">
        <v>6.024397102867618E-2</v>
      </c>
      <c r="E21" s="195">
        <v>0.4768</v>
      </c>
      <c r="F21" s="119">
        <v>-8.825651528730738E-2</v>
      </c>
      <c r="G21" s="195">
        <v>0.42945341263098274</v>
      </c>
      <c r="H21" s="119">
        <v>-9.9300728542402017E-2</v>
      </c>
      <c r="I21" s="195">
        <v>0.57741590694750078</v>
      </c>
      <c r="J21" s="119">
        <v>0.34453677620128276</v>
      </c>
      <c r="K21" s="195">
        <v>0.61259601883208059</v>
      </c>
      <c r="L21" s="119">
        <v>6.0926814556528042E-2</v>
      </c>
      <c r="M21" s="195"/>
      <c r="N21" s="119"/>
      <c r="O21" s="119"/>
      <c r="P21" s="306"/>
    </row>
    <row r="22" spans="1:30" ht="6" customHeight="1" x14ac:dyDescent="0.25">
      <c r="P22" s="306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6"/>
    </row>
    <row r="24" spans="1:30" x14ac:dyDescent="0.25">
      <c r="C24" s="197"/>
      <c r="K24" s="197"/>
      <c r="M24" s="197"/>
      <c r="N24" s="116"/>
      <c r="O24" s="197"/>
      <c r="P24" s="306"/>
    </row>
    <row r="26" spans="1:30" ht="21.75" customHeight="1" thickBot="1" x14ac:dyDescent="0.3">
      <c r="B26" s="269" t="s">
        <v>305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1" t="s">
        <v>60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30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0.51529999999999998</v>
      </c>
      <c r="D31" s="116"/>
      <c r="E31" s="193">
        <v>0.56399999999999995</v>
      </c>
      <c r="F31" s="116">
        <f t="shared" ref="F31:J42" si="3">IFERROR(E31/C31-1,"-")</f>
        <v>9.4508053561032312E-2</v>
      </c>
      <c r="G31" s="193">
        <v>0.19170000000000001</v>
      </c>
      <c r="H31" s="116">
        <f t="shared" si="3"/>
        <v>-0.66010638297872337</v>
      </c>
      <c r="I31" s="193">
        <v>0.58840000000000003</v>
      </c>
      <c r="J31" s="116">
        <f t="shared" si="3"/>
        <v>2.0693792383933229</v>
      </c>
      <c r="K31" s="193">
        <v>0.69830000000000003</v>
      </c>
      <c r="L31" s="116">
        <f t="shared" ref="L31:L42" si="4">IFERROR(K31/I31-1,"-")</f>
        <v>0.18677770224337187</v>
      </c>
      <c r="M31" s="193">
        <v>0.69889999999999997</v>
      </c>
      <c r="N31" s="116">
        <f t="shared" ref="N31:N38" si="5">IFERROR(M31/K31-1,"-")</f>
        <v>8.5922955749673235E-4</v>
      </c>
      <c r="O31" s="116">
        <f>IFERROR(M31/C31-1,"-")</f>
        <v>0.35629730254220848</v>
      </c>
    </row>
    <row r="32" spans="1:30" x14ac:dyDescent="0.25">
      <c r="B32" s="114" t="s">
        <v>73</v>
      </c>
      <c r="C32" s="193">
        <v>0.61759999999999993</v>
      </c>
      <c r="D32" s="116"/>
      <c r="E32" s="193">
        <v>0.63570000000000004</v>
      </c>
      <c r="F32" s="116">
        <f t="shared" si="3"/>
        <v>2.9306994818653065E-2</v>
      </c>
      <c r="G32" s="193">
        <v>0.2379</v>
      </c>
      <c r="H32" s="116">
        <f t="shared" si="3"/>
        <v>-0.62576687116564422</v>
      </c>
      <c r="I32" s="193">
        <v>0.65049999999999997</v>
      </c>
      <c r="J32" s="116">
        <f t="shared" si="3"/>
        <v>1.7343421605716687</v>
      </c>
      <c r="K32" s="193">
        <v>0.76769999999999994</v>
      </c>
      <c r="L32" s="116">
        <f t="shared" si="4"/>
        <v>0.18016910069177561</v>
      </c>
      <c r="M32" s="193">
        <v>0.80330000000000001</v>
      </c>
      <c r="N32" s="116">
        <f t="shared" si="5"/>
        <v>4.6372280838869351E-2</v>
      </c>
      <c r="O32" s="116">
        <f t="shared" ref="O32:O38" si="6">IFERROR(M32/C32-1,"-")</f>
        <v>0.30068005181347157</v>
      </c>
    </row>
    <row r="33" spans="2:17" x14ac:dyDescent="0.25">
      <c r="B33" s="114" t="s">
        <v>75</v>
      </c>
      <c r="C33" s="193">
        <v>0.5776</v>
      </c>
      <c r="D33" s="116"/>
      <c r="E33" s="193">
        <v>0.2369</v>
      </c>
      <c r="F33" s="116">
        <f t="shared" si="3"/>
        <v>-0.5898545706371191</v>
      </c>
      <c r="G33" s="193">
        <v>0.34399999999999997</v>
      </c>
      <c r="H33" s="116">
        <f t="shared" si="3"/>
        <v>0.45208948923596437</v>
      </c>
      <c r="I33" s="193">
        <v>0.65599999999999992</v>
      </c>
      <c r="J33" s="116">
        <f t="shared" si="3"/>
        <v>0.90697674418604635</v>
      </c>
      <c r="K33" s="193">
        <v>0.75919999999999999</v>
      </c>
      <c r="L33" s="116">
        <f t="shared" si="4"/>
        <v>0.15731707317073185</v>
      </c>
      <c r="M33" s="193">
        <v>0.73299999999999998</v>
      </c>
      <c r="N33" s="116">
        <f t="shared" si="5"/>
        <v>-3.4510010537407765E-2</v>
      </c>
      <c r="O33" s="116">
        <f t="shared" si="6"/>
        <v>0.26904432132963985</v>
      </c>
    </row>
    <row r="34" spans="2:17" x14ac:dyDescent="0.25">
      <c r="B34" s="114" t="s">
        <v>77</v>
      </c>
      <c r="C34" s="193">
        <v>0.52549999999999997</v>
      </c>
      <c r="D34" s="116"/>
      <c r="E34" s="193">
        <v>0</v>
      </c>
      <c r="F34" s="116">
        <f t="shared" si="3"/>
        <v>-1</v>
      </c>
      <c r="G34" s="193">
        <v>0.29299999999999998</v>
      </c>
      <c r="H34" s="116" t="str">
        <f t="shared" si="3"/>
        <v>-</v>
      </c>
      <c r="I34" s="193">
        <v>0.61299999999999999</v>
      </c>
      <c r="J34" s="116">
        <f t="shared" si="3"/>
        <v>1.0921501706484644</v>
      </c>
      <c r="K34" s="193">
        <v>0.63869999999999993</v>
      </c>
      <c r="L34" s="116">
        <f t="shared" si="4"/>
        <v>4.1924959216965707E-2</v>
      </c>
      <c r="M34" s="193">
        <v>0.66559999999999997</v>
      </c>
      <c r="N34" s="116">
        <f t="shared" si="5"/>
        <v>4.2116799749491118E-2</v>
      </c>
      <c r="O34" s="116">
        <f t="shared" si="6"/>
        <v>0.26660323501427219</v>
      </c>
    </row>
    <row r="35" spans="2:17" x14ac:dyDescent="0.25">
      <c r="B35" s="114" t="s">
        <v>79</v>
      </c>
      <c r="C35" s="193">
        <v>0.4703</v>
      </c>
      <c r="D35" s="116"/>
      <c r="E35" s="193">
        <v>0</v>
      </c>
      <c r="F35" s="116">
        <f t="shared" si="3"/>
        <v>-1</v>
      </c>
      <c r="G35" s="193">
        <v>0.39149999999999996</v>
      </c>
      <c r="H35" s="116" t="str">
        <f t="shared" si="3"/>
        <v>-</v>
      </c>
      <c r="I35" s="193">
        <v>0.49070000000000003</v>
      </c>
      <c r="J35" s="116">
        <f t="shared" si="3"/>
        <v>0.25338441890166052</v>
      </c>
      <c r="K35" s="193">
        <v>0.62240000000000006</v>
      </c>
      <c r="L35" s="116">
        <f t="shared" si="4"/>
        <v>0.26839209292846955</v>
      </c>
      <c r="M35" s="193">
        <v>0.5998</v>
      </c>
      <c r="N35" s="116">
        <f t="shared" si="5"/>
        <v>-3.6311053984575903E-2</v>
      </c>
      <c r="O35" s="116">
        <f t="shared" si="6"/>
        <v>0.27535615564533278</v>
      </c>
    </row>
    <row r="36" spans="2:17" x14ac:dyDescent="0.25">
      <c r="B36" s="114" t="s">
        <v>81</v>
      </c>
      <c r="C36" s="193">
        <v>0.48659999999999998</v>
      </c>
      <c r="D36" s="116"/>
      <c r="E36" s="193">
        <v>0</v>
      </c>
      <c r="F36" s="116">
        <f t="shared" si="3"/>
        <v>-1</v>
      </c>
      <c r="G36" s="193">
        <v>0.39329999999999998</v>
      </c>
      <c r="H36" s="116" t="str">
        <f t="shared" si="3"/>
        <v>-</v>
      </c>
      <c r="I36" s="193">
        <v>0.56700000000000006</v>
      </c>
      <c r="J36" s="116">
        <f t="shared" si="3"/>
        <v>0.44164759725400482</v>
      </c>
      <c r="K36" s="193">
        <v>0.52149999999999996</v>
      </c>
      <c r="L36" s="116">
        <f t="shared" si="4"/>
        <v>-8.0246913580247048E-2</v>
      </c>
      <c r="M36" s="193">
        <v>0.501</v>
      </c>
      <c r="N36" s="116">
        <f t="shared" si="5"/>
        <v>-3.9309683604985546E-2</v>
      </c>
      <c r="O36" s="116">
        <f t="shared" si="6"/>
        <v>2.9593094944512899E-2</v>
      </c>
    </row>
    <row r="37" spans="2:17" x14ac:dyDescent="0.25">
      <c r="B37" s="114" t="s">
        <v>83</v>
      </c>
      <c r="C37" s="193">
        <v>0.50729999999999997</v>
      </c>
      <c r="D37" s="116"/>
      <c r="E37" s="193">
        <v>0</v>
      </c>
      <c r="F37" s="116">
        <f t="shared" si="3"/>
        <v>-1</v>
      </c>
      <c r="G37" s="193">
        <v>0.39350000000000002</v>
      </c>
      <c r="H37" s="116" t="str">
        <f t="shared" si="3"/>
        <v>-</v>
      </c>
      <c r="I37" s="193">
        <v>0.52110000000000001</v>
      </c>
      <c r="J37" s="116">
        <f t="shared" si="3"/>
        <v>0.32426937738246497</v>
      </c>
      <c r="K37" s="193">
        <v>0.46679999999999999</v>
      </c>
      <c r="L37" s="116">
        <f t="shared" si="4"/>
        <v>-0.10420264824409908</v>
      </c>
      <c r="M37" s="193">
        <v>0.48599999999999999</v>
      </c>
      <c r="N37" s="116">
        <f t="shared" si="5"/>
        <v>4.1131105398457546E-2</v>
      </c>
      <c r="O37" s="116">
        <f t="shared" si="6"/>
        <v>-4.1986989946777076E-2</v>
      </c>
    </row>
    <row r="38" spans="2:17" x14ac:dyDescent="0.25">
      <c r="B38" s="114" t="s">
        <v>85</v>
      </c>
      <c r="C38" s="193">
        <v>0.50680000000000003</v>
      </c>
      <c r="D38" s="116"/>
      <c r="E38" s="193">
        <v>0.76939999999999997</v>
      </c>
      <c r="F38" s="116">
        <f t="shared" si="3"/>
        <v>0.51815311760063132</v>
      </c>
      <c r="G38" s="193">
        <v>0.44319999999999998</v>
      </c>
      <c r="H38" s="116">
        <f t="shared" si="3"/>
        <v>-0.42396672731998963</v>
      </c>
      <c r="I38" s="193">
        <v>0.49969999999999998</v>
      </c>
      <c r="J38" s="116">
        <f t="shared" si="3"/>
        <v>0.12748194945848379</v>
      </c>
      <c r="K38" s="193">
        <v>0.60020000000000007</v>
      </c>
      <c r="L38" s="116">
        <f t="shared" si="4"/>
        <v>0.20112067240344222</v>
      </c>
      <c r="M38" s="193">
        <v>0.44380000000000003</v>
      </c>
      <c r="N38" s="116">
        <f t="shared" si="5"/>
        <v>-0.26057980673108971</v>
      </c>
      <c r="O38" s="116">
        <f t="shared" si="6"/>
        <v>-0.12430939226519333</v>
      </c>
    </row>
    <row r="39" spans="2:17" x14ac:dyDescent="0.25">
      <c r="B39" s="114" t="s">
        <v>87</v>
      </c>
      <c r="C39" s="193">
        <v>0.45679999999999998</v>
      </c>
      <c r="D39" s="116"/>
      <c r="E39" s="193">
        <v>0.43149999999999999</v>
      </c>
      <c r="F39" s="116">
        <f t="shared" si="3"/>
        <v>-5.538528896672501E-2</v>
      </c>
      <c r="G39" s="193">
        <v>0.51200000000000001</v>
      </c>
      <c r="H39" s="116">
        <f t="shared" si="3"/>
        <v>0.18655851680185398</v>
      </c>
      <c r="I39" s="193">
        <v>0.5514</v>
      </c>
      <c r="J39" s="116">
        <f t="shared" si="3"/>
        <v>7.6953124999999956E-2</v>
      </c>
      <c r="K39" s="193">
        <v>0.53320000000000001</v>
      </c>
      <c r="L39" s="116">
        <f t="shared" si="4"/>
        <v>-3.3006891548784889E-2</v>
      </c>
      <c r="M39" s="193"/>
      <c r="N39" s="116"/>
      <c r="O39" s="116"/>
    </row>
    <row r="40" spans="2:17" x14ac:dyDescent="0.25">
      <c r="B40" s="114" t="s">
        <v>89</v>
      </c>
      <c r="C40" s="193">
        <v>0.441</v>
      </c>
      <c r="D40" s="116"/>
      <c r="E40" s="193">
        <v>0.39939999999999998</v>
      </c>
      <c r="F40" s="116">
        <f t="shared" si="3"/>
        <v>-9.4331065759637234E-2</v>
      </c>
      <c r="G40" s="193">
        <v>0.52229999999999999</v>
      </c>
      <c r="H40" s="116">
        <f t="shared" si="3"/>
        <v>0.30771156735102667</v>
      </c>
      <c r="I40" s="193">
        <v>0.56420000000000003</v>
      </c>
      <c r="J40" s="116">
        <f t="shared" si="3"/>
        <v>8.0222094581658077E-2</v>
      </c>
      <c r="K40" s="193">
        <v>0.53239999999999998</v>
      </c>
      <c r="L40" s="116">
        <f t="shared" si="4"/>
        <v>-5.6362991846862887E-2</v>
      </c>
      <c r="M40" s="193"/>
      <c r="N40" s="116"/>
      <c r="O40" s="116"/>
    </row>
    <row r="41" spans="2:17" x14ac:dyDescent="0.25">
      <c r="B41" s="114" t="s">
        <v>91</v>
      </c>
      <c r="C41" s="193">
        <v>0.60680000000000001</v>
      </c>
      <c r="D41" s="116"/>
      <c r="E41" s="193">
        <v>0.40720000000000001</v>
      </c>
      <c r="F41" s="116">
        <f t="shared" si="3"/>
        <v>-0.32893869479235327</v>
      </c>
      <c r="G41" s="193">
        <v>0.64989999999999992</v>
      </c>
      <c r="H41" s="116">
        <f t="shared" si="3"/>
        <v>0.59602161100196449</v>
      </c>
      <c r="I41" s="193">
        <v>0.65629999999999999</v>
      </c>
      <c r="J41" s="116">
        <f t="shared" si="3"/>
        <v>9.8476688721342853E-3</v>
      </c>
      <c r="K41" s="193">
        <v>0.65459999999999996</v>
      </c>
      <c r="L41" s="116">
        <f t="shared" si="4"/>
        <v>-2.5902788358982409E-3</v>
      </c>
      <c r="M41" s="193"/>
      <c r="N41" s="116"/>
      <c r="O41" s="116"/>
    </row>
    <row r="42" spans="2:17" x14ac:dyDescent="0.25">
      <c r="B42" s="114" t="s">
        <v>93</v>
      </c>
      <c r="C42" s="193">
        <v>0.53979999999999995</v>
      </c>
      <c r="D42" s="116"/>
      <c r="E42" s="193">
        <v>0.48200000000000004</v>
      </c>
      <c r="F42" s="116">
        <f t="shared" si="3"/>
        <v>-0.10707669507224882</v>
      </c>
      <c r="G42" s="193">
        <v>0.57810000000000006</v>
      </c>
      <c r="H42" s="116">
        <f t="shared" si="3"/>
        <v>0.19937759336099581</v>
      </c>
      <c r="I42" s="193">
        <v>0.58939999999999992</v>
      </c>
      <c r="J42" s="116">
        <f t="shared" si="3"/>
        <v>1.954679121259284E-2</v>
      </c>
      <c r="K42" s="193">
        <v>0.56869999999999998</v>
      </c>
      <c r="L42" s="116">
        <f t="shared" si="4"/>
        <v>-3.5120461486257137E-2</v>
      </c>
      <c r="M42" s="193"/>
      <c r="N42" s="116"/>
      <c r="O42" s="116"/>
    </row>
    <row r="43" spans="2:17" ht="15.75" x14ac:dyDescent="0.25">
      <c r="B43" s="117" t="s">
        <v>30</v>
      </c>
      <c r="C43" s="195">
        <v>0.52295410715246138</v>
      </c>
      <c r="D43" s="119"/>
      <c r="E43" s="195">
        <v>0.4768</v>
      </c>
      <c r="F43" s="119">
        <v>-8.825651528730738E-2</v>
      </c>
      <c r="G43" s="195">
        <v>0.42945341263098274</v>
      </c>
      <c r="H43" s="119">
        <v>-9.9300728542402017E-2</v>
      </c>
      <c r="I43" s="195">
        <v>0.57741590694750078</v>
      </c>
      <c r="J43" s="119">
        <v>0.34453677620128276</v>
      </c>
      <c r="K43" s="195">
        <v>0.61259601883208059</v>
      </c>
      <c r="L43" s="119">
        <v>6.0926814556528042E-2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9" t="s">
        <v>306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2:17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0.54079999999999995</v>
      </c>
      <c r="D53" s="116"/>
      <c r="E53" s="193" t="s">
        <v>227</v>
      </c>
      <c r="F53" s="116" t="str">
        <f t="shared" ref="F53:J64" si="7">IFERROR(E53/C53-1,"-")</f>
        <v>-</v>
      </c>
      <c r="G53" s="193" t="s">
        <v>227</v>
      </c>
      <c r="H53" s="116" t="str">
        <f t="shared" si="7"/>
        <v>-</v>
      </c>
      <c r="I53" s="193">
        <v>0</v>
      </c>
      <c r="J53" s="116" t="str">
        <f t="shared" si="7"/>
        <v>-</v>
      </c>
      <c r="K53" s="193">
        <v>0.69739999999999991</v>
      </c>
      <c r="L53" s="116" t="str">
        <f t="shared" ref="L53:L64" si="8">IFERROR(K53/I53-1,"-")</f>
        <v>-</v>
      </c>
      <c r="M53" s="193">
        <v>0.70389999999999997</v>
      </c>
      <c r="N53" s="116">
        <f t="shared" ref="N53:N60" si="9">IFERROR(M53/K53-1,"-")</f>
        <v>9.3203326641813078E-3</v>
      </c>
      <c r="O53" s="116">
        <f>IFERROR(M53/C53-1,"-")</f>
        <v>0.30159023668639051</v>
      </c>
    </row>
    <row r="54" spans="2:17" x14ac:dyDescent="0.25">
      <c r="B54" s="114" t="s">
        <v>73</v>
      </c>
      <c r="C54" s="193">
        <v>0.6522</v>
      </c>
      <c r="D54" s="116"/>
      <c r="E54" s="193" t="s">
        <v>227</v>
      </c>
      <c r="F54" s="116" t="str">
        <f t="shared" si="7"/>
        <v>-</v>
      </c>
      <c r="G54" s="193" t="s">
        <v>227</v>
      </c>
      <c r="H54" s="116" t="str">
        <f t="shared" si="7"/>
        <v>-</v>
      </c>
      <c r="I54" s="193">
        <v>0</v>
      </c>
      <c r="J54" s="116" t="str">
        <f t="shared" si="7"/>
        <v>-</v>
      </c>
      <c r="K54" s="193">
        <v>0.76840000000000008</v>
      </c>
      <c r="L54" s="116" t="str">
        <f t="shared" si="8"/>
        <v>-</v>
      </c>
      <c r="M54" s="193">
        <v>0.80169999999999997</v>
      </c>
      <c r="N54" s="116">
        <f t="shared" si="9"/>
        <v>4.3336803748047714E-2</v>
      </c>
      <c r="O54" s="116">
        <f t="shared" ref="O54:O60" si="10">IFERROR(M54/C54-1,"-")</f>
        <v>0.22922416436675852</v>
      </c>
    </row>
    <row r="55" spans="2:17" x14ac:dyDescent="0.25">
      <c r="B55" s="114" t="s">
        <v>75</v>
      </c>
      <c r="C55" s="193">
        <v>0.5706</v>
      </c>
      <c r="D55" s="116"/>
      <c r="E55" s="193" t="s">
        <v>227</v>
      </c>
      <c r="F55" s="116" t="str">
        <f t="shared" si="7"/>
        <v>-</v>
      </c>
      <c r="G55" s="193" t="s">
        <v>227</v>
      </c>
      <c r="H55" s="116" t="str">
        <f t="shared" si="7"/>
        <v>-</v>
      </c>
      <c r="I55" s="193">
        <v>0</v>
      </c>
      <c r="J55" s="116" t="str">
        <f t="shared" si="7"/>
        <v>-</v>
      </c>
      <c r="K55" s="193">
        <v>0.76249999999999996</v>
      </c>
      <c r="L55" s="116" t="str">
        <f t="shared" si="8"/>
        <v>-</v>
      </c>
      <c r="M55" s="193">
        <v>0.73939999999999995</v>
      </c>
      <c r="N55" s="116">
        <f t="shared" si="9"/>
        <v>-3.0295081967213089E-2</v>
      </c>
      <c r="O55" s="116">
        <f t="shared" si="10"/>
        <v>0.2958289519803714</v>
      </c>
    </row>
    <row r="56" spans="2:17" x14ac:dyDescent="0.25">
      <c r="B56" s="114" t="s">
        <v>77</v>
      </c>
      <c r="C56" s="193">
        <v>0.52600000000000002</v>
      </c>
      <c r="D56" s="116"/>
      <c r="E56" s="193" t="s">
        <v>227</v>
      </c>
      <c r="F56" s="116" t="str">
        <f t="shared" si="7"/>
        <v>-</v>
      </c>
      <c r="G56" s="193" t="s">
        <v>227</v>
      </c>
      <c r="H56" s="116" t="str">
        <f t="shared" si="7"/>
        <v>-</v>
      </c>
      <c r="I56" s="193">
        <v>0.63450000000000006</v>
      </c>
      <c r="J56" s="116" t="str">
        <f t="shared" si="7"/>
        <v>-</v>
      </c>
      <c r="K56" s="193">
        <v>0.63890000000000002</v>
      </c>
      <c r="L56" s="116">
        <f t="shared" si="8"/>
        <v>6.9345941686367318E-3</v>
      </c>
      <c r="M56" s="193">
        <v>0.68159999999999998</v>
      </c>
      <c r="N56" s="116">
        <f t="shared" si="9"/>
        <v>6.6833620284864503E-2</v>
      </c>
      <c r="O56" s="116">
        <f t="shared" si="10"/>
        <v>0.29581749049429651</v>
      </c>
    </row>
    <row r="57" spans="2:17" x14ac:dyDescent="0.25">
      <c r="B57" s="114" t="s">
        <v>79</v>
      </c>
      <c r="C57" s="193">
        <v>0.46779999999999999</v>
      </c>
      <c r="D57" s="116"/>
      <c r="E57" s="193" t="s">
        <v>227</v>
      </c>
      <c r="F57" s="116" t="str">
        <f t="shared" si="7"/>
        <v>-</v>
      </c>
      <c r="G57" s="193" t="s">
        <v>227</v>
      </c>
      <c r="H57" s="116" t="str">
        <f t="shared" si="7"/>
        <v>-</v>
      </c>
      <c r="I57" s="193">
        <v>0.4965</v>
      </c>
      <c r="J57" s="116" t="str">
        <f t="shared" si="7"/>
        <v>-</v>
      </c>
      <c r="K57" s="193">
        <v>0.63979999999999992</v>
      </c>
      <c r="L57" s="116">
        <f t="shared" si="8"/>
        <v>0.28862034239677725</v>
      </c>
      <c r="M57" s="193">
        <v>0.61899999999999999</v>
      </c>
      <c r="N57" s="116">
        <f t="shared" si="9"/>
        <v>-3.2510159424820162E-2</v>
      </c>
      <c r="O57" s="116">
        <f t="shared" si="10"/>
        <v>0.32321504916631039</v>
      </c>
    </row>
    <row r="58" spans="2:17" x14ac:dyDescent="0.25">
      <c r="B58" s="114" t="s">
        <v>81</v>
      </c>
      <c r="C58" s="193">
        <v>0.4864</v>
      </c>
      <c r="D58" s="116"/>
      <c r="E58" s="193" t="s">
        <v>227</v>
      </c>
      <c r="F58" s="116" t="str">
        <f t="shared" si="7"/>
        <v>-</v>
      </c>
      <c r="G58" s="193" t="s">
        <v>227</v>
      </c>
      <c r="H58" s="116" t="str">
        <f t="shared" si="7"/>
        <v>-</v>
      </c>
      <c r="I58" s="193">
        <v>0.58509999999999995</v>
      </c>
      <c r="J58" s="116" t="str">
        <f t="shared" si="7"/>
        <v>-</v>
      </c>
      <c r="K58" s="193">
        <v>0.52880000000000005</v>
      </c>
      <c r="L58" s="116">
        <f t="shared" si="8"/>
        <v>-9.6222867885831342E-2</v>
      </c>
      <c r="M58" s="193">
        <v>0.50340000000000007</v>
      </c>
      <c r="N58" s="116">
        <f t="shared" si="9"/>
        <v>-4.8033282904689778E-2</v>
      </c>
      <c r="O58" s="116">
        <f t="shared" si="10"/>
        <v>3.4950657894736947E-2</v>
      </c>
    </row>
    <row r="59" spans="2:17" x14ac:dyDescent="0.25">
      <c r="B59" s="114" t="s">
        <v>83</v>
      </c>
      <c r="C59" s="193">
        <v>0.53700000000000003</v>
      </c>
      <c r="D59" s="116"/>
      <c r="E59" s="193" t="s">
        <v>227</v>
      </c>
      <c r="F59" s="116" t="str">
        <f t="shared" si="7"/>
        <v>-</v>
      </c>
      <c r="G59" s="193" t="s">
        <v>227</v>
      </c>
      <c r="H59" s="116" t="str">
        <f t="shared" si="7"/>
        <v>-</v>
      </c>
      <c r="I59" s="193">
        <v>0.5232</v>
      </c>
      <c r="J59" s="116" t="str">
        <f t="shared" si="7"/>
        <v>-</v>
      </c>
      <c r="K59" s="193">
        <v>0</v>
      </c>
      <c r="L59" s="116">
        <f t="shared" si="8"/>
        <v>-1</v>
      </c>
      <c r="M59" s="193">
        <v>0.4763</v>
      </c>
      <c r="N59" s="116" t="str">
        <f t="shared" si="9"/>
        <v>-</v>
      </c>
      <c r="O59" s="116">
        <f t="shared" si="10"/>
        <v>-0.11303538175046557</v>
      </c>
    </row>
    <row r="60" spans="2:17" x14ac:dyDescent="0.25">
      <c r="B60" s="114" t="s">
        <v>85</v>
      </c>
      <c r="C60" s="193">
        <v>0.55200000000000005</v>
      </c>
      <c r="D60" s="116"/>
      <c r="E60" s="193" t="s">
        <v>227</v>
      </c>
      <c r="F60" s="116" t="str">
        <f t="shared" si="7"/>
        <v>-</v>
      </c>
      <c r="G60" s="193" t="s">
        <v>227</v>
      </c>
      <c r="H60" s="116" t="str">
        <f t="shared" si="7"/>
        <v>-</v>
      </c>
      <c r="I60" s="193">
        <v>0.50629999999999997</v>
      </c>
      <c r="J60" s="116" t="str">
        <f t="shared" si="7"/>
        <v>-</v>
      </c>
      <c r="K60" s="193">
        <v>0</v>
      </c>
      <c r="L60" s="116">
        <f t="shared" si="8"/>
        <v>-1</v>
      </c>
      <c r="M60" s="193">
        <v>0.47450000000000003</v>
      </c>
      <c r="N60" s="116" t="str">
        <f t="shared" si="9"/>
        <v>-</v>
      </c>
      <c r="O60" s="116">
        <f t="shared" si="10"/>
        <v>-0.14039855072463769</v>
      </c>
    </row>
    <row r="61" spans="2:17" x14ac:dyDescent="0.25">
      <c r="B61" s="114" t="s">
        <v>87</v>
      </c>
      <c r="C61" s="193">
        <v>0.44770000000000004</v>
      </c>
      <c r="D61" s="116"/>
      <c r="E61" s="193" t="s">
        <v>227</v>
      </c>
      <c r="F61" s="116" t="str">
        <f t="shared" si="7"/>
        <v>-</v>
      </c>
      <c r="G61" s="193" t="s">
        <v>227</v>
      </c>
      <c r="H61" s="116" t="str">
        <f t="shared" si="7"/>
        <v>-</v>
      </c>
      <c r="I61" s="193">
        <v>0.55810000000000004</v>
      </c>
      <c r="J61" s="116" t="str">
        <f t="shared" si="7"/>
        <v>-</v>
      </c>
      <c r="K61" s="193">
        <v>0.53720000000000001</v>
      </c>
      <c r="L61" s="116">
        <f t="shared" si="8"/>
        <v>-3.7448485934420406E-2</v>
      </c>
      <c r="M61" s="193"/>
      <c r="N61" s="116"/>
      <c r="O61" s="116"/>
    </row>
    <row r="62" spans="2:17" x14ac:dyDescent="0.25">
      <c r="B62" s="114" t="s">
        <v>89</v>
      </c>
      <c r="C62" s="193">
        <v>0.43259999999999998</v>
      </c>
      <c r="D62" s="116"/>
      <c r="E62" s="193" t="s">
        <v>227</v>
      </c>
      <c r="F62" s="116" t="str">
        <f t="shared" si="7"/>
        <v>-</v>
      </c>
      <c r="G62" s="193" t="s">
        <v>227</v>
      </c>
      <c r="H62" s="116" t="str">
        <f t="shared" si="7"/>
        <v>-</v>
      </c>
      <c r="I62" s="193">
        <v>0.55259999999999998</v>
      </c>
      <c r="J62" s="116" t="str">
        <f t="shared" si="7"/>
        <v>-</v>
      </c>
      <c r="K62" s="193">
        <v>0.52969999999999995</v>
      </c>
      <c r="L62" s="116">
        <f t="shared" si="8"/>
        <v>-4.1440463264567517E-2</v>
      </c>
      <c r="M62" s="193"/>
      <c r="N62" s="116"/>
      <c r="O62" s="116"/>
    </row>
    <row r="63" spans="2:17" x14ac:dyDescent="0.25">
      <c r="B63" s="114" t="s">
        <v>91</v>
      </c>
      <c r="C63" s="193">
        <v>0.62130000000000007</v>
      </c>
      <c r="D63" s="116"/>
      <c r="E63" s="193" t="s">
        <v>227</v>
      </c>
      <c r="F63" s="116" t="str">
        <f t="shared" si="7"/>
        <v>-</v>
      </c>
      <c r="G63" s="193" t="s">
        <v>227</v>
      </c>
      <c r="H63" s="116" t="str">
        <f t="shared" si="7"/>
        <v>-</v>
      </c>
      <c r="I63" s="193">
        <v>0.65920000000000001</v>
      </c>
      <c r="J63" s="116" t="str">
        <f t="shared" si="7"/>
        <v>-</v>
      </c>
      <c r="K63" s="193">
        <v>0.65010000000000001</v>
      </c>
      <c r="L63" s="116">
        <f t="shared" si="8"/>
        <v>-1.380461165048541E-2</v>
      </c>
      <c r="M63" s="193"/>
      <c r="N63" s="116"/>
      <c r="O63" s="116"/>
    </row>
    <row r="64" spans="2:17" x14ac:dyDescent="0.25">
      <c r="B64" s="114" t="s">
        <v>93</v>
      </c>
      <c r="C64" s="193">
        <v>0.53110000000000002</v>
      </c>
      <c r="D64" s="116"/>
      <c r="E64" s="193" t="s">
        <v>227</v>
      </c>
      <c r="F64" s="116" t="str">
        <f t="shared" si="7"/>
        <v>-</v>
      </c>
      <c r="G64" s="193" t="s">
        <v>227</v>
      </c>
      <c r="H64" s="116" t="str">
        <f t="shared" si="7"/>
        <v>-</v>
      </c>
      <c r="I64" s="193">
        <v>0.58630000000000004</v>
      </c>
      <c r="J64" s="116" t="str">
        <f t="shared" si="7"/>
        <v>-</v>
      </c>
      <c r="K64" s="193">
        <v>0.55459999999999998</v>
      </c>
      <c r="L64" s="116">
        <f t="shared" si="8"/>
        <v>-5.406788333617607E-2</v>
      </c>
      <c r="M64" s="193"/>
      <c r="N64" s="116"/>
      <c r="O64" s="116"/>
    </row>
    <row r="65" spans="2:17" ht="15.75" x14ac:dyDescent="0.25">
      <c r="B65" s="117" t="s">
        <v>30</v>
      </c>
      <c r="C65" s="195">
        <v>0.53227032255517392</v>
      </c>
      <c r="D65" s="119"/>
      <c r="E65" s="195">
        <v>0</v>
      </c>
      <c r="F65" s="119">
        <v>-1</v>
      </c>
      <c r="G65" s="195" t="s">
        <v>227</v>
      </c>
      <c r="H65" s="119" t="s">
        <v>227</v>
      </c>
      <c r="I65" s="195">
        <v>0.58309999999999995</v>
      </c>
      <c r="J65" s="119" t="s">
        <v>227</v>
      </c>
      <c r="K65" s="195">
        <v>0.6139</v>
      </c>
      <c r="L65" s="119">
        <v>5.282112845138065E-2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9" t="s">
        <v>307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2:17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0.41549999999999998</v>
      </c>
      <c r="D75" s="116"/>
      <c r="E75" s="193" t="s">
        <v>227</v>
      </c>
      <c r="F75" s="116" t="str">
        <f t="shared" ref="F75:J86" si="11">IFERROR(E75/C75-1,"-")</f>
        <v>-</v>
      </c>
      <c r="G75" s="193" t="s">
        <v>227</v>
      </c>
      <c r="H75" s="116" t="str">
        <f t="shared" si="11"/>
        <v>-</v>
      </c>
      <c r="I75" s="193">
        <v>0</v>
      </c>
      <c r="J75" s="116" t="str">
        <f t="shared" si="11"/>
        <v>-</v>
      </c>
      <c r="K75" s="193">
        <v>0.70709999999999995</v>
      </c>
      <c r="L75" s="116" t="str">
        <f t="shared" ref="L75:L86" si="12">IFERROR(K75/I75-1,"-")</f>
        <v>-</v>
      </c>
      <c r="M75" s="193">
        <v>0.65749999999999997</v>
      </c>
      <c r="N75" s="116">
        <f t="shared" ref="N75:N82" si="13">IFERROR(M75/K75-1,"-")</f>
        <v>-7.0145665393862244E-2</v>
      </c>
      <c r="O75" s="116">
        <f>IFERROR(M75/C75-1,"-")</f>
        <v>0.58243080625752097</v>
      </c>
    </row>
    <row r="76" spans="2:17" x14ac:dyDescent="0.25">
      <c r="B76" s="114" t="s">
        <v>73</v>
      </c>
      <c r="C76" s="193">
        <v>0.48170000000000002</v>
      </c>
      <c r="D76" s="116"/>
      <c r="E76" s="193" t="s">
        <v>227</v>
      </c>
      <c r="F76" s="116" t="str">
        <f t="shared" si="11"/>
        <v>-</v>
      </c>
      <c r="G76" s="193" t="s">
        <v>227</v>
      </c>
      <c r="H76" s="116" t="str">
        <f t="shared" si="11"/>
        <v>-</v>
      </c>
      <c r="I76" s="193">
        <v>0</v>
      </c>
      <c r="J76" s="116" t="str">
        <f t="shared" si="11"/>
        <v>-</v>
      </c>
      <c r="K76" s="193">
        <v>0.76080000000000003</v>
      </c>
      <c r="L76" s="116" t="str">
        <f t="shared" si="12"/>
        <v>-</v>
      </c>
      <c r="M76" s="193">
        <v>0.81700000000000006</v>
      </c>
      <c r="N76" s="116">
        <f t="shared" si="13"/>
        <v>7.3869610935856977E-2</v>
      </c>
      <c r="O76" s="116">
        <f t="shared" ref="O76:O82" si="14">IFERROR(M76/C76-1,"-")</f>
        <v>0.69607639609715588</v>
      </c>
    </row>
    <row r="77" spans="2:17" x14ac:dyDescent="0.25">
      <c r="B77" s="114" t="s">
        <v>75</v>
      </c>
      <c r="C77" s="193">
        <v>0.60489999999999999</v>
      </c>
      <c r="D77" s="116"/>
      <c r="E77" s="193" t="s">
        <v>227</v>
      </c>
      <c r="F77" s="116" t="str">
        <f t="shared" si="11"/>
        <v>-</v>
      </c>
      <c r="G77" s="193" t="s">
        <v>227</v>
      </c>
      <c r="H77" s="116" t="str">
        <f t="shared" si="11"/>
        <v>-</v>
      </c>
      <c r="I77" s="193">
        <v>0</v>
      </c>
      <c r="J77" s="116" t="str">
        <f t="shared" si="11"/>
        <v>-</v>
      </c>
      <c r="K77" s="193">
        <v>0.72709999999999997</v>
      </c>
      <c r="L77" s="116" t="str">
        <f t="shared" si="12"/>
        <v>-</v>
      </c>
      <c r="M77" s="193">
        <v>0.68010000000000004</v>
      </c>
      <c r="N77" s="116">
        <f t="shared" si="13"/>
        <v>-6.4640352083619734E-2</v>
      </c>
      <c r="O77" s="116">
        <f t="shared" si="14"/>
        <v>0.12431806910233112</v>
      </c>
    </row>
    <row r="78" spans="2:17" x14ac:dyDescent="0.25">
      <c r="B78" s="114" t="s">
        <v>77</v>
      </c>
      <c r="C78" s="193">
        <v>0.52359999999999995</v>
      </c>
      <c r="D78" s="116"/>
      <c r="E78" s="193" t="s">
        <v>227</v>
      </c>
      <c r="F78" s="116" t="str">
        <f t="shared" si="11"/>
        <v>-</v>
      </c>
      <c r="G78" s="193" t="s">
        <v>227</v>
      </c>
      <c r="H78" s="116" t="str">
        <f t="shared" si="11"/>
        <v>-</v>
      </c>
      <c r="I78" s="193">
        <v>0.40850000000000003</v>
      </c>
      <c r="J78" s="116" t="str">
        <f t="shared" si="11"/>
        <v>-</v>
      </c>
      <c r="K78" s="193">
        <v>0.63600000000000001</v>
      </c>
      <c r="L78" s="116">
        <f t="shared" si="12"/>
        <v>0.55691554467564242</v>
      </c>
      <c r="M78" s="193">
        <v>0.53420000000000001</v>
      </c>
      <c r="N78" s="116">
        <f t="shared" si="13"/>
        <v>-0.16006289308176103</v>
      </c>
      <c r="O78" s="116">
        <f t="shared" si="14"/>
        <v>2.0244461420932058E-2</v>
      </c>
    </row>
    <row r="79" spans="2:17" x14ac:dyDescent="0.25">
      <c r="B79" s="114" t="s">
        <v>79</v>
      </c>
      <c r="C79" s="193">
        <v>0.48</v>
      </c>
      <c r="D79" s="116"/>
      <c r="E79" s="193" t="s">
        <v>227</v>
      </c>
      <c r="F79" s="116" t="str">
        <f t="shared" si="11"/>
        <v>-</v>
      </c>
      <c r="G79" s="193" t="s">
        <v>227</v>
      </c>
      <c r="H79" s="116" t="str">
        <f t="shared" si="11"/>
        <v>-</v>
      </c>
      <c r="I79" s="193">
        <v>0.43520000000000003</v>
      </c>
      <c r="J79" s="116" t="str">
        <f t="shared" si="11"/>
        <v>-</v>
      </c>
      <c r="K79" s="193">
        <v>0.45669999999999999</v>
      </c>
      <c r="L79" s="116">
        <f t="shared" si="12"/>
        <v>4.9402573529411686E-2</v>
      </c>
      <c r="M79" s="193">
        <v>0.44140000000000001</v>
      </c>
      <c r="N79" s="116">
        <f t="shared" si="13"/>
        <v>-3.3501204291657483E-2</v>
      </c>
      <c r="O79" s="116">
        <f t="shared" si="14"/>
        <v>-8.0416666666666581E-2</v>
      </c>
    </row>
    <row r="80" spans="2:17" x14ac:dyDescent="0.25">
      <c r="B80" s="114" t="s">
        <v>81</v>
      </c>
      <c r="C80" s="193">
        <v>0.48710000000000003</v>
      </c>
      <c r="D80" s="116"/>
      <c r="E80" s="193" t="s">
        <v>227</v>
      </c>
      <c r="F80" s="116" t="str">
        <f t="shared" si="11"/>
        <v>-</v>
      </c>
      <c r="G80" s="193" t="s">
        <v>227</v>
      </c>
      <c r="H80" s="116" t="str">
        <f t="shared" si="11"/>
        <v>-</v>
      </c>
      <c r="I80" s="193">
        <v>0.3947</v>
      </c>
      <c r="J80" s="116" t="str">
        <f t="shared" si="11"/>
        <v>-</v>
      </c>
      <c r="K80" s="193">
        <v>0.45240000000000002</v>
      </c>
      <c r="L80" s="116">
        <f t="shared" si="12"/>
        <v>0.14618697745122877</v>
      </c>
      <c r="M80" s="193">
        <v>0.48080000000000001</v>
      </c>
      <c r="N80" s="116">
        <f t="shared" si="13"/>
        <v>6.2776304155614415E-2</v>
      </c>
      <c r="O80" s="116">
        <f t="shared" si="14"/>
        <v>-1.2933689180866459E-2</v>
      </c>
    </row>
    <row r="81" spans="2:15" x14ac:dyDescent="0.25">
      <c r="B81" s="114" t="s">
        <v>83</v>
      </c>
      <c r="C81" s="193">
        <v>0.42749999999999999</v>
      </c>
      <c r="D81" s="116"/>
      <c r="E81" s="193" t="s">
        <v>227</v>
      </c>
      <c r="F81" s="116" t="str">
        <f t="shared" si="11"/>
        <v>-</v>
      </c>
      <c r="G81" s="193" t="s">
        <v>227</v>
      </c>
      <c r="H81" s="116" t="str">
        <f t="shared" si="11"/>
        <v>-</v>
      </c>
      <c r="I81" s="193">
        <v>0.50130000000000008</v>
      </c>
      <c r="J81" s="116" t="str">
        <f t="shared" si="11"/>
        <v>-</v>
      </c>
      <c r="K81" s="193">
        <v>0</v>
      </c>
      <c r="L81" s="116">
        <f t="shared" si="12"/>
        <v>-1</v>
      </c>
      <c r="M81" s="193">
        <v>0.56559999999999999</v>
      </c>
      <c r="N81" s="116" t="str">
        <f t="shared" si="13"/>
        <v>-</v>
      </c>
      <c r="O81" s="116">
        <f t="shared" si="14"/>
        <v>0.32304093567251457</v>
      </c>
    </row>
    <row r="82" spans="2:15" x14ac:dyDescent="0.25">
      <c r="B82" s="114" t="s">
        <v>85</v>
      </c>
      <c r="C82" s="193">
        <v>0.3851</v>
      </c>
      <c r="D82" s="116"/>
      <c r="E82" s="193" t="s">
        <v>227</v>
      </c>
      <c r="F82" s="116" t="str">
        <f t="shared" si="11"/>
        <v>-</v>
      </c>
      <c r="G82" s="193" t="s">
        <v>227</v>
      </c>
      <c r="H82" s="116" t="str">
        <f t="shared" si="11"/>
        <v>-</v>
      </c>
      <c r="I82" s="193">
        <v>0.43680000000000002</v>
      </c>
      <c r="J82" s="116" t="str">
        <f t="shared" si="11"/>
        <v>-</v>
      </c>
      <c r="K82" s="193">
        <v>0</v>
      </c>
      <c r="L82" s="116">
        <f t="shared" si="12"/>
        <v>-1</v>
      </c>
      <c r="M82" s="193">
        <v>0.1913</v>
      </c>
      <c r="N82" s="116" t="str">
        <f t="shared" si="13"/>
        <v>-</v>
      </c>
      <c r="O82" s="116">
        <f t="shared" si="14"/>
        <v>-0.50324591015320697</v>
      </c>
    </row>
    <row r="83" spans="2:15" x14ac:dyDescent="0.25">
      <c r="B83" s="114" t="s">
        <v>87</v>
      </c>
      <c r="C83" s="193">
        <v>0.48119999999999996</v>
      </c>
      <c r="D83" s="116"/>
      <c r="E83" s="193" t="s">
        <v>227</v>
      </c>
      <c r="F83" s="116" t="str">
        <f t="shared" si="11"/>
        <v>-</v>
      </c>
      <c r="G83" s="193" t="s">
        <v>227</v>
      </c>
      <c r="H83" s="116" t="str">
        <f t="shared" si="11"/>
        <v>-</v>
      </c>
      <c r="I83" s="193">
        <v>0.48729999999999996</v>
      </c>
      <c r="J83" s="116" t="str">
        <f t="shared" si="11"/>
        <v>-</v>
      </c>
      <c r="K83" s="193">
        <v>0.49520000000000003</v>
      </c>
      <c r="L83" s="116">
        <f t="shared" si="12"/>
        <v>1.6211779191463327E-2</v>
      </c>
      <c r="M83" s="193"/>
      <c r="N83" s="116"/>
      <c r="O83" s="116"/>
    </row>
    <row r="84" spans="2:15" x14ac:dyDescent="0.25">
      <c r="B84" s="114" t="s">
        <v>89</v>
      </c>
      <c r="C84" s="193">
        <v>0.47409999999999997</v>
      </c>
      <c r="D84" s="116"/>
      <c r="E84" s="193" t="s">
        <v>227</v>
      </c>
      <c r="F84" s="116" t="str">
        <f t="shared" si="11"/>
        <v>-</v>
      </c>
      <c r="G84" s="193" t="s">
        <v>227</v>
      </c>
      <c r="H84" s="116" t="str">
        <f t="shared" si="11"/>
        <v>-</v>
      </c>
      <c r="I84" s="193">
        <v>0.67430000000000012</v>
      </c>
      <c r="J84" s="116" t="str">
        <f t="shared" si="11"/>
        <v>-</v>
      </c>
      <c r="K84" s="193">
        <v>0.55409999999999993</v>
      </c>
      <c r="L84" s="116">
        <f t="shared" si="12"/>
        <v>-0.17825893519205127</v>
      </c>
      <c r="M84" s="193"/>
      <c r="N84" s="116"/>
      <c r="O84" s="116"/>
    </row>
    <row r="85" spans="2:15" x14ac:dyDescent="0.25">
      <c r="B85" s="114" t="s">
        <v>91</v>
      </c>
      <c r="C85" s="193">
        <v>0.54959999999999998</v>
      </c>
      <c r="D85" s="116"/>
      <c r="E85" s="193" t="s">
        <v>227</v>
      </c>
      <c r="F85" s="116" t="str">
        <f t="shared" si="11"/>
        <v>-</v>
      </c>
      <c r="G85" s="193" t="s">
        <v>227</v>
      </c>
      <c r="H85" s="116" t="str">
        <f t="shared" si="11"/>
        <v>-</v>
      </c>
      <c r="I85" s="193">
        <v>0.62860000000000005</v>
      </c>
      <c r="J85" s="116" t="str">
        <f t="shared" si="11"/>
        <v>-</v>
      </c>
      <c r="K85" s="193">
        <v>0.69180000000000008</v>
      </c>
      <c r="L85" s="116">
        <f t="shared" si="12"/>
        <v>0.10054088450524978</v>
      </c>
      <c r="M85" s="193"/>
      <c r="N85" s="116"/>
      <c r="O85" s="116"/>
    </row>
    <row r="86" spans="2:15" x14ac:dyDescent="0.25">
      <c r="B86" s="114" t="s">
        <v>93</v>
      </c>
      <c r="C86" s="193">
        <v>0.57409999999999994</v>
      </c>
      <c r="D86" s="116"/>
      <c r="E86" s="193" t="s">
        <v>227</v>
      </c>
      <c r="F86" s="116" t="str">
        <f t="shared" si="11"/>
        <v>-</v>
      </c>
      <c r="G86" s="193" t="s">
        <v>227</v>
      </c>
      <c r="H86" s="116" t="str">
        <f t="shared" si="11"/>
        <v>-</v>
      </c>
      <c r="I86" s="193">
        <v>0.61899999999999999</v>
      </c>
      <c r="J86" s="116" t="str">
        <f t="shared" si="11"/>
        <v>-</v>
      </c>
      <c r="K86" s="193">
        <v>0.6845</v>
      </c>
      <c r="L86" s="116">
        <f t="shared" si="12"/>
        <v>0.10581583198707589</v>
      </c>
      <c r="M86" s="193"/>
      <c r="N86" s="116"/>
      <c r="O86" s="116"/>
    </row>
    <row r="87" spans="2:15" ht="15.75" x14ac:dyDescent="0.25">
      <c r="B87" s="117" t="s">
        <v>30</v>
      </c>
      <c r="C87" s="195">
        <v>0.49036666666666662</v>
      </c>
      <c r="D87" s="119"/>
      <c r="E87" s="195" t="s">
        <v>227</v>
      </c>
      <c r="F87" s="119" t="s">
        <v>227</v>
      </c>
      <c r="G87" s="195" t="s">
        <v>227</v>
      </c>
      <c r="H87" s="119" t="s">
        <v>227</v>
      </c>
      <c r="I87" s="195">
        <v>0.58309999999999995</v>
      </c>
      <c r="J87" s="119" t="s">
        <v>227</v>
      </c>
      <c r="K87" s="195">
        <v>0.6139</v>
      </c>
      <c r="L87" s="119">
        <v>5.282112845138065E-2</v>
      </c>
      <c r="M87" s="198"/>
      <c r="N87" s="199"/>
      <c r="O87" s="199"/>
    </row>
    <row r="88" spans="2:15" ht="6" customHeight="1" x14ac:dyDescent="0.25"/>
    <row r="89" spans="2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5" x14ac:dyDescent="0.25">
      <c r="C92" s="197"/>
      <c r="K92" s="197"/>
      <c r="L92" s="197"/>
      <c r="O92" s="197"/>
    </row>
    <row r="94" spans="2:15" x14ac:dyDescent="0.25">
      <c r="O94" s="197"/>
    </row>
  </sheetData>
  <mergeCells count="33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BBC17-9D0A-4E14-93F8-96BE321B9D39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04C52-2F8D-40E7-B3CE-A6BBD2DB6227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1"/>
    </row>
    <row r="5" spans="2:54" ht="50.25" customHeight="1" thickBot="1" x14ac:dyDescent="0.3">
      <c r="B5" s="269" t="s">
        <v>160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R5" s="269" t="s">
        <v>161</v>
      </c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H5" s="269" t="s">
        <v>162</v>
      </c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2" t="s">
        <v>259</v>
      </c>
      <c r="D7" s="202" t="s">
        <v>266</v>
      </c>
      <c r="E7" s="202" t="s">
        <v>261</v>
      </c>
      <c r="F7" s="90" t="s">
        <v>262</v>
      </c>
      <c r="G7" s="90" t="s">
        <v>263</v>
      </c>
      <c r="H7" s="14" t="str">
        <f>CONCATENATE("var. ",RIGHT(G7,2),"/",RIGHT(F7,2))</f>
        <v>var. 24/23</v>
      </c>
      <c r="I7" s="203" t="str">
        <f>CONCATENATE("var. ",RIGHT(G7,2),"/",RIGHT(C7,2))</f>
        <v>var. 24/19</v>
      </c>
      <c r="J7" s="202" t="s">
        <v>233</v>
      </c>
      <c r="K7" s="204" t="s">
        <v>223</v>
      </c>
      <c r="L7" s="204" t="s">
        <v>224</v>
      </c>
      <c r="M7" s="13" t="s">
        <v>225</v>
      </c>
      <c r="N7" s="13" t="s">
        <v>226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2" t="s">
        <v>259</v>
      </c>
      <c r="T7" s="204" t="s">
        <v>266</v>
      </c>
      <c r="U7" s="204" t="s">
        <v>261</v>
      </c>
      <c r="V7" s="90" t="s">
        <v>262</v>
      </c>
      <c r="W7" s="90" t="s">
        <v>263</v>
      </c>
      <c r="X7" s="14" t="str">
        <f>CONCATENATE("var. ",RIGHT(W7,2),"/",RIGHT(V7,2))</f>
        <v>var. 24/23</v>
      </c>
      <c r="Y7" s="203" t="str">
        <f>CONCATENATE("var. ",RIGHT(W7,2),"/",RIGHT(S7,2))</f>
        <v>var. 24/19</v>
      </c>
      <c r="Z7" s="202" t="s">
        <v>233</v>
      </c>
      <c r="AA7" s="202" t="s">
        <v>223</v>
      </c>
      <c r="AB7" s="202" t="s">
        <v>224</v>
      </c>
      <c r="AC7" s="13" t="s">
        <v>225</v>
      </c>
      <c r="AD7" s="13" t="s">
        <v>226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2" t="s">
        <v>259</v>
      </c>
      <c r="AJ7" s="204" t="s">
        <v>266</v>
      </c>
      <c r="AK7" s="204" t="s">
        <v>261</v>
      </c>
      <c r="AL7" s="90" t="s">
        <v>262</v>
      </c>
      <c r="AM7" s="90" t="s">
        <v>263</v>
      </c>
      <c r="AN7" s="14" t="str">
        <f>CONCATENATE("var. ",RIGHT(AM7,2),"/",RIGHT(AL7,2))</f>
        <v>var. 24/23</v>
      </c>
      <c r="AO7" s="203" t="str">
        <f>CONCATENATE("dif. ",RIGHT(AM7,2),"/",RIGHT(AL7,2))</f>
        <v>dif. 24/23</v>
      </c>
      <c r="AP7" s="203" t="str">
        <f>CONCATENATE("var. ",RIGHT(AM7,2),"/",RIGHT(AI7,2))</f>
        <v>var. 24/19</v>
      </c>
      <c r="AQ7" s="203" t="str">
        <f>CONCATENATE("dif. ",RIGHT(AM7,2),"/",RIGHT(AI7,2))</f>
        <v>dif. 24/19</v>
      </c>
      <c r="AR7" s="205" t="str">
        <f>CONCATENATE("cuota ",RIGHT(AM7,2))</f>
        <v>cuota 24</v>
      </c>
      <c r="AS7" s="202" t="s">
        <v>233</v>
      </c>
      <c r="AT7" s="204" t="s">
        <v>223</v>
      </c>
      <c r="AU7" s="204" t="s">
        <v>224</v>
      </c>
      <c r="AV7" s="13" t="s">
        <v>225</v>
      </c>
      <c r="AW7" s="13" t="s">
        <v>226</v>
      </c>
      <c r="AX7" s="14" t="str">
        <f>CONCATENATE("var. ",RIGHT(AW7,2),"/",RIGHT(AV7,2))</f>
        <v>var. 24/23</v>
      </c>
      <c r="AY7" s="203" t="str">
        <f>CONCATENATE("dif. ",RIGHT(AW7,2),"/",RIGHT(AV7,2))</f>
        <v>dif. 24/23</v>
      </c>
      <c r="AZ7" s="203" t="str">
        <f>CONCATENATE("var. ",RIGHT(AW7,2),"/",RIGHT(AS7,2))</f>
        <v>var. 24/20</v>
      </c>
      <c r="BA7" s="203" t="str">
        <f>CONCATENATE("dif. ",RIGHT(AW7,2),"/",RIGHT(AS7,2))</f>
        <v>dif. 24/20</v>
      </c>
      <c r="BB7" s="205" t="str">
        <f>CONCATENATE("cuota ",RIGHT(AW7,2))</f>
        <v>cuota 24</v>
      </c>
    </row>
    <row r="8" spans="2:54" ht="15.75" x14ac:dyDescent="0.25">
      <c r="B8" s="206" t="s">
        <v>43</v>
      </c>
      <c r="C8" s="207">
        <v>87.607011830140351</v>
      </c>
      <c r="D8" s="208">
        <v>91.167694722717641</v>
      </c>
      <c r="E8" s="208">
        <v>104.29345939097809</v>
      </c>
      <c r="F8" s="209">
        <v>110.86459717295421</v>
      </c>
      <c r="G8" s="208">
        <v>122.50112352490383</v>
      </c>
      <c r="H8" s="132">
        <f>G8/F8-1</f>
        <v>0.10496160766088458</v>
      </c>
      <c r="I8" s="132">
        <f t="shared" ref="I8:I18" si="0">G8/C8-1</f>
        <v>0.39830272675455514</v>
      </c>
      <c r="J8" s="207">
        <v>89.29</v>
      </c>
      <c r="K8" s="210">
        <v>93.95</v>
      </c>
      <c r="L8" s="210">
        <v>110.19</v>
      </c>
      <c r="M8" s="210">
        <v>2881.9099999999994</v>
      </c>
      <c r="N8" s="210">
        <v>3021.6</v>
      </c>
      <c r="O8" s="132">
        <f t="shared" ref="O8:O18" si="1">N8/M8-1</f>
        <v>4.8471326307900187E-2</v>
      </c>
      <c r="P8" s="211">
        <f t="shared" ref="P8:P18" si="2">N8/J8-1</f>
        <v>32.840295665808036</v>
      </c>
      <c r="R8" s="206" t="s">
        <v>43</v>
      </c>
      <c r="S8" s="207">
        <v>69.853986059802523</v>
      </c>
      <c r="T8" s="209">
        <v>34.951976543682953</v>
      </c>
      <c r="U8" s="209">
        <v>77.017720064690423</v>
      </c>
      <c r="V8" s="209">
        <v>89.579467058515803</v>
      </c>
      <c r="W8" s="209">
        <v>101.36928215841353</v>
      </c>
      <c r="X8" s="132">
        <f t="shared" ref="X8:X18" si="3">W8/V8-1</f>
        <v>0.13161291852960333</v>
      </c>
      <c r="Y8" s="132">
        <f t="shared" ref="Y8:Y18" si="4">W8/S8-1</f>
        <v>0.45115959555451157</v>
      </c>
      <c r="Z8" s="207">
        <v>38.11</v>
      </c>
      <c r="AA8" s="210">
        <v>57.12</v>
      </c>
      <c r="AB8" s="210">
        <v>88.4</v>
      </c>
      <c r="AC8" s="210">
        <v>2351.09</v>
      </c>
      <c r="AD8" s="210">
        <v>2491.5799999999995</v>
      </c>
      <c r="AE8" s="132">
        <f t="shared" ref="AE8:AE18" si="5">AD8/AC8-1</f>
        <v>5.9755262452734437E-2</v>
      </c>
      <c r="AF8" s="132">
        <f t="shared" ref="AF8:AF18" si="6">AD8/Z8-1</f>
        <v>64.378640776699015</v>
      </c>
      <c r="AH8" s="63" t="s">
        <v>43</v>
      </c>
      <c r="AI8" s="212">
        <v>935534411.23000002</v>
      </c>
      <c r="AJ8" s="131">
        <v>226823305.99000001</v>
      </c>
      <c r="AK8" s="131">
        <v>965949441.74999976</v>
      </c>
      <c r="AL8" s="131">
        <v>1145544683.48</v>
      </c>
      <c r="AM8" s="131">
        <v>1317355458.4700003</v>
      </c>
      <c r="AN8" s="132">
        <f t="shared" ref="AN8:AN18" si="7">AM8/AL8-1</f>
        <v>0.14998173136997495</v>
      </c>
      <c r="AO8" s="131">
        <f t="shared" ref="AO8:AO18" si="8">AM8-AL8</f>
        <v>171810774.99000025</v>
      </c>
      <c r="AP8" s="132">
        <f t="shared" ref="AP8:AP18" si="9">AM8/AI8-1</f>
        <v>0.40813148362762885</v>
      </c>
      <c r="AQ8" s="131">
        <f t="shared" ref="AQ8:AQ18" si="10">AM8-AI8</f>
        <v>381821047.24000025</v>
      </c>
      <c r="AR8" s="133">
        <f t="shared" ref="AR8:AR18" si="11">AM8/AM$8</f>
        <v>1</v>
      </c>
      <c r="AS8" s="213">
        <v>31355196.699999999</v>
      </c>
      <c r="AT8" s="214">
        <v>72974583.25</v>
      </c>
      <c r="AU8" s="214">
        <v>143721654.31</v>
      </c>
      <c r="AV8" s="214">
        <v>479474194.95999992</v>
      </c>
      <c r="AW8" s="214">
        <v>540414255.57000005</v>
      </c>
      <c r="AX8" s="132">
        <f t="shared" ref="AX8:AX18" si="12">AW8/AV8-1</f>
        <v>0.1270976858620807</v>
      </c>
      <c r="AY8" s="131">
        <f t="shared" ref="AY8:AY18" si="13">AW8-AV8</f>
        <v>60940060.610000134</v>
      </c>
      <c r="AZ8" s="132">
        <f t="shared" ref="AZ8:AZ18" si="14">AW8/AS8-1</f>
        <v>16.235237295449657</v>
      </c>
      <c r="BA8" s="131">
        <f t="shared" ref="BA8:BA18" si="15">AW8-AS8</f>
        <v>509059058.87000006</v>
      </c>
      <c r="BB8" s="133">
        <f t="shared" ref="BB8:BB18" si="16">AW8/AW$8</f>
        <v>1</v>
      </c>
    </row>
    <row r="9" spans="2:54" x14ac:dyDescent="0.25">
      <c r="B9" s="15" t="s">
        <v>44</v>
      </c>
      <c r="C9" s="215">
        <v>107.09425022569314</v>
      </c>
      <c r="D9" s="216">
        <v>118.12938654500434</v>
      </c>
      <c r="E9" s="216">
        <v>129.41671689371671</v>
      </c>
      <c r="F9" s="216">
        <v>135.32938384930677</v>
      </c>
      <c r="G9" s="216">
        <v>148.20504294707592</v>
      </c>
      <c r="H9" s="74">
        <f>G9/F9-1</f>
        <v>9.5143114758481362E-2</v>
      </c>
      <c r="I9" s="74">
        <f t="shared" si="0"/>
        <v>0.38387488249597768</v>
      </c>
      <c r="J9" s="215">
        <v>112.06</v>
      </c>
      <c r="K9" s="216">
        <v>116.97</v>
      </c>
      <c r="L9" s="216">
        <v>137.88999999999999</v>
      </c>
      <c r="M9" s="216">
        <v>141.62</v>
      </c>
      <c r="N9" s="216">
        <v>154.12</v>
      </c>
      <c r="O9" s="74">
        <f t="shared" si="1"/>
        <v>8.8264369439344792E-2</v>
      </c>
      <c r="P9" s="74">
        <f t="shared" si="2"/>
        <v>0.37533464215598777</v>
      </c>
      <c r="R9" s="15" t="s">
        <v>44</v>
      </c>
      <c r="S9" s="215">
        <v>89.728311190037815</v>
      </c>
      <c r="T9" s="216">
        <v>48.734157324451068</v>
      </c>
      <c r="U9" s="216">
        <v>103.86893611994266</v>
      </c>
      <c r="V9" s="216">
        <v>115.22566619359144</v>
      </c>
      <c r="W9" s="216">
        <v>126.89903352038823</v>
      </c>
      <c r="X9" s="74">
        <f t="shared" si="3"/>
        <v>0.10130874233510001</v>
      </c>
      <c r="Y9" s="74">
        <f t="shared" si="4"/>
        <v>0.41425857499564023</v>
      </c>
      <c r="Z9" s="215">
        <v>45.36</v>
      </c>
      <c r="AA9" s="216">
        <v>78.06</v>
      </c>
      <c r="AB9" s="216">
        <v>120.98</v>
      </c>
      <c r="AC9" s="216">
        <v>123.56</v>
      </c>
      <c r="AD9" s="216">
        <v>134.58000000000001</v>
      </c>
      <c r="AE9" s="74">
        <f t="shared" si="5"/>
        <v>8.9187439300744575E-2</v>
      </c>
      <c r="AF9" s="74">
        <f t="shared" si="6"/>
        <v>1.9669312169312172</v>
      </c>
      <c r="AH9" s="15" t="s">
        <v>44</v>
      </c>
      <c r="AI9" s="217">
        <v>420272107.06999999</v>
      </c>
      <c r="AJ9" s="52">
        <v>118972466.24000001</v>
      </c>
      <c r="AK9" s="52">
        <v>474431950.37999994</v>
      </c>
      <c r="AL9" s="52">
        <v>547891105.72000003</v>
      </c>
      <c r="AM9" s="52">
        <v>613491327.0999999</v>
      </c>
      <c r="AN9" s="74">
        <f t="shared" si="7"/>
        <v>0.11973222542788431</v>
      </c>
      <c r="AO9" s="52">
        <f t="shared" si="8"/>
        <v>65600221.379999876</v>
      </c>
      <c r="AP9" s="74">
        <f t="shared" si="9"/>
        <v>0.4597479032740508</v>
      </c>
      <c r="AQ9" s="52">
        <f t="shared" si="10"/>
        <v>193219220.02999991</v>
      </c>
      <c r="AR9" s="98">
        <f t="shared" si="11"/>
        <v>0.46569915747152973</v>
      </c>
      <c r="AS9" s="218">
        <v>13977196.050000001</v>
      </c>
      <c r="AT9" s="219">
        <v>39162329.240000002</v>
      </c>
      <c r="AU9" s="219">
        <v>70775134.709999993</v>
      </c>
      <c r="AV9" s="219">
        <v>73918162.939999998</v>
      </c>
      <c r="AW9" s="219">
        <v>82515651.780000001</v>
      </c>
      <c r="AX9" s="74">
        <f t="shared" si="12"/>
        <v>0.11631091058064658</v>
      </c>
      <c r="AY9" s="52">
        <f t="shared" si="13"/>
        <v>8597488.8400000036</v>
      </c>
      <c r="AZ9" s="74">
        <f t="shared" si="14"/>
        <v>4.903591212774038</v>
      </c>
      <c r="BA9" s="52">
        <f t="shared" si="15"/>
        <v>68538455.730000004</v>
      </c>
      <c r="BB9" s="98">
        <f t="shared" si="16"/>
        <v>0.15268962824262824</v>
      </c>
    </row>
    <row r="10" spans="2:54" x14ac:dyDescent="0.25">
      <c r="B10" s="19" t="s">
        <v>45</v>
      </c>
      <c r="C10" s="215">
        <v>84.560271430484576</v>
      </c>
      <c r="D10" s="216">
        <v>74.977259295375134</v>
      </c>
      <c r="E10" s="216">
        <v>91.03757941935082</v>
      </c>
      <c r="F10" s="216">
        <v>98.7961519558433</v>
      </c>
      <c r="G10" s="216">
        <v>112.77171354055929</v>
      </c>
      <c r="H10" s="74">
        <f>G10/F10-1</f>
        <v>0.14145856197883422</v>
      </c>
      <c r="I10" s="74">
        <f t="shared" si="0"/>
        <v>0.33362525489605144</v>
      </c>
      <c r="J10" s="215">
        <v>77.900000000000006</v>
      </c>
      <c r="K10" s="216">
        <v>79.650000000000006</v>
      </c>
      <c r="L10" s="216">
        <v>93.63</v>
      </c>
      <c r="M10" s="216">
        <v>105.79</v>
      </c>
      <c r="N10" s="216">
        <v>121.88</v>
      </c>
      <c r="O10" s="74">
        <f t="shared" si="1"/>
        <v>0.15209377067775764</v>
      </c>
      <c r="P10" s="74">
        <f t="shared" si="2"/>
        <v>0.56456996148908845</v>
      </c>
      <c r="R10" s="19" t="s">
        <v>45</v>
      </c>
      <c r="S10" s="215">
        <v>67.645979202866215</v>
      </c>
      <c r="T10" s="216">
        <v>23.894748836172461</v>
      </c>
      <c r="U10" s="216">
        <v>66.784818024891734</v>
      </c>
      <c r="V10" s="216">
        <v>80.158697360179417</v>
      </c>
      <c r="W10" s="216">
        <v>94.13841659649637</v>
      </c>
      <c r="X10" s="74">
        <f t="shared" si="3"/>
        <v>0.1744005291590689</v>
      </c>
      <c r="Y10" s="74">
        <f t="shared" si="4"/>
        <v>0.39163358570331175</v>
      </c>
      <c r="Z10" s="215">
        <v>32.33</v>
      </c>
      <c r="AA10" s="216">
        <v>45.19</v>
      </c>
      <c r="AB10" s="216">
        <v>75.23</v>
      </c>
      <c r="AC10" s="216">
        <v>86.88</v>
      </c>
      <c r="AD10" s="216">
        <v>101.61</v>
      </c>
      <c r="AE10" s="74">
        <f t="shared" si="5"/>
        <v>0.1695441988950277</v>
      </c>
      <c r="AF10" s="74">
        <f t="shared" si="6"/>
        <v>2.1429013300340243</v>
      </c>
      <c r="AH10" s="19" t="s">
        <v>45</v>
      </c>
      <c r="AI10" s="217">
        <v>258423325.46999997</v>
      </c>
      <c r="AJ10" s="52">
        <v>37311445.389999993</v>
      </c>
      <c r="AK10" s="52">
        <v>235016125.90000001</v>
      </c>
      <c r="AL10" s="52">
        <v>277934126.69999999</v>
      </c>
      <c r="AM10" s="52">
        <v>331116061.97000003</v>
      </c>
      <c r="AN10" s="74">
        <f t="shared" si="7"/>
        <v>0.19134726599229102</v>
      </c>
      <c r="AO10" s="52">
        <f t="shared" si="8"/>
        <v>53181935.270000041</v>
      </c>
      <c r="AP10" s="74">
        <f t="shared" si="9"/>
        <v>0.28129324768881547</v>
      </c>
      <c r="AQ10" s="52">
        <f t="shared" si="10"/>
        <v>72692736.50000006</v>
      </c>
      <c r="AR10" s="98">
        <f t="shared" si="11"/>
        <v>0.2513490644010114</v>
      </c>
      <c r="AS10" s="218">
        <v>6819489.8799999999</v>
      </c>
      <c r="AT10" s="219">
        <v>13794386</v>
      </c>
      <c r="AU10" s="219">
        <v>34927582.460000001</v>
      </c>
      <c r="AV10" s="219">
        <v>38148885.149999999</v>
      </c>
      <c r="AW10" s="219">
        <v>46238626.32</v>
      </c>
      <c r="AX10" s="74">
        <f t="shared" si="12"/>
        <v>0.21205707947142982</v>
      </c>
      <c r="AY10" s="52">
        <f t="shared" si="13"/>
        <v>8089741.1700000018</v>
      </c>
      <c r="AZ10" s="74">
        <f t="shared" si="14"/>
        <v>5.7803643870206907</v>
      </c>
      <c r="BA10" s="52">
        <f t="shared" si="15"/>
        <v>39419136.439999998</v>
      </c>
      <c r="BB10" s="98">
        <f t="shared" si="16"/>
        <v>8.5561448173179608E-2</v>
      </c>
    </row>
    <row r="11" spans="2:54" x14ac:dyDescent="0.25">
      <c r="B11" s="19" t="s">
        <v>46</v>
      </c>
      <c r="C11" s="215">
        <v>67.83784384733589</v>
      </c>
      <c r="D11" s="216">
        <v>61.230435263999148</v>
      </c>
      <c r="E11" s="216">
        <v>72.462571077646587</v>
      </c>
      <c r="F11" s="216">
        <v>76.989629021676222</v>
      </c>
      <c r="G11" s="216">
        <v>85.660168405121254</v>
      </c>
      <c r="H11" s="74">
        <f>G11/F11-1</f>
        <v>0.11261957608607087</v>
      </c>
      <c r="I11" s="74">
        <f t="shared" si="0"/>
        <v>0.26271950208047889</v>
      </c>
      <c r="J11" s="215">
        <v>55.16</v>
      </c>
      <c r="K11" s="216">
        <v>73.180000000000007</v>
      </c>
      <c r="L11" s="216">
        <v>83.27</v>
      </c>
      <c r="M11" s="216">
        <v>71.260000000000005</v>
      </c>
      <c r="N11" s="216">
        <v>93.58</v>
      </c>
      <c r="O11" s="74">
        <f t="shared" si="1"/>
        <v>0.31321919730564129</v>
      </c>
      <c r="P11" s="74">
        <f t="shared" si="2"/>
        <v>0.69651921682378548</v>
      </c>
      <c r="R11" s="19" t="s">
        <v>46</v>
      </c>
      <c r="S11" s="215">
        <v>46.144018760024657</v>
      </c>
      <c r="T11" s="216">
        <v>25.684427335737869</v>
      </c>
      <c r="U11" s="216">
        <v>48.95399893243102</v>
      </c>
      <c r="V11" s="216">
        <v>48.969435702641469</v>
      </c>
      <c r="W11" s="216">
        <v>59.573104626880856</v>
      </c>
      <c r="X11" s="74">
        <f t="shared" si="3"/>
        <v>0.21653647366141504</v>
      </c>
      <c r="Y11" s="74">
        <f t="shared" si="4"/>
        <v>0.29102549426167545</v>
      </c>
      <c r="Z11" s="215">
        <v>35.81</v>
      </c>
      <c r="AA11" s="216">
        <v>42.89</v>
      </c>
      <c r="AB11" s="216">
        <v>57.78</v>
      </c>
      <c r="AC11" s="216">
        <v>38.6</v>
      </c>
      <c r="AD11" s="216">
        <v>67.22</v>
      </c>
      <c r="AE11" s="74">
        <f t="shared" si="5"/>
        <v>0.74145077720207242</v>
      </c>
      <c r="AF11" s="74">
        <f t="shared" si="6"/>
        <v>0.87712929349343738</v>
      </c>
      <c r="AH11" s="19" t="s">
        <v>46</v>
      </c>
      <c r="AI11" s="217">
        <v>5796999.6100000003</v>
      </c>
      <c r="AJ11" s="52">
        <v>1832087.32</v>
      </c>
      <c r="AK11" s="52">
        <v>4813822.7299999995</v>
      </c>
      <c r="AL11" s="52">
        <v>5242528.4400000004</v>
      </c>
      <c r="AM11" s="52">
        <v>6408679.5099999998</v>
      </c>
      <c r="AN11" s="74">
        <f t="shared" si="7"/>
        <v>0.22244058059892935</v>
      </c>
      <c r="AO11" s="52">
        <f t="shared" si="8"/>
        <v>1166151.0699999994</v>
      </c>
      <c r="AP11" s="74">
        <f t="shared" si="9"/>
        <v>0.10551663638976838</v>
      </c>
      <c r="AQ11" s="52">
        <f t="shared" si="10"/>
        <v>611679.89999999944</v>
      </c>
      <c r="AR11" s="98">
        <f t="shared" si="11"/>
        <v>4.8648065856448132E-3</v>
      </c>
      <c r="AS11" s="218">
        <v>159869.15</v>
      </c>
      <c r="AT11" s="219">
        <v>515927.91</v>
      </c>
      <c r="AU11" s="219">
        <v>734438.98</v>
      </c>
      <c r="AV11" s="219">
        <v>538467.42000000004</v>
      </c>
      <c r="AW11" s="219">
        <v>937731.08</v>
      </c>
      <c r="AX11" s="74">
        <f t="shared" si="12"/>
        <v>0.7414815551886127</v>
      </c>
      <c r="AY11" s="52">
        <f t="shared" si="13"/>
        <v>399263.65999999992</v>
      </c>
      <c r="AZ11" s="74">
        <f t="shared" si="14"/>
        <v>4.8656162242684093</v>
      </c>
      <c r="BA11" s="52">
        <f t="shared" si="15"/>
        <v>777861.92999999993</v>
      </c>
      <c r="BB11" s="98">
        <f t="shared" si="16"/>
        <v>1.7352078897528921E-3</v>
      </c>
    </row>
    <row r="12" spans="2:54" x14ac:dyDescent="0.25">
      <c r="B12" s="19" t="s">
        <v>47</v>
      </c>
      <c r="C12" s="215">
        <v>140.81257935409093</v>
      </c>
      <c r="D12" s="216">
        <v>144.99240061998114</v>
      </c>
      <c r="E12" s="216">
        <v>208.47447148793344</v>
      </c>
      <c r="F12" s="216">
        <v>189.0541788468316</v>
      </c>
      <c r="G12" s="216">
        <v>196.30720748943347</v>
      </c>
      <c r="H12" s="74">
        <f t="shared" ref="H12:H18" si="17">G12/F12-1</f>
        <v>3.8364815244195993E-2</v>
      </c>
      <c r="I12" s="74">
        <f t="shared" si="0"/>
        <v>0.39410277398437765</v>
      </c>
      <c r="J12" s="215">
        <v>115.97</v>
      </c>
      <c r="K12" s="216">
        <v>98.08</v>
      </c>
      <c r="L12" s="216">
        <v>148.46</v>
      </c>
      <c r="M12" s="216">
        <v>260.63</v>
      </c>
      <c r="N12" s="216">
        <v>181.59</v>
      </c>
      <c r="O12" s="74">
        <f t="shared" si="1"/>
        <v>-0.30326516517668722</v>
      </c>
      <c r="P12" s="74">
        <f t="shared" si="2"/>
        <v>0.56583599206691382</v>
      </c>
      <c r="R12" s="19" t="s">
        <v>47</v>
      </c>
      <c r="S12" s="215">
        <v>103.675275925633</v>
      </c>
      <c r="T12" s="216">
        <v>27.032096047740097</v>
      </c>
      <c r="U12" s="216">
        <v>102.86059202015834</v>
      </c>
      <c r="V12" s="216">
        <v>102.69527251033416</v>
      </c>
      <c r="W12" s="216">
        <v>117.35860497486016</v>
      </c>
      <c r="X12" s="74">
        <f t="shared" si="3"/>
        <v>0.14278488294629565</v>
      </c>
      <c r="Y12" s="74">
        <f t="shared" si="4"/>
        <v>0.13198256698195143</v>
      </c>
      <c r="Z12" s="215">
        <v>30.83</v>
      </c>
      <c r="AA12" s="216">
        <v>19.96</v>
      </c>
      <c r="AB12" s="216">
        <v>75.36</v>
      </c>
      <c r="AC12" s="216">
        <v>149.65</v>
      </c>
      <c r="AD12" s="216">
        <v>108.8</v>
      </c>
      <c r="AE12" s="74">
        <f t="shared" si="5"/>
        <v>-0.27297026394921486</v>
      </c>
      <c r="AF12" s="74">
        <f t="shared" si="6"/>
        <v>2.529030165423289</v>
      </c>
      <c r="AH12" s="19" t="s">
        <v>47</v>
      </c>
      <c r="AI12" s="217">
        <v>39402178.230000004</v>
      </c>
      <c r="AJ12" s="52">
        <v>8544019.1500000022</v>
      </c>
      <c r="AK12" s="52">
        <v>40796466.149999999</v>
      </c>
      <c r="AL12" s="52">
        <v>38216897.450000003</v>
      </c>
      <c r="AM12" s="52">
        <v>36476203.18</v>
      </c>
      <c r="AN12" s="74">
        <f t="shared" si="7"/>
        <v>-4.554776515486092E-2</v>
      </c>
      <c r="AO12" s="52">
        <f t="shared" si="8"/>
        <v>-1740694.2700000033</v>
      </c>
      <c r="AP12" s="74">
        <f t="shared" si="9"/>
        <v>-7.4259220719229857E-2</v>
      </c>
      <c r="AQ12" s="52">
        <f t="shared" si="10"/>
        <v>-2925975.0500000045</v>
      </c>
      <c r="AR12" s="98">
        <f t="shared" si="11"/>
        <v>2.7688960443800113E-2</v>
      </c>
      <c r="AS12" s="218">
        <v>1311280.02</v>
      </c>
      <c r="AT12" s="219">
        <v>948643.2</v>
      </c>
      <c r="AU12" s="219">
        <v>3856905.82</v>
      </c>
      <c r="AV12" s="219">
        <v>7097745.8899999997</v>
      </c>
      <c r="AW12" s="219">
        <v>5217668.83</v>
      </c>
      <c r="AX12" s="74">
        <f t="shared" si="12"/>
        <v>-0.26488368126123485</v>
      </c>
      <c r="AY12" s="52">
        <f t="shared" si="13"/>
        <v>-1880077.0599999996</v>
      </c>
      <c r="AZ12" s="74">
        <f t="shared" si="14"/>
        <v>2.9790653029243899</v>
      </c>
      <c r="BA12" s="52">
        <f t="shared" si="15"/>
        <v>3906388.81</v>
      </c>
      <c r="BB12" s="98">
        <f t="shared" si="16"/>
        <v>9.6549429927541095E-3</v>
      </c>
    </row>
    <row r="13" spans="2:54" x14ac:dyDescent="0.25">
      <c r="B13" s="19" t="s">
        <v>48</v>
      </c>
      <c r="C13" s="215">
        <v>52.364545945140371</v>
      </c>
      <c r="D13" s="216">
        <v>44.030417051368687</v>
      </c>
      <c r="E13" s="216">
        <v>57.076518254425906</v>
      </c>
      <c r="F13" s="216">
        <v>64.343901682205754</v>
      </c>
      <c r="G13" s="216">
        <v>73.191215889220231</v>
      </c>
      <c r="H13" s="74">
        <f t="shared" si="17"/>
        <v>0.13750043089881814</v>
      </c>
      <c r="I13" s="74">
        <f t="shared" si="0"/>
        <v>0.39772463540310055</v>
      </c>
      <c r="J13" s="215">
        <v>52.16</v>
      </c>
      <c r="K13" s="216">
        <v>54.27</v>
      </c>
      <c r="L13" s="216">
        <v>65.010000000000005</v>
      </c>
      <c r="M13" s="216">
        <v>73.63</v>
      </c>
      <c r="N13" s="216">
        <v>80.91</v>
      </c>
      <c r="O13" s="74">
        <f t="shared" si="1"/>
        <v>9.8872742088822463E-2</v>
      </c>
      <c r="P13" s="74">
        <f t="shared" si="2"/>
        <v>0.55118865030674846</v>
      </c>
      <c r="R13" s="19" t="s">
        <v>48</v>
      </c>
      <c r="S13" s="215">
        <v>40.94765888397982</v>
      </c>
      <c r="T13" s="216">
        <v>19.599767421952055</v>
      </c>
      <c r="U13" s="216">
        <v>38.609511754839708</v>
      </c>
      <c r="V13" s="216">
        <v>50.259848423024231</v>
      </c>
      <c r="W13" s="216">
        <v>59.215273964141907</v>
      </c>
      <c r="X13" s="74">
        <f t="shared" si="3"/>
        <v>0.17818250197935659</v>
      </c>
      <c r="Y13" s="74">
        <f t="shared" si="4"/>
        <v>0.44612111114633302</v>
      </c>
      <c r="Z13" s="215">
        <v>26.21</v>
      </c>
      <c r="AA13" s="216">
        <v>33.47</v>
      </c>
      <c r="AB13" s="216">
        <v>48.64</v>
      </c>
      <c r="AC13" s="216">
        <v>58.27</v>
      </c>
      <c r="AD13" s="216">
        <v>68.53</v>
      </c>
      <c r="AE13" s="74">
        <f t="shared" si="5"/>
        <v>0.17607688347348538</v>
      </c>
      <c r="AF13" s="74">
        <f t="shared" si="6"/>
        <v>1.6146508966043496</v>
      </c>
      <c r="AH13" s="19" t="s">
        <v>48</v>
      </c>
      <c r="AI13" s="217">
        <v>102125940.82000001</v>
      </c>
      <c r="AJ13" s="52">
        <v>19133745.280000001</v>
      </c>
      <c r="AK13" s="52">
        <v>83874492.519999996</v>
      </c>
      <c r="AL13" s="52">
        <v>113707442.28</v>
      </c>
      <c r="AM13" s="52">
        <v>140702341.95000002</v>
      </c>
      <c r="AN13" s="74">
        <f t="shared" si="7"/>
        <v>0.23740662113853683</v>
      </c>
      <c r="AO13" s="52">
        <f t="shared" si="8"/>
        <v>26994899.670000017</v>
      </c>
      <c r="AP13" s="74">
        <f t="shared" si="9"/>
        <v>0.37773361812149231</v>
      </c>
      <c r="AQ13" s="52">
        <f t="shared" si="10"/>
        <v>38576401.13000001</v>
      </c>
      <c r="AR13" s="98">
        <f t="shared" si="11"/>
        <v>0.10680666409764164</v>
      </c>
      <c r="AS13" s="218">
        <v>3356722.54</v>
      </c>
      <c r="AT13" s="219">
        <v>7643395.96</v>
      </c>
      <c r="AU13" s="219">
        <v>13682782.65</v>
      </c>
      <c r="AV13" s="219">
        <v>17087761.27</v>
      </c>
      <c r="AW13" s="219">
        <v>20812913.18</v>
      </c>
      <c r="AX13" s="74">
        <f t="shared" si="12"/>
        <v>0.21800116768602296</v>
      </c>
      <c r="AY13" s="52">
        <f t="shared" si="13"/>
        <v>3725151.91</v>
      </c>
      <c r="AZ13" s="74">
        <f t="shared" si="14"/>
        <v>5.2003674512818092</v>
      </c>
      <c r="BA13" s="52">
        <f t="shared" si="15"/>
        <v>17456190.640000001</v>
      </c>
      <c r="BB13" s="98">
        <f t="shared" si="16"/>
        <v>3.8512887040789943E-2</v>
      </c>
    </row>
    <row r="14" spans="2:54" x14ac:dyDescent="0.25">
      <c r="B14" s="19" t="s">
        <v>49</v>
      </c>
      <c r="C14" s="215">
        <v>81.201381454487773</v>
      </c>
      <c r="D14" s="216">
        <v>79.301158521526375</v>
      </c>
      <c r="E14" s="216">
        <v>85.975341818393218</v>
      </c>
      <c r="F14" s="216">
        <v>94.394828433056759</v>
      </c>
      <c r="G14" s="216">
        <v>106.55347393097286</v>
      </c>
      <c r="H14" s="74">
        <f t="shared" si="17"/>
        <v>0.12880626724735045</v>
      </c>
      <c r="I14" s="74">
        <f t="shared" si="0"/>
        <v>0.31221257597316332</v>
      </c>
      <c r="J14" s="215">
        <v>69.930000000000007</v>
      </c>
      <c r="K14" s="216">
        <v>78.88</v>
      </c>
      <c r="L14" s="216">
        <v>79.42</v>
      </c>
      <c r="M14" s="216">
        <v>84.54</v>
      </c>
      <c r="N14" s="216">
        <v>95.3</v>
      </c>
      <c r="O14" s="74">
        <f t="shared" si="1"/>
        <v>0.1272770286255025</v>
      </c>
      <c r="P14" s="74">
        <f t="shared" si="2"/>
        <v>0.36279136279136259</v>
      </c>
      <c r="R14" s="19" t="s">
        <v>49</v>
      </c>
      <c r="S14" s="215">
        <v>50.793780191637573</v>
      </c>
      <c r="T14" s="216">
        <v>35.227038524077322</v>
      </c>
      <c r="U14" s="216">
        <v>61.943336896333975</v>
      </c>
      <c r="V14" s="216">
        <v>70.046581956766403</v>
      </c>
      <c r="W14" s="216">
        <v>78.804999289677511</v>
      </c>
      <c r="X14" s="74">
        <f t="shared" si="3"/>
        <v>0.12503704089825418</v>
      </c>
      <c r="Y14" s="74">
        <f t="shared" si="4"/>
        <v>0.55146947111157441</v>
      </c>
      <c r="Z14" s="215">
        <v>56.1</v>
      </c>
      <c r="AA14" s="216">
        <v>44.01</v>
      </c>
      <c r="AB14" s="216">
        <v>51.14</v>
      </c>
      <c r="AC14" s="216">
        <v>54.98</v>
      </c>
      <c r="AD14" s="216">
        <v>52.09</v>
      </c>
      <c r="AE14" s="74">
        <f t="shared" si="5"/>
        <v>-5.2564568934157729E-2</v>
      </c>
      <c r="AF14" s="74">
        <f t="shared" si="6"/>
        <v>-7.1479500891265535E-2</v>
      </c>
      <c r="AH14" s="19" t="s">
        <v>49</v>
      </c>
      <c r="AI14" s="217">
        <v>4448498.18</v>
      </c>
      <c r="AJ14" s="52">
        <v>2114985.92</v>
      </c>
      <c r="AK14" s="52">
        <v>4974362.24</v>
      </c>
      <c r="AL14" s="52">
        <v>5726977.3300000001</v>
      </c>
      <c r="AM14" s="52">
        <v>6614600.9800000004</v>
      </c>
      <c r="AN14" s="74">
        <f t="shared" si="7"/>
        <v>0.15498990110372945</v>
      </c>
      <c r="AO14" s="52">
        <f t="shared" si="8"/>
        <v>887623.65000000037</v>
      </c>
      <c r="AP14" s="74">
        <f t="shared" si="9"/>
        <v>0.4869290066788341</v>
      </c>
      <c r="AQ14" s="52">
        <f t="shared" si="10"/>
        <v>2166102.8000000007</v>
      </c>
      <c r="AR14" s="98">
        <f t="shared" si="11"/>
        <v>5.0211208656487554E-3</v>
      </c>
      <c r="AS14" s="218">
        <v>255637.31</v>
      </c>
      <c r="AT14" s="219">
        <v>431078.06</v>
      </c>
      <c r="AU14" s="219">
        <v>537391.92000000004</v>
      </c>
      <c r="AV14" s="219">
        <v>543731.87</v>
      </c>
      <c r="AW14" s="219">
        <v>555536.89</v>
      </c>
      <c r="AX14" s="74">
        <f t="shared" si="12"/>
        <v>2.1711105512354889E-2</v>
      </c>
      <c r="AY14" s="52">
        <f t="shared" si="13"/>
        <v>11805.020000000019</v>
      </c>
      <c r="AZ14" s="74">
        <f t="shared" si="14"/>
        <v>1.1731447964305368</v>
      </c>
      <c r="BA14" s="52">
        <f t="shared" si="15"/>
        <v>299899.58</v>
      </c>
      <c r="BB14" s="98">
        <f t="shared" si="16"/>
        <v>1.0279834113814214E-3</v>
      </c>
    </row>
    <row r="15" spans="2:54" x14ac:dyDescent="0.25">
      <c r="B15" s="19" t="s">
        <v>50</v>
      </c>
      <c r="C15" s="215">
        <v>85.238040399789682</v>
      </c>
      <c r="D15" s="216">
        <v>129.7009515327868</v>
      </c>
      <c r="E15" s="216">
        <v>120.42144123126558</v>
      </c>
      <c r="F15" s="216">
        <v>143.34713873791705</v>
      </c>
      <c r="G15" s="216">
        <v>162.68820632090561</v>
      </c>
      <c r="H15" s="74">
        <f t="shared" si="17"/>
        <v>0.13492468530083479</v>
      </c>
      <c r="I15" s="74">
        <f t="shared" si="0"/>
        <v>0.90863381605036331</v>
      </c>
      <c r="J15" s="215">
        <v>135.54</v>
      </c>
      <c r="K15" s="216">
        <v>135.93</v>
      </c>
      <c r="L15" s="216">
        <v>132.41</v>
      </c>
      <c r="M15" s="216">
        <v>156.97999999999999</v>
      </c>
      <c r="N15" s="216">
        <v>166.04</v>
      </c>
      <c r="O15" s="74">
        <f t="shared" si="1"/>
        <v>5.7714358517008568E-2</v>
      </c>
      <c r="P15" s="74">
        <f t="shared" si="2"/>
        <v>0.22502582263538451</v>
      </c>
      <c r="R15" s="19" t="s">
        <v>50</v>
      </c>
      <c r="S15" s="215">
        <v>66.929659801563446</v>
      </c>
      <c r="T15" s="216">
        <v>71.736066580859287</v>
      </c>
      <c r="U15" s="216">
        <v>89.172009659933622</v>
      </c>
      <c r="V15" s="216">
        <v>115.57206133466974</v>
      </c>
      <c r="W15" s="216">
        <v>139.01766777122504</v>
      </c>
      <c r="X15" s="74">
        <f t="shared" si="3"/>
        <v>0.2028656940595901</v>
      </c>
      <c r="Y15" s="74">
        <f t="shared" si="4"/>
        <v>1.077071184634613</v>
      </c>
      <c r="Z15" s="215">
        <v>66.72</v>
      </c>
      <c r="AA15" s="216">
        <v>101.59</v>
      </c>
      <c r="AB15" s="216">
        <v>108.38</v>
      </c>
      <c r="AC15" s="216">
        <v>137.04</v>
      </c>
      <c r="AD15" s="216">
        <v>143.49</v>
      </c>
      <c r="AE15" s="74">
        <f t="shared" si="5"/>
        <v>4.706654991243453E-2</v>
      </c>
      <c r="AF15" s="74">
        <f t="shared" si="6"/>
        <v>1.1506294964028778</v>
      </c>
      <c r="AH15" s="19" t="s">
        <v>50</v>
      </c>
      <c r="AI15" s="217">
        <v>27860085.5</v>
      </c>
      <c r="AJ15" s="52">
        <v>13995281.300000001</v>
      </c>
      <c r="AK15" s="52">
        <v>34504689.640000001</v>
      </c>
      <c r="AL15" s="52">
        <v>50130026.820000008</v>
      </c>
      <c r="AM15" s="52">
        <v>60648852.359999999</v>
      </c>
      <c r="AN15" s="74">
        <f t="shared" si="7"/>
        <v>0.20983083806776204</v>
      </c>
      <c r="AO15" s="52">
        <f t="shared" si="8"/>
        <v>10518825.539999992</v>
      </c>
      <c r="AP15" s="74">
        <f t="shared" si="9"/>
        <v>1.176908335762286</v>
      </c>
      <c r="AQ15" s="52">
        <f t="shared" si="10"/>
        <v>32788766.859999999</v>
      </c>
      <c r="AR15" s="98">
        <f t="shared" si="11"/>
        <v>4.6038335340742913E-2</v>
      </c>
      <c r="AS15" s="218">
        <v>1547106.14</v>
      </c>
      <c r="AT15" s="219">
        <v>3968219.13</v>
      </c>
      <c r="AU15" s="219">
        <v>5997202.2400000002</v>
      </c>
      <c r="AV15" s="219">
        <v>7583290.4500000002</v>
      </c>
      <c r="AW15" s="219">
        <v>7953121.9199999999</v>
      </c>
      <c r="AX15" s="74">
        <f t="shared" si="12"/>
        <v>4.8769260842435491E-2</v>
      </c>
      <c r="AY15" s="52">
        <f t="shared" si="13"/>
        <v>369831.46999999974</v>
      </c>
      <c r="AZ15" s="74">
        <f t="shared" si="14"/>
        <v>4.1406440155424633</v>
      </c>
      <c r="BA15" s="52">
        <f t="shared" si="15"/>
        <v>6406015.7800000003</v>
      </c>
      <c r="BB15" s="98">
        <f t="shared" si="16"/>
        <v>1.4716713776566593E-2</v>
      </c>
    </row>
    <row r="16" spans="2:54" x14ac:dyDescent="0.25">
      <c r="B16" s="19" t="s">
        <v>51</v>
      </c>
      <c r="C16" s="215">
        <v>63.684803464877049</v>
      </c>
      <c r="D16" s="216">
        <v>64.327389060885466</v>
      </c>
      <c r="E16" s="216">
        <v>75.41303186488804</v>
      </c>
      <c r="F16" s="216">
        <v>84.925570738005305</v>
      </c>
      <c r="G16" s="216">
        <v>94.179165418846253</v>
      </c>
      <c r="H16" s="74">
        <f t="shared" si="17"/>
        <v>0.10896123040948669</v>
      </c>
      <c r="I16" s="74">
        <f t="shared" si="0"/>
        <v>0.47883263031167589</v>
      </c>
      <c r="J16" s="215">
        <v>60.38</v>
      </c>
      <c r="K16" s="216">
        <v>68.739999999999995</v>
      </c>
      <c r="L16" s="216">
        <v>74.67</v>
      </c>
      <c r="M16" s="216">
        <v>81.05</v>
      </c>
      <c r="N16" s="216">
        <v>86.31</v>
      </c>
      <c r="O16" s="74">
        <f t="shared" si="1"/>
        <v>6.4898210980876003E-2</v>
      </c>
      <c r="P16" s="74">
        <f t="shared" si="2"/>
        <v>0.42944683670089434</v>
      </c>
      <c r="R16" s="19" t="s">
        <v>51</v>
      </c>
      <c r="S16" s="215">
        <v>42.773896970086057</v>
      </c>
      <c r="T16" s="216">
        <v>29.352674122227864</v>
      </c>
      <c r="U16" s="216">
        <v>52.286470934342148</v>
      </c>
      <c r="V16" s="216">
        <v>59.272140632292192</v>
      </c>
      <c r="W16" s="216">
        <v>66.379128271953292</v>
      </c>
      <c r="X16" s="74">
        <f t="shared" si="3"/>
        <v>0.11990435243010489</v>
      </c>
      <c r="Y16" s="74">
        <f t="shared" si="4"/>
        <v>0.55186066676074819</v>
      </c>
      <c r="Z16" s="215">
        <v>36.07</v>
      </c>
      <c r="AA16" s="216">
        <v>39.479999999999997</v>
      </c>
      <c r="AB16" s="216">
        <v>43.06</v>
      </c>
      <c r="AC16" s="216">
        <v>52.08</v>
      </c>
      <c r="AD16" s="216">
        <v>48.28</v>
      </c>
      <c r="AE16" s="74">
        <f t="shared" si="5"/>
        <v>-7.2964669738863286E-2</v>
      </c>
      <c r="AF16" s="74">
        <f t="shared" si="6"/>
        <v>0.33850845578042699</v>
      </c>
      <c r="AH16" s="19" t="s">
        <v>51</v>
      </c>
      <c r="AI16" s="217">
        <v>15201709.58</v>
      </c>
      <c r="AJ16" s="52">
        <v>8192789.7699999986</v>
      </c>
      <c r="AK16" s="52">
        <v>17576637.32</v>
      </c>
      <c r="AL16" s="52">
        <v>21415033.379999995</v>
      </c>
      <c r="AM16" s="52">
        <v>23661745.129999999</v>
      </c>
      <c r="AN16" s="74">
        <f t="shared" si="7"/>
        <v>0.10491282969926452</v>
      </c>
      <c r="AO16" s="52">
        <f t="shared" si="8"/>
        <v>2246711.7500000037</v>
      </c>
      <c r="AP16" s="74">
        <f t="shared" si="9"/>
        <v>0.55651869320871472</v>
      </c>
      <c r="AQ16" s="52">
        <f t="shared" si="10"/>
        <v>8460035.5499999989</v>
      </c>
      <c r="AR16" s="98">
        <f t="shared" si="11"/>
        <v>1.7961549388865149E-2</v>
      </c>
      <c r="AS16" s="218">
        <v>617153.91</v>
      </c>
      <c r="AT16" s="219">
        <v>1451658.94</v>
      </c>
      <c r="AU16" s="219">
        <v>1879355.71</v>
      </c>
      <c r="AV16" s="219">
        <v>2279634.65</v>
      </c>
      <c r="AW16" s="219">
        <v>2092574.47</v>
      </c>
      <c r="AX16" s="74">
        <f t="shared" si="12"/>
        <v>-8.2057087524968098E-2</v>
      </c>
      <c r="AY16" s="52">
        <f t="shared" si="13"/>
        <v>-187060.17999999993</v>
      </c>
      <c r="AZ16" s="74">
        <f t="shared" si="14"/>
        <v>2.3906849427560135</v>
      </c>
      <c r="BA16" s="52">
        <f t="shared" si="15"/>
        <v>1475420.56</v>
      </c>
      <c r="BB16" s="98">
        <f t="shared" si="16"/>
        <v>3.8721674131132317E-3</v>
      </c>
    </row>
    <row r="17" spans="2:54" x14ac:dyDescent="0.25">
      <c r="B17" s="19" t="s">
        <v>52</v>
      </c>
      <c r="C17" s="215">
        <v>94.792366611086749</v>
      </c>
      <c r="D17" s="216">
        <v>90.201237109804381</v>
      </c>
      <c r="E17" s="216">
        <v>115.27242808419555</v>
      </c>
      <c r="F17" s="216">
        <v>128.77591964319672</v>
      </c>
      <c r="G17" s="216">
        <v>142.32967242878595</v>
      </c>
      <c r="H17" s="74">
        <f t="shared" si="17"/>
        <v>0.10525067748025418</v>
      </c>
      <c r="I17" s="74">
        <f t="shared" si="0"/>
        <v>0.5014887539703996</v>
      </c>
      <c r="J17" s="215">
        <v>111.23</v>
      </c>
      <c r="K17" s="216">
        <v>100.03</v>
      </c>
      <c r="L17" s="216">
        <v>137.72</v>
      </c>
      <c r="M17" s="216">
        <v>146.53</v>
      </c>
      <c r="N17" s="216">
        <v>158.72999999999999</v>
      </c>
      <c r="O17" s="74">
        <f t="shared" si="1"/>
        <v>8.3259400805295813E-2</v>
      </c>
      <c r="P17" s="74">
        <f t="shared" si="2"/>
        <v>0.42704306392160385</v>
      </c>
      <c r="R17" s="19" t="s">
        <v>52</v>
      </c>
      <c r="S17" s="215">
        <v>70.483654218372081</v>
      </c>
      <c r="T17" s="216">
        <v>34.722434348412648</v>
      </c>
      <c r="U17" s="216">
        <v>86.068517521212058</v>
      </c>
      <c r="V17" s="216">
        <v>107.31673270801484</v>
      </c>
      <c r="W17" s="216">
        <v>122.28447539009767</v>
      </c>
      <c r="X17" s="74">
        <f t="shared" si="3"/>
        <v>0.13947259019529379</v>
      </c>
      <c r="Y17" s="74">
        <f t="shared" si="4"/>
        <v>0.73493381899917609</v>
      </c>
      <c r="Z17" s="215">
        <v>51.92</v>
      </c>
      <c r="AA17" s="216">
        <v>61.03</v>
      </c>
      <c r="AB17" s="216">
        <v>115.74</v>
      </c>
      <c r="AC17" s="216">
        <v>128.71</v>
      </c>
      <c r="AD17" s="216">
        <v>140.74</v>
      </c>
      <c r="AE17" s="74">
        <f t="shared" si="5"/>
        <v>9.3465931163079885E-2</v>
      </c>
      <c r="AF17" s="74">
        <f t="shared" si="6"/>
        <v>1.7107087827426812</v>
      </c>
      <c r="AH17" s="19" t="s">
        <v>52</v>
      </c>
      <c r="AI17" s="217">
        <v>48488105.449999988</v>
      </c>
      <c r="AJ17" s="52">
        <v>11072042.780000001</v>
      </c>
      <c r="AK17" s="52">
        <v>56910984.090000004</v>
      </c>
      <c r="AL17" s="52">
        <v>69851556.950000003</v>
      </c>
      <c r="AM17" s="52">
        <v>81216232.75</v>
      </c>
      <c r="AN17" s="74">
        <f t="shared" si="7"/>
        <v>0.16269753025168598</v>
      </c>
      <c r="AO17" s="52">
        <f t="shared" si="8"/>
        <v>11364675.799999997</v>
      </c>
      <c r="AP17" s="74">
        <f t="shared" si="9"/>
        <v>0.67497228436257695</v>
      </c>
      <c r="AQ17" s="52">
        <f t="shared" si="10"/>
        <v>32728127.300000012</v>
      </c>
      <c r="AR17" s="98">
        <f t="shared" si="11"/>
        <v>6.1650963092623426E-2</v>
      </c>
      <c r="AS17" s="218">
        <v>2887472.19</v>
      </c>
      <c r="AT17" s="219">
        <v>3716039.46</v>
      </c>
      <c r="AU17" s="219">
        <v>9766291.2300000004</v>
      </c>
      <c r="AV17" s="219">
        <v>10861089.32</v>
      </c>
      <c r="AW17" s="219">
        <v>11875846.74</v>
      </c>
      <c r="AX17" s="74">
        <f t="shared" si="12"/>
        <v>9.3430538144216202E-2</v>
      </c>
      <c r="AY17" s="52">
        <f t="shared" si="13"/>
        <v>1014757.4199999999</v>
      </c>
      <c r="AZ17" s="74">
        <f t="shared" si="14"/>
        <v>3.1128869677529263</v>
      </c>
      <c r="BA17" s="52">
        <f t="shared" si="15"/>
        <v>8988374.5500000007</v>
      </c>
      <c r="BB17" s="98">
        <f t="shared" si="16"/>
        <v>2.1975450531877608E-2</v>
      </c>
    </row>
    <row r="18" spans="2:54" x14ac:dyDescent="0.25">
      <c r="B18" s="23" t="s">
        <v>53</v>
      </c>
      <c r="C18" s="215">
        <v>53.864043392391721</v>
      </c>
      <c r="D18" s="216">
        <v>75.289454508021706</v>
      </c>
      <c r="E18" s="216">
        <v>61.688600774017914</v>
      </c>
      <c r="F18" s="216">
        <v>67.467318762677252</v>
      </c>
      <c r="G18" s="216">
        <v>71.385524022416874</v>
      </c>
      <c r="H18" s="74">
        <f t="shared" si="17"/>
        <v>5.8075603589973435E-2</v>
      </c>
      <c r="I18" s="74">
        <f t="shared" si="0"/>
        <v>0.32529085316495299</v>
      </c>
      <c r="J18" s="215">
        <v>46.66</v>
      </c>
      <c r="K18" s="216">
        <v>73.599999999999994</v>
      </c>
      <c r="L18" s="216">
        <v>63.68</v>
      </c>
      <c r="M18" s="216">
        <v>66.11</v>
      </c>
      <c r="N18" s="216">
        <v>69.209999999999994</v>
      </c>
      <c r="O18" s="74">
        <f t="shared" si="1"/>
        <v>4.6891544395704088E-2</v>
      </c>
      <c r="P18" s="74">
        <f t="shared" si="2"/>
        <v>0.48328332618945558</v>
      </c>
      <c r="R18" s="23" t="s">
        <v>53</v>
      </c>
      <c r="S18" s="215">
        <v>39.557332234265409</v>
      </c>
      <c r="T18" s="216">
        <v>20.932237655117316</v>
      </c>
      <c r="U18" s="216">
        <v>40.372639265276575</v>
      </c>
      <c r="V18" s="216">
        <v>52.055938485238578</v>
      </c>
      <c r="W18" s="216">
        <v>55.16183427473873</v>
      </c>
      <c r="X18" s="74">
        <f t="shared" si="3"/>
        <v>5.9664581599674582E-2</v>
      </c>
      <c r="Y18" s="74">
        <f t="shared" si="4"/>
        <v>0.39447811970890112</v>
      </c>
      <c r="Z18" s="215">
        <v>14.99</v>
      </c>
      <c r="AA18" s="216">
        <v>36.99</v>
      </c>
      <c r="AB18" s="216">
        <v>41.81</v>
      </c>
      <c r="AC18" s="216">
        <v>47.08</v>
      </c>
      <c r="AD18" s="216">
        <v>49.71</v>
      </c>
      <c r="AE18" s="74">
        <f t="shared" si="5"/>
        <v>5.5862361937128346E-2</v>
      </c>
      <c r="AF18" s="74">
        <f t="shared" si="6"/>
        <v>2.3162108072048033</v>
      </c>
      <c r="AH18" s="23" t="s">
        <v>53</v>
      </c>
      <c r="AI18" s="217">
        <v>13515461.300000001</v>
      </c>
      <c r="AJ18" s="52">
        <v>5654442.8399999999</v>
      </c>
      <c r="AK18" s="52">
        <v>13049910.790000001</v>
      </c>
      <c r="AL18" s="52">
        <v>15428988.440000001</v>
      </c>
      <c r="AM18" s="52">
        <v>17019413.530000001</v>
      </c>
      <c r="AN18" s="74">
        <f t="shared" si="7"/>
        <v>0.10308032157680458</v>
      </c>
      <c r="AO18" s="52">
        <f t="shared" si="8"/>
        <v>1590425.0899999999</v>
      </c>
      <c r="AP18" s="74">
        <f t="shared" si="9"/>
        <v>0.25925509697549143</v>
      </c>
      <c r="AQ18" s="52">
        <f t="shared" si="10"/>
        <v>3503952.2300000004</v>
      </c>
      <c r="AR18" s="98">
        <f t="shared" si="11"/>
        <v>1.2919378304900826E-2</v>
      </c>
      <c r="AS18" s="218">
        <v>423269.51</v>
      </c>
      <c r="AT18" s="219">
        <v>1342905.34</v>
      </c>
      <c r="AU18" s="219">
        <v>1564568.6</v>
      </c>
      <c r="AV18" s="219">
        <v>1765962.69</v>
      </c>
      <c r="AW18" s="219">
        <v>1938413.99</v>
      </c>
      <c r="AX18" s="74">
        <f t="shared" si="12"/>
        <v>9.7652855848273878E-2</v>
      </c>
      <c r="AY18" s="52">
        <f t="shared" si="13"/>
        <v>172451.30000000005</v>
      </c>
      <c r="AZ18" s="74">
        <f t="shared" si="14"/>
        <v>3.5796211260291342</v>
      </c>
      <c r="BA18" s="52">
        <f t="shared" si="15"/>
        <v>1515144.48</v>
      </c>
      <c r="BB18" s="98">
        <f t="shared" si="16"/>
        <v>3.586903879793964E-3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0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7" t="s">
        <v>163</v>
      </c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R21" s="267" t="s">
        <v>164</v>
      </c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H21" s="308" t="s">
        <v>165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67" t="s">
        <v>166</v>
      </c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R22" s="309" t="s">
        <v>167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10020.635605898697</v>
      </c>
    </row>
    <row r="23" spans="2:54" x14ac:dyDescent="0.25"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</row>
    <row r="27" spans="2:54" ht="50.25" customHeight="1" thickBot="1" x14ac:dyDescent="0.3">
      <c r="B27" s="269" t="s">
        <v>168</v>
      </c>
      <c r="C27" s="269"/>
      <c r="D27" s="269"/>
      <c r="E27" s="269"/>
      <c r="F27" s="269"/>
      <c r="G27" s="269"/>
      <c r="H27" s="269"/>
      <c r="I27" s="269"/>
      <c r="R27" s="269" t="s">
        <v>169</v>
      </c>
      <c r="S27" s="269"/>
      <c r="T27" s="269"/>
      <c r="U27" s="269"/>
      <c r="V27" s="269"/>
      <c r="W27" s="269"/>
      <c r="X27" s="269"/>
      <c r="Y27" s="269"/>
      <c r="AH27" s="269" t="s">
        <v>170</v>
      </c>
      <c r="AI27" s="269"/>
      <c r="AJ27" s="269"/>
      <c r="AK27" s="269"/>
      <c r="AL27" s="269"/>
      <c r="AM27" s="269"/>
      <c r="AN27" s="269"/>
      <c r="AO27" s="269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3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3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3" t="str">
        <f>CONCATENATE("var. ",RIGHT(AM29,2),"/",RIGHT(AJ29,2))</f>
        <v>var. 23/20</v>
      </c>
    </row>
    <row r="30" spans="2:54" ht="15.75" x14ac:dyDescent="0.25">
      <c r="B30" s="206" t="s">
        <v>43</v>
      </c>
      <c r="C30" s="207">
        <v>87.94</v>
      </c>
      <c r="D30" s="207">
        <v>95.05</v>
      </c>
      <c r="E30" s="207">
        <v>99.07</v>
      </c>
      <c r="F30" s="207">
        <v>105.63</v>
      </c>
      <c r="G30" s="207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6" t="s">
        <v>43</v>
      </c>
      <c r="S30" s="207">
        <v>70.459999999999994</v>
      </c>
      <c r="T30" s="207">
        <v>47.83</v>
      </c>
      <c r="U30" s="207">
        <v>53</v>
      </c>
      <c r="V30" s="207">
        <v>80.58</v>
      </c>
      <c r="W30" s="207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6" t="s">
        <v>43</v>
      </c>
      <c r="AI30" s="213">
        <v>1422023576.4000001</v>
      </c>
      <c r="AJ30" s="213">
        <v>477122731.20999998</v>
      </c>
      <c r="AK30" s="213">
        <v>651901800.17999995</v>
      </c>
      <c r="AL30" s="213">
        <v>1528879517.8</v>
      </c>
      <c r="AM30" s="213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5">
        <v>107.11</v>
      </c>
      <c r="D31" s="215">
        <v>119.42</v>
      </c>
      <c r="E31" s="215">
        <v>126.49</v>
      </c>
      <c r="F31" s="215">
        <v>131.02000000000001</v>
      </c>
      <c r="G31" s="215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5">
        <v>89.94</v>
      </c>
      <c r="T31" s="216">
        <v>61.17</v>
      </c>
      <c r="U31" s="216">
        <v>72.88</v>
      </c>
      <c r="V31" s="216">
        <v>107.72</v>
      </c>
      <c r="W31" s="216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8">
        <v>636659325.91999996</v>
      </c>
      <c r="AJ31" s="219">
        <v>217815325.03999999</v>
      </c>
      <c r="AK31" s="219">
        <v>333738906.93000001</v>
      </c>
      <c r="AL31" s="219">
        <v>743382276.49000001</v>
      </c>
      <c r="AM31" s="219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5">
        <v>84.930000000000021</v>
      </c>
      <c r="D32" s="215">
        <v>89.5</v>
      </c>
      <c r="E32" s="215">
        <v>85.87</v>
      </c>
      <c r="F32" s="215">
        <v>93.47</v>
      </c>
      <c r="G32" s="215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5">
        <v>68.489999999999995</v>
      </c>
      <c r="T32" s="216">
        <v>44.55</v>
      </c>
      <c r="U32" s="216">
        <v>43.14</v>
      </c>
      <c r="V32" s="216">
        <v>71.23</v>
      </c>
      <c r="W32" s="216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8">
        <v>393325543.29000002</v>
      </c>
      <c r="AJ32" s="219">
        <v>122348722.31</v>
      </c>
      <c r="AK32" s="219">
        <v>137154616.22</v>
      </c>
      <c r="AL32" s="219">
        <v>381071528.48000002</v>
      </c>
      <c r="AM32" s="219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5">
        <v>67.28</v>
      </c>
      <c r="D33" s="215">
        <v>70.819999999999993</v>
      </c>
      <c r="E33" s="215">
        <v>66.41</v>
      </c>
      <c r="F33" s="215">
        <v>77.45</v>
      </c>
      <c r="G33" s="215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5">
        <v>47.78</v>
      </c>
      <c r="T33" s="216">
        <v>38.090000000000003</v>
      </c>
      <c r="U33" s="216">
        <v>36.92</v>
      </c>
      <c r="V33" s="216">
        <v>53.920000000000009</v>
      </c>
      <c r="W33" s="216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8">
        <v>9017206.9299999997</v>
      </c>
      <c r="AJ33" s="219">
        <v>2812428.07</v>
      </c>
      <c r="AK33" s="219">
        <v>4381169.17</v>
      </c>
      <c r="AL33" s="219">
        <v>8179727.9699999997</v>
      </c>
      <c r="AM33" s="219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5">
        <v>145.08000000000001</v>
      </c>
      <c r="D34" s="215">
        <v>135.87</v>
      </c>
      <c r="E34" s="215">
        <v>154.08000000000001</v>
      </c>
      <c r="F34" s="215">
        <v>185.51</v>
      </c>
      <c r="G34" s="215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5">
        <v>107</v>
      </c>
      <c r="T34" s="216">
        <v>44.86</v>
      </c>
      <c r="U34" s="216">
        <v>46.13</v>
      </c>
      <c r="V34" s="216">
        <v>94.79</v>
      </c>
      <c r="W34" s="216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8">
        <v>61080446.18</v>
      </c>
      <c r="AJ34" s="219">
        <v>19929247.640000001</v>
      </c>
      <c r="AK34" s="219">
        <v>22694182.550000001</v>
      </c>
      <c r="AL34" s="219">
        <v>56687870.049999997</v>
      </c>
      <c r="AM34" s="219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5">
        <v>53.04999999999999</v>
      </c>
      <c r="D35" s="215">
        <v>53.52</v>
      </c>
      <c r="E35" s="215">
        <v>51.25</v>
      </c>
      <c r="F35" s="215">
        <v>59.12</v>
      </c>
      <c r="G35" s="215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5">
        <v>41.28</v>
      </c>
      <c r="T35" s="216">
        <v>28.760000000000005</v>
      </c>
      <c r="U35" s="216">
        <v>28.24</v>
      </c>
      <c r="V35" s="216">
        <v>42.01</v>
      </c>
      <c r="W35" s="216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8">
        <v>155171276.53999999</v>
      </c>
      <c r="AJ35" s="219">
        <v>46497100.399999999</v>
      </c>
      <c r="AK35" s="219">
        <v>54944687.289999999</v>
      </c>
      <c r="AL35" s="219">
        <v>136922674.63999999</v>
      </c>
      <c r="AM35" s="219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5">
        <v>81.38</v>
      </c>
      <c r="D36" s="215">
        <v>86.79</v>
      </c>
      <c r="E36" s="215">
        <v>84.44</v>
      </c>
      <c r="F36" s="215">
        <v>89.45</v>
      </c>
      <c r="G36" s="215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5">
        <v>51.62</v>
      </c>
      <c r="T36" s="216">
        <v>49.1</v>
      </c>
      <c r="U36" s="216">
        <v>45.63</v>
      </c>
      <c r="V36" s="216">
        <v>64.64</v>
      </c>
      <c r="W36" s="216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8">
        <v>6868734.8799999999</v>
      </c>
      <c r="AJ36" s="219">
        <v>3114952.08</v>
      </c>
      <c r="AK36" s="219">
        <v>4498900.47</v>
      </c>
      <c r="AL36" s="219">
        <v>7864755.4299999997</v>
      </c>
      <c r="AM36" s="219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5">
        <v>85.19</v>
      </c>
      <c r="D37" s="215">
        <v>106.13</v>
      </c>
      <c r="E37" s="215">
        <v>125.31</v>
      </c>
      <c r="F37" s="215">
        <v>128.06</v>
      </c>
      <c r="G37" s="215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5">
        <v>67.78</v>
      </c>
      <c r="T37" s="216">
        <v>64.31</v>
      </c>
      <c r="U37" s="216">
        <v>82.55</v>
      </c>
      <c r="V37" s="216">
        <v>96.70999999999998</v>
      </c>
      <c r="W37" s="216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8">
        <v>42420393.43</v>
      </c>
      <c r="AJ37" s="219">
        <v>18804870.850000001</v>
      </c>
      <c r="AK37" s="219">
        <v>30921945.879999999</v>
      </c>
      <c r="AL37" s="219">
        <v>58482134.030000001</v>
      </c>
      <c r="AM37" s="219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5">
        <v>63.43</v>
      </c>
      <c r="D38" s="215">
        <v>64.19</v>
      </c>
      <c r="E38" s="215">
        <v>68.989999999999995</v>
      </c>
      <c r="F38" s="215">
        <v>76.34</v>
      </c>
      <c r="G38" s="215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5">
        <v>43.26</v>
      </c>
      <c r="T38" s="216">
        <v>33.54</v>
      </c>
      <c r="U38" s="216">
        <v>37.840000000000003</v>
      </c>
      <c r="V38" s="216">
        <v>53.16</v>
      </c>
      <c r="W38" s="216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8">
        <v>23173738.510000002</v>
      </c>
      <c r="AJ38" s="219">
        <v>10173605.369999999</v>
      </c>
      <c r="AK38" s="219">
        <v>16610861.380000001</v>
      </c>
      <c r="AL38" s="219">
        <v>27747259.210000001</v>
      </c>
      <c r="AM38" s="219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5">
        <v>92.8</v>
      </c>
      <c r="D39" s="215">
        <v>102.24</v>
      </c>
      <c r="E39" s="215">
        <v>98.71</v>
      </c>
      <c r="F39" s="215">
        <v>114.5</v>
      </c>
      <c r="G39" s="215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5">
        <v>71.48</v>
      </c>
      <c r="T39" s="216">
        <v>50.94</v>
      </c>
      <c r="U39" s="216">
        <v>53.72</v>
      </c>
      <c r="V39" s="216">
        <v>88.72</v>
      </c>
      <c r="W39" s="216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8">
        <v>73857149.140000001</v>
      </c>
      <c r="AJ39" s="219">
        <v>28411183</v>
      </c>
      <c r="AK39" s="219">
        <v>34127770.07</v>
      </c>
      <c r="AL39" s="219">
        <v>88124626.280000001</v>
      </c>
      <c r="AM39" s="219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5">
        <v>55.1</v>
      </c>
      <c r="D40" s="215">
        <v>58.1</v>
      </c>
      <c r="E40" s="215">
        <v>74.28</v>
      </c>
      <c r="F40" s="215">
        <v>64.23</v>
      </c>
      <c r="G40" s="215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5">
        <v>39.85</v>
      </c>
      <c r="T40" s="216">
        <v>22.7</v>
      </c>
      <c r="U40" s="216">
        <v>29.35</v>
      </c>
      <c r="V40" s="216">
        <v>43.18</v>
      </c>
      <c r="W40" s="216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8">
        <v>20449761.57</v>
      </c>
      <c r="AJ40" s="219">
        <v>7215296.4500000002</v>
      </c>
      <c r="AK40" s="219">
        <v>12828760.220000001</v>
      </c>
      <c r="AL40" s="219">
        <v>20416665.23</v>
      </c>
      <c r="AM40" s="219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7" t="s">
        <v>55</v>
      </c>
      <c r="C42" s="307"/>
      <c r="D42" s="307"/>
      <c r="E42" s="307"/>
      <c r="F42" s="307"/>
      <c r="G42" s="307"/>
      <c r="H42" s="307"/>
      <c r="I42" s="307"/>
      <c r="R42" s="307" t="s">
        <v>55</v>
      </c>
      <c r="S42" s="307"/>
      <c r="T42" s="307"/>
      <c r="U42" s="307"/>
      <c r="V42" s="307"/>
      <c r="W42" s="307"/>
      <c r="X42" s="307"/>
      <c r="Y42" s="307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7" t="s">
        <v>163</v>
      </c>
      <c r="C43" s="267"/>
      <c r="D43" s="267"/>
      <c r="E43" s="267"/>
      <c r="F43" s="267"/>
      <c r="G43" s="267"/>
      <c r="H43" s="267"/>
      <c r="I43" s="267"/>
      <c r="R43" s="267" t="s">
        <v>164</v>
      </c>
      <c r="S43" s="267"/>
      <c r="T43" s="267"/>
      <c r="U43" s="267"/>
      <c r="V43" s="267"/>
      <c r="W43" s="267"/>
      <c r="X43" s="267"/>
      <c r="Y43" s="267"/>
      <c r="AH43" s="308" t="s">
        <v>165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67" t="s">
        <v>166</v>
      </c>
      <c r="C44" s="267"/>
      <c r="D44" s="267"/>
      <c r="E44" s="267"/>
      <c r="F44" s="267"/>
      <c r="G44" s="267"/>
      <c r="H44" s="267"/>
      <c r="I44" s="267"/>
      <c r="R44" s="309" t="s">
        <v>167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69533-9F45-4B59-B253-B4E3CCD2F131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96837-DB82-45A4-A76A-88BE29BEB52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308</v>
      </c>
      <c r="C1" s="1"/>
      <c r="D1" s="1"/>
      <c r="F1" s="222"/>
      <c r="G1" s="222"/>
      <c r="H1" s="222"/>
      <c r="J1" s="222"/>
    </row>
    <row r="3" spans="1:31" s="4" customFormat="1" ht="25.5" customHeight="1" thickBot="1" x14ac:dyDescent="0.3">
      <c r="B3" s="62" t="s">
        <v>309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259</v>
      </c>
      <c r="D5" s="172" t="s">
        <v>260</v>
      </c>
      <c r="E5" s="172" t="s">
        <v>266</v>
      </c>
      <c r="F5" s="172" t="s">
        <v>261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262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263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3" t="s">
        <v>171</v>
      </c>
      <c r="C6" s="224">
        <v>35588</v>
      </c>
      <c r="D6" s="224">
        <v>15531</v>
      </c>
      <c r="E6" s="224">
        <v>17159</v>
      </c>
      <c r="F6" s="224">
        <v>32878</v>
      </c>
      <c r="G6" s="225">
        <f t="shared" ref="G6:G11" si="0">F6/E6-1</f>
        <v>0.91607902558424148</v>
      </c>
      <c r="H6" s="224">
        <f t="shared" ref="H6:H11" si="1">F6-E6</f>
        <v>15719</v>
      </c>
      <c r="I6" s="225"/>
      <c r="J6" s="224">
        <v>39668</v>
      </c>
      <c r="K6" s="225">
        <f t="shared" ref="K6:K11" si="2">J6/F6-1</f>
        <v>0.20652107792444796</v>
      </c>
      <c r="L6" s="224">
        <f t="shared" ref="L6:L11" si="3">J6-F6</f>
        <v>6790</v>
      </c>
      <c r="M6" s="225"/>
      <c r="N6" s="224">
        <v>36690</v>
      </c>
      <c r="O6" s="225">
        <f t="shared" ref="O6:O11" si="4">N6/J6-1</f>
        <v>-7.5073106786326504E-2</v>
      </c>
      <c r="P6" s="224">
        <f t="shared" ref="P6:P11" si="5">N6-J6</f>
        <v>-2978</v>
      </c>
      <c r="Q6" s="225">
        <f>N6/C6-1</f>
        <v>3.0965493986737203E-2</v>
      </c>
      <c r="R6" s="224">
        <f>N6-C6</f>
        <v>1102</v>
      </c>
      <c r="S6" s="225"/>
      <c r="T6" s="225"/>
      <c r="V6" s="29"/>
      <c r="AE6" s="1"/>
    </row>
    <row r="7" spans="1:31" ht="18.75" x14ac:dyDescent="0.3">
      <c r="A7" s="4"/>
      <c r="B7" s="223" t="s">
        <v>172</v>
      </c>
      <c r="C7" s="224">
        <v>23451</v>
      </c>
      <c r="D7" s="224">
        <v>9589</v>
      </c>
      <c r="E7" s="224">
        <v>10854</v>
      </c>
      <c r="F7" s="224">
        <v>21277</v>
      </c>
      <c r="G7" s="225">
        <f t="shared" si="0"/>
        <v>0.96029113690805223</v>
      </c>
      <c r="H7" s="224">
        <f t="shared" si="1"/>
        <v>10423</v>
      </c>
      <c r="I7" s="225">
        <f>F7/$F$7</f>
        <v>1</v>
      </c>
      <c r="J7" s="224">
        <v>26478</v>
      </c>
      <c r="K7" s="225">
        <f t="shared" si="2"/>
        <v>0.24444235559524374</v>
      </c>
      <c r="L7" s="224">
        <f t="shared" si="3"/>
        <v>5201</v>
      </c>
      <c r="M7" s="225">
        <f>J7/$J$7</f>
        <v>1</v>
      </c>
      <c r="N7" s="224">
        <v>22061</v>
      </c>
      <c r="O7" s="225">
        <f t="shared" si="4"/>
        <v>-0.16681773547851042</v>
      </c>
      <c r="P7" s="224">
        <f t="shared" si="5"/>
        <v>-4417</v>
      </c>
      <c r="Q7" s="225">
        <f t="shared" ref="Q7:Q11" si="6">N7/C7-1</f>
        <v>-5.9272525691868139E-2</v>
      </c>
      <c r="R7" s="224">
        <f t="shared" ref="R7:R11" si="7">N7-C7</f>
        <v>-1390</v>
      </c>
      <c r="S7" s="225">
        <f>N7/$N$7</f>
        <v>1</v>
      </c>
      <c r="T7" s="225">
        <f>N7/$N$6</f>
        <v>0.60128100299809217</v>
      </c>
      <c r="V7" s="29"/>
      <c r="W7" s="79"/>
      <c r="AE7" s="1" t="s">
        <v>173</v>
      </c>
    </row>
    <row r="8" spans="1:31" ht="15.75" x14ac:dyDescent="0.25">
      <c r="A8" s="4"/>
      <c r="B8" s="226" t="s">
        <v>100</v>
      </c>
      <c r="C8" s="227">
        <v>11956</v>
      </c>
      <c r="D8" s="227">
        <v>4338</v>
      </c>
      <c r="E8" s="227">
        <v>5340</v>
      </c>
      <c r="F8" s="227">
        <v>11063</v>
      </c>
      <c r="G8" s="228">
        <f t="shared" si="0"/>
        <v>1.0717228464419475</v>
      </c>
      <c r="H8" s="227">
        <f t="shared" si="1"/>
        <v>5723</v>
      </c>
      <c r="I8" s="228">
        <f>F8/$F$7</f>
        <v>0.51995112092870233</v>
      </c>
      <c r="J8" s="227">
        <v>17875</v>
      </c>
      <c r="K8" s="228">
        <f t="shared" si="2"/>
        <v>0.61574618096357225</v>
      </c>
      <c r="L8" s="227">
        <f t="shared" si="3"/>
        <v>6812</v>
      </c>
      <c r="M8" s="228">
        <f>J8/$J$7</f>
        <v>0.67508875292695825</v>
      </c>
      <c r="N8" s="227">
        <v>15605</v>
      </c>
      <c r="O8" s="228">
        <f t="shared" si="4"/>
        <v>-0.12699300699300697</v>
      </c>
      <c r="P8" s="227">
        <f t="shared" si="5"/>
        <v>-2270</v>
      </c>
      <c r="Q8" s="228">
        <f t="shared" si="6"/>
        <v>0.30520240883238547</v>
      </c>
      <c r="R8" s="227">
        <f t="shared" si="7"/>
        <v>3649</v>
      </c>
      <c r="S8" s="228">
        <f>N8/$N$7</f>
        <v>0.7073568741217533</v>
      </c>
      <c r="T8" s="228">
        <f>N8/$N$6</f>
        <v>0.42532025074952301</v>
      </c>
      <c r="V8" s="29"/>
      <c r="W8" s="79"/>
      <c r="AE8" s="1" t="s">
        <v>174</v>
      </c>
    </row>
    <row r="9" spans="1:31" s="4" customFormat="1" x14ac:dyDescent="0.25">
      <c r="B9" s="229" t="s">
        <v>103</v>
      </c>
      <c r="C9" s="230">
        <v>11495</v>
      </c>
      <c r="D9" s="230">
        <v>5251</v>
      </c>
      <c r="E9" s="230">
        <v>5514</v>
      </c>
      <c r="F9" s="230">
        <v>10214</v>
      </c>
      <c r="G9" s="231">
        <f t="shared" si="0"/>
        <v>0.85237577076532456</v>
      </c>
      <c r="H9" s="232">
        <f t="shared" si="1"/>
        <v>4700</v>
      </c>
      <c r="I9" s="233">
        <f>F9/$F$7</f>
        <v>0.48004887907129762</v>
      </c>
      <c r="J9" s="230">
        <v>8603</v>
      </c>
      <c r="K9" s="231">
        <f t="shared" si="2"/>
        <v>-0.15772469159976499</v>
      </c>
      <c r="L9" s="232">
        <f t="shared" si="3"/>
        <v>-1611</v>
      </c>
      <c r="M9" s="233">
        <f>J9/$J$7</f>
        <v>0.32491124707304175</v>
      </c>
      <c r="N9" s="230">
        <v>6456</v>
      </c>
      <c r="O9" s="231">
        <f t="shared" si="4"/>
        <v>-0.24956410554457742</v>
      </c>
      <c r="P9" s="232">
        <f t="shared" si="5"/>
        <v>-2147</v>
      </c>
      <c r="Q9" s="231">
        <f t="shared" si="6"/>
        <v>-0.43836450630709001</v>
      </c>
      <c r="R9" s="232">
        <f t="shared" si="7"/>
        <v>-5039</v>
      </c>
      <c r="S9" s="233">
        <f>N9/$N$7</f>
        <v>0.2926431258782467</v>
      </c>
      <c r="T9" s="233">
        <f>N9/$N$6</f>
        <v>0.17596075224856908</v>
      </c>
      <c r="V9" s="29"/>
      <c r="W9" s="79"/>
      <c r="AE9" s="1" t="s">
        <v>175</v>
      </c>
    </row>
    <row r="10" spans="1:31" s="4" customFormat="1" x14ac:dyDescent="0.25">
      <c r="B10" s="234" t="s">
        <v>176</v>
      </c>
      <c r="C10" s="29">
        <v>1783</v>
      </c>
      <c r="D10" s="29">
        <v>523</v>
      </c>
      <c r="E10" s="29">
        <v>58</v>
      </c>
      <c r="F10" s="29">
        <v>1035</v>
      </c>
      <c r="G10" s="22">
        <f t="shared" si="0"/>
        <v>16.844827586206897</v>
      </c>
      <c r="H10" s="20">
        <f t="shared" si="1"/>
        <v>977</v>
      </c>
      <c r="I10" s="31">
        <f>F10/$F$7</f>
        <v>4.864407576256051E-2</v>
      </c>
      <c r="J10" s="29">
        <v>1325</v>
      </c>
      <c r="K10" s="22">
        <f t="shared" si="2"/>
        <v>0.28019323671497576</v>
      </c>
      <c r="L10" s="20">
        <f t="shared" si="3"/>
        <v>290</v>
      </c>
      <c r="M10" s="31">
        <f>J10/$J$7</f>
        <v>5.0041543923257041E-2</v>
      </c>
      <c r="N10" s="29">
        <v>1338</v>
      </c>
      <c r="O10" s="22">
        <f t="shared" si="4"/>
        <v>9.8113207547170234E-3</v>
      </c>
      <c r="P10" s="20">
        <f t="shared" si="5"/>
        <v>13</v>
      </c>
      <c r="Q10" s="22">
        <f t="shared" si="6"/>
        <v>-0.24957936062815478</v>
      </c>
      <c r="R10" s="20">
        <f t="shared" si="7"/>
        <v>-445</v>
      </c>
      <c r="S10" s="31">
        <f>N10/$N$7</f>
        <v>6.0650015865101312E-2</v>
      </c>
      <c r="T10" s="31">
        <f>N10/$N$6</f>
        <v>3.6467702371218318E-2</v>
      </c>
      <c r="V10" s="29"/>
      <c r="W10" s="79"/>
      <c r="AE10" s="1" t="s">
        <v>177</v>
      </c>
    </row>
    <row r="11" spans="1:31" s="4" customFormat="1" x14ac:dyDescent="0.25">
      <c r="B11" s="234" t="s">
        <v>178</v>
      </c>
      <c r="C11" s="29">
        <f>C9-C10</f>
        <v>9712</v>
      </c>
      <c r="D11" s="29">
        <f>D9-D10</f>
        <v>4728</v>
      </c>
      <c r="E11" s="29">
        <f>E9-E10</f>
        <v>5456</v>
      </c>
      <c r="F11" s="29">
        <f>F9-F10</f>
        <v>9179</v>
      </c>
      <c r="G11" s="22">
        <f t="shared" si="0"/>
        <v>0.68236803519061584</v>
      </c>
      <c r="H11" s="20">
        <f t="shared" si="1"/>
        <v>3723</v>
      </c>
      <c r="I11" s="31">
        <f>F11/$F$7</f>
        <v>0.43140480330873715</v>
      </c>
      <c r="J11" s="29">
        <f>J9-J10</f>
        <v>7278</v>
      </c>
      <c r="K11" s="22">
        <f t="shared" si="2"/>
        <v>-0.20710317027998693</v>
      </c>
      <c r="L11" s="20">
        <f t="shared" si="3"/>
        <v>-1901</v>
      </c>
      <c r="M11" s="31">
        <f>J11/$J$7</f>
        <v>0.27486970314978471</v>
      </c>
      <c r="N11" s="29">
        <f>N9-N10</f>
        <v>5118</v>
      </c>
      <c r="O11" s="22">
        <f t="shared" si="4"/>
        <v>-0.29678483099752684</v>
      </c>
      <c r="P11" s="20">
        <f t="shared" si="5"/>
        <v>-2160</v>
      </c>
      <c r="Q11" s="22">
        <f t="shared" si="6"/>
        <v>-0.47302306425041185</v>
      </c>
      <c r="R11" s="20">
        <f t="shared" si="7"/>
        <v>-4594</v>
      </c>
      <c r="S11" s="31">
        <f>N11/$N$7</f>
        <v>0.23199311001314538</v>
      </c>
      <c r="T11" s="31">
        <f>N11/$N$6</f>
        <v>0.13949304987735078</v>
      </c>
      <c r="V11" s="29"/>
      <c r="W11" s="79"/>
      <c r="AE11" s="1" t="s">
        <v>179</v>
      </c>
    </row>
    <row r="12" spans="1:31" s="4" customFormat="1" ht="7.5" customHeight="1" x14ac:dyDescent="0.25"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AE12" s="1" t="s">
        <v>180</v>
      </c>
    </row>
    <row r="13" spans="1:31" s="4" customFormat="1" x14ac:dyDescent="0.25">
      <c r="B13" s="125" t="s">
        <v>181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9" t="s">
        <v>183</v>
      </c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7"/>
      <c r="T39" s="87"/>
      <c r="AE39" s="1"/>
    </row>
    <row r="40" spans="2:31" s="4" customFormat="1" ht="18.75" hidden="1" x14ac:dyDescent="0.3">
      <c r="B40" s="223" t="s">
        <v>171</v>
      </c>
      <c r="C40" s="223"/>
      <c r="D40" s="223"/>
      <c r="E40" s="224"/>
      <c r="F40" s="224"/>
      <c r="G40" s="224"/>
      <c r="H40" s="224"/>
      <c r="I40" s="224"/>
      <c r="J40" s="224">
        <v>1824653</v>
      </c>
      <c r="K40" s="224"/>
      <c r="L40" s="224"/>
      <c r="M40" s="225"/>
      <c r="N40" s="224">
        <v>2354005</v>
      </c>
      <c r="O40" s="225"/>
      <c r="P40" s="225">
        <v>1</v>
      </c>
      <c r="Q40" s="225">
        <v>0.2901110512519367</v>
      </c>
      <c r="R40" s="224">
        <v>529352</v>
      </c>
      <c r="S40" s="236"/>
      <c r="T40" s="236"/>
      <c r="AE40" s="1"/>
    </row>
    <row r="41" spans="2:31" ht="18.75" hidden="1" x14ac:dyDescent="0.3">
      <c r="B41" s="223" t="s">
        <v>172</v>
      </c>
      <c r="C41" s="223"/>
      <c r="D41" s="223"/>
      <c r="E41" s="224"/>
      <c r="F41" s="224"/>
      <c r="G41" s="224"/>
      <c r="H41" s="224"/>
      <c r="I41" s="224"/>
      <c r="J41" s="224">
        <v>603938</v>
      </c>
      <c r="K41" s="224"/>
      <c r="L41" s="224"/>
      <c r="M41" s="225">
        <v>1</v>
      </c>
      <c r="N41" s="224">
        <v>936181</v>
      </c>
      <c r="O41" s="225">
        <v>1</v>
      </c>
      <c r="P41" s="225">
        <v>0.39769711619134201</v>
      </c>
      <c r="Q41" s="225">
        <v>0.55012766211101138</v>
      </c>
      <c r="R41" s="224">
        <v>332243</v>
      </c>
      <c r="S41" s="236"/>
      <c r="T41" s="236"/>
      <c r="AE41" s="1" t="s">
        <v>173</v>
      </c>
    </row>
    <row r="42" spans="2:31" ht="15.75" hidden="1" x14ac:dyDescent="0.25">
      <c r="B42" s="226" t="s">
        <v>100</v>
      </c>
      <c r="C42" s="226"/>
      <c r="D42" s="226"/>
      <c r="E42" s="227"/>
      <c r="F42" s="227"/>
      <c r="G42" s="227"/>
      <c r="H42" s="227"/>
      <c r="I42" s="227"/>
      <c r="J42" s="227">
        <v>276550.36166633503</v>
      </c>
      <c r="K42" s="227"/>
      <c r="L42" s="227"/>
      <c r="M42" s="228">
        <v>0.45791184139155844</v>
      </c>
      <c r="N42" s="227">
        <v>430252.45635520399</v>
      </c>
      <c r="O42" s="228">
        <v>0.4595825554622493</v>
      </c>
      <c r="P42" s="228">
        <v>0.18277465695918402</v>
      </c>
      <c r="Q42" s="228">
        <v>0.55578337978930015</v>
      </c>
      <c r="R42" s="227">
        <v>153702.09468886897</v>
      </c>
      <c r="S42" s="237"/>
      <c r="T42" s="237"/>
      <c r="AE42" s="1" t="s">
        <v>174</v>
      </c>
    </row>
    <row r="43" spans="2:31" s="4" customFormat="1" hidden="1" x14ac:dyDescent="0.25">
      <c r="B43" s="229" t="s">
        <v>103</v>
      </c>
      <c r="C43" s="238"/>
      <c r="D43" s="238"/>
      <c r="E43" s="230"/>
      <c r="F43" s="230"/>
      <c r="G43" s="230"/>
      <c r="H43" s="230"/>
      <c r="I43" s="230"/>
      <c r="J43" s="230">
        <v>327387.63833385095</v>
      </c>
      <c r="K43" s="230"/>
      <c r="L43" s="230"/>
      <c r="M43" s="233">
        <v>0.54208815860874948</v>
      </c>
      <c r="N43" s="230">
        <v>505927.5436448183</v>
      </c>
      <c r="O43" s="233">
        <v>0.54041637636826456</v>
      </c>
      <c r="P43" s="233">
        <v>0.21492203442423372</v>
      </c>
      <c r="Q43" s="231">
        <v>0.54534711884540576</v>
      </c>
      <c r="R43" s="232">
        <v>178539.90531096736</v>
      </c>
      <c r="S43" s="239"/>
      <c r="T43" s="239"/>
      <c r="AE43" s="1" t="s">
        <v>175</v>
      </c>
    </row>
    <row r="44" spans="2:31" s="4" customFormat="1" hidden="1" x14ac:dyDescent="0.25">
      <c r="B44" s="234" t="s">
        <v>176</v>
      </c>
      <c r="C44" s="234"/>
      <c r="D44" s="23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34" t="s">
        <v>178</v>
      </c>
      <c r="C45" s="234"/>
      <c r="D45" s="23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AE46" s="1" t="s">
        <v>180</v>
      </c>
    </row>
    <row r="47" spans="2:31" s="4" customFormat="1" hidden="1" x14ac:dyDescent="0.25">
      <c r="B47" s="268" t="s">
        <v>181</v>
      </c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48"/>
      <c r="T47" s="48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309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3" t="s">
        <v>171</v>
      </c>
      <c r="C124" s="224">
        <v>55887</v>
      </c>
      <c r="D124" s="224">
        <v>24221</v>
      </c>
      <c r="E124" s="224">
        <v>33444</v>
      </c>
      <c r="F124" s="224">
        <v>51485</v>
      </c>
      <c r="G124" s="225">
        <f t="shared" ref="G124:G129" si="8">F124/E124-1</f>
        <v>0.53943906231312044</v>
      </c>
      <c r="H124" s="224">
        <f t="shared" ref="H124:H129" si="9">F124-E124</f>
        <v>18041</v>
      </c>
      <c r="I124" s="225"/>
      <c r="J124" s="224">
        <v>58157</v>
      </c>
      <c r="K124" s="225"/>
      <c r="L124" s="225">
        <f t="shared" ref="L124:L129" si="10">J124/F124-1</f>
        <v>0.12959114305137409</v>
      </c>
      <c r="M124" s="224">
        <f t="shared" ref="M124:M129" si="11">J124-F124</f>
        <v>6672</v>
      </c>
      <c r="N124" s="225">
        <f t="shared" ref="N124:N129" si="12">J124/D124-1</f>
        <v>1.4010982205524134</v>
      </c>
      <c r="O124" s="224">
        <f t="shared" ref="O124:O129" si="13">J124-D124</f>
        <v>33936</v>
      </c>
      <c r="Z124" s="1"/>
      <c r="AE124"/>
    </row>
    <row r="125" spans="2:31" ht="18.75" x14ac:dyDescent="0.3">
      <c r="B125" s="223" t="s">
        <v>172</v>
      </c>
      <c r="C125" s="224">
        <v>37119</v>
      </c>
      <c r="D125" s="224">
        <v>16023</v>
      </c>
      <c r="E125" s="224">
        <v>21732</v>
      </c>
      <c r="F125" s="224">
        <v>33809</v>
      </c>
      <c r="G125" s="225">
        <f t="shared" si="8"/>
        <v>0.55572427756304066</v>
      </c>
      <c r="H125" s="224">
        <f t="shared" si="9"/>
        <v>12077</v>
      </c>
      <c r="I125" s="225">
        <f>F125/$F$7</f>
        <v>1.5889928091366263</v>
      </c>
      <c r="J125" s="224">
        <v>37722</v>
      </c>
      <c r="K125" s="225">
        <f>J125/$J$125</f>
        <v>1</v>
      </c>
      <c r="L125" s="225">
        <f t="shared" si="10"/>
        <v>0.11573841284864983</v>
      </c>
      <c r="M125" s="224">
        <f t="shared" si="11"/>
        <v>3913</v>
      </c>
      <c r="N125" s="225">
        <f t="shared" si="12"/>
        <v>1.3542407788803597</v>
      </c>
      <c r="O125" s="224">
        <f t="shared" si="13"/>
        <v>21699</v>
      </c>
      <c r="Z125" s="1"/>
      <c r="AE125"/>
    </row>
    <row r="126" spans="2:31" ht="15.75" x14ac:dyDescent="0.25">
      <c r="B126" s="226" t="s">
        <v>100</v>
      </c>
      <c r="C126" s="227">
        <v>17966</v>
      </c>
      <c r="D126" s="227">
        <v>7339</v>
      </c>
      <c r="E126" s="227">
        <v>10731</v>
      </c>
      <c r="F126" s="227">
        <v>17520</v>
      </c>
      <c r="G126" s="228">
        <f t="shared" si="8"/>
        <v>0.63265306122448983</v>
      </c>
      <c r="H126" s="227">
        <f t="shared" si="9"/>
        <v>6789</v>
      </c>
      <c r="I126" s="228">
        <f>F126/$F$7</f>
        <v>0.82342435493725619</v>
      </c>
      <c r="J126" s="227">
        <v>25698</v>
      </c>
      <c r="K126" s="228">
        <f>J126/$J$125</f>
        <v>0.68124701765547957</v>
      </c>
      <c r="L126" s="228">
        <f t="shared" si="10"/>
        <v>0.46678082191780823</v>
      </c>
      <c r="M126" s="227">
        <f t="shared" si="11"/>
        <v>8178</v>
      </c>
      <c r="N126" s="228">
        <f t="shared" si="12"/>
        <v>2.5015669709769726</v>
      </c>
      <c r="O126" s="227">
        <f t="shared" si="13"/>
        <v>18359</v>
      </c>
      <c r="Z126" s="1"/>
      <c r="AE126"/>
    </row>
    <row r="127" spans="2:31" x14ac:dyDescent="0.25">
      <c r="B127" s="229" t="s">
        <v>103</v>
      </c>
      <c r="C127" s="230">
        <v>19153</v>
      </c>
      <c r="D127" s="230">
        <v>8684</v>
      </c>
      <c r="E127" s="230">
        <v>11001</v>
      </c>
      <c r="F127" s="230">
        <v>16289</v>
      </c>
      <c r="G127" s="231">
        <f t="shared" si="8"/>
        <v>0.48068357422052532</v>
      </c>
      <c r="H127" s="232">
        <f t="shared" si="9"/>
        <v>5288</v>
      </c>
      <c r="I127" s="233">
        <f>F127/$F$7</f>
        <v>0.76556845419937025</v>
      </c>
      <c r="J127" s="230">
        <v>12024</v>
      </c>
      <c r="K127" s="233">
        <f>J127/$J$125</f>
        <v>0.31875298234452043</v>
      </c>
      <c r="L127" s="231">
        <f t="shared" si="10"/>
        <v>-0.261833138928111</v>
      </c>
      <c r="M127" s="232">
        <f t="shared" si="11"/>
        <v>-4265</v>
      </c>
      <c r="N127" s="231">
        <f t="shared" si="12"/>
        <v>0.38461538461538458</v>
      </c>
      <c r="O127" s="232">
        <f t="shared" si="13"/>
        <v>3340</v>
      </c>
      <c r="Z127" s="1"/>
      <c r="AE127"/>
    </row>
    <row r="128" spans="2:31" x14ac:dyDescent="0.25">
      <c r="B128" s="234" t="s">
        <v>176</v>
      </c>
      <c r="C128" s="29">
        <v>3084</v>
      </c>
      <c r="D128" s="29">
        <v>753</v>
      </c>
      <c r="E128" s="29">
        <v>159</v>
      </c>
      <c r="F128" s="29">
        <v>1782</v>
      </c>
      <c r="G128" s="22">
        <f t="shared" si="8"/>
        <v>10.20754716981132</v>
      </c>
      <c r="H128" s="20">
        <f t="shared" si="9"/>
        <v>1623</v>
      </c>
      <c r="I128" s="31">
        <f>F128/$F$7</f>
        <v>8.3752408704234615E-2</v>
      </c>
      <c r="J128" s="29">
        <v>2664</v>
      </c>
      <c r="K128" s="31">
        <f>J128/$J$125</f>
        <v>7.0621918243995552E-2</v>
      </c>
      <c r="L128" s="22">
        <f t="shared" si="10"/>
        <v>0.49494949494949503</v>
      </c>
      <c r="M128" s="20">
        <f t="shared" si="11"/>
        <v>882</v>
      </c>
      <c r="N128" s="22">
        <f t="shared" si="12"/>
        <v>2.5378486055776892</v>
      </c>
      <c r="O128" s="20">
        <f t="shared" si="13"/>
        <v>1911</v>
      </c>
      <c r="Z128" s="1"/>
      <c r="AE128"/>
    </row>
    <row r="129" spans="2:31" x14ac:dyDescent="0.25">
      <c r="B129" s="234" t="s">
        <v>178</v>
      </c>
      <c r="C129" s="29">
        <f>C127-C128</f>
        <v>16069</v>
      </c>
      <c r="D129" s="29">
        <f>D127-D128</f>
        <v>7931</v>
      </c>
      <c r="E129" s="29">
        <f>E127-E128</f>
        <v>10842</v>
      </c>
      <c r="F129" s="29">
        <f>F127-F128</f>
        <v>14507</v>
      </c>
      <c r="G129" s="22">
        <f t="shared" si="8"/>
        <v>0.33803726249769417</v>
      </c>
      <c r="H129" s="20">
        <f t="shared" si="9"/>
        <v>3665</v>
      </c>
      <c r="I129" s="31">
        <f>F129/$F$7</f>
        <v>0.68181604549513564</v>
      </c>
      <c r="J129" s="29">
        <f>J127-J128</f>
        <v>9360</v>
      </c>
      <c r="K129" s="31">
        <f>J129/$J$125</f>
        <v>0.24813106410052491</v>
      </c>
      <c r="L129" s="22">
        <f t="shared" si="10"/>
        <v>-0.35479423726476877</v>
      </c>
      <c r="M129" s="20">
        <f t="shared" si="11"/>
        <v>-5147</v>
      </c>
      <c r="N129" s="22">
        <f t="shared" si="12"/>
        <v>0.18017904425671416</v>
      </c>
      <c r="O129" s="20">
        <f t="shared" si="13"/>
        <v>1429</v>
      </c>
      <c r="Z129" s="1"/>
      <c r="AE129"/>
    </row>
    <row r="130" spans="2:31" x14ac:dyDescent="0.25"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Z130" s="1"/>
      <c r="AE130"/>
    </row>
    <row r="131" spans="2:31" x14ac:dyDescent="0.25">
      <c r="B131" s="125" t="s">
        <v>181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D6464-B22F-41D5-9CEF-62CED468559F}">
  <sheetPr>
    <tabColor theme="4" tint="0.39997558519241921"/>
  </sheetPr>
  <dimension ref="A1:AE142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189</v>
      </c>
      <c r="C6" s="242">
        <v>23451</v>
      </c>
      <c r="D6" s="242">
        <v>9589</v>
      </c>
      <c r="E6" s="242">
        <v>10854</v>
      </c>
      <c r="F6" s="243">
        <f>E6/$E$6</f>
        <v>1</v>
      </c>
      <c r="G6" s="242">
        <v>21277</v>
      </c>
      <c r="H6" s="243">
        <f>G6/E6-1</f>
        <v>0.96029113690805223</v>
      </c>
      <c r="I6" s="242">
        <f>G6-E6</f>
        <v>10423</v>
      </c>
      <c r="J6" s="243">
        <f>G6/$G$6</f>
        <v>1</v>
      </c>
      <c r="K6" s="242">
        <v>26478</v>
      </c>
      <c r="L6" s="243">
        <f t="shared" ref="L6:L12" si="0">K6/G6-1</f>
        <v>0.24444235559524374</v>
      </c>
      <c r="M6" s="242">
        <f t="shared" ref="M6:M12" si="1">K6-G6</f>
        <v>5201</v>
      </c>
      <c r="N6" s="243">
        <f>K6/$K$6</f>
        <v>1</v>
      </c>
      <c r="O6" s="242">
        <v>22061</v>
      </c>
      <c r="P6" s="243">
        <f t="shared" ref="P6:P11" si="2">O6/K6-1</f>
        <v>-0.16681773547851042</v>
      </c>
      <c r="Q6" s="242">
        <f t="shared" ref="Q6:Q12" si="3">O6-K6</f>
        <v>-4417</v>
      </c>
      <c r="R6" s="243">
        <f>O6/C6-1</f>
        <v>-5.9272525691868139E-2</v>
      </c>
      <c r="S6" s="242">
        <f>O6-C6</f>
        <v>-1390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23451</v>
      </c>
      <c r="D7" s="245">
        <v>9589</v>
      </c>
      <c r="E7" s="245">
        <v>10854</v>
      </c>
      <c r="F7" s="246">
        <f t="shared" ref="F7:F12" si="4">E7/$E$6</f>
        <v>1</v>
      </c>
      <c r="G7" s="245">
        <v>21277</v>
      </c>
      <c r="H7" s="247">
        <f>G7/E7-1</f>
        <v>0.96029113690805223</v>
      </c>
      <c r="I7" s="248">
        <f>G7-E7</f>
        <v>10423</v>
      </c>
      <c r="J7" s="246">
        <f>G7/$G$6</f>
        <v>1</v>
      </c>
      <c r="K7" s="245">
        <v>26478</v>
      </c>
      <c r="L7" s="249">
        <f t="shared" si="0"/>
        <v>0.24444235559524374</v>
      </c>
      <c r="M7" s="250">
        <f t="shared" si="1"/>
        <v>5201</v>
      </c>
      <c r="N7" s="246">
        <f>K7/$K$6</f>
        <v>1</v>
      </c>
      <c r="O7" s="245">
        <v>22061</v>
      </c>
      <c r="P7" s="247">
        <f t="shared" si="2"/>
        <v>-0.16681773547851042</v>
      </c>
      <c r="Q7" s="248">
        <f t="shared" si="3"/>
        <v>-4417</v>
      </c>
      <c r="R7" s="247">
        <f t="shared" ref="R7:R10" si="5">O7/C7-1</f>
        <v>-5.9272525691868139E-2</v>
      </c>
      <c r="S7" s="248">
        <f t="shared" ref="S7:S10" si="6">O7-C7</f>
        <v>-1390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5785</v>
      </c>
      <c r="D8" s="251">
        <v>2731</v>
      </c>
      <c r="E8" s="251">
        <v>0</v>
      </c>
      <c r="F8" s="252">
        <f t="shared" si="4"/>
        <v>0</v>
      </c>
      <c r="G8" s="251">
        <v>1880</v>
      </c>
      <c r="H8" s="253" t="str">
        <f>IFERROR(G8/E8-1,"-")</f>
        <v>-</v>
      </c>
      <c r="I8" s="254">
        <f t="shared" ref="I8:I12" si="7">G8-E8</f>
        <v>1880</v>
      </c>
      <c r="J8" s="252">
        <f t="shared" ref="J8:J12" si="8">G8/$G$6</f>
        <v>8.8358321191897349E-2</v>
      </c>
      <c r="K8" s="251">
        <v>2733</v>
      </c>
      <c r="L8" s="255">
        <f>IFERROR(K8/G8-1,"-")</f>
        <v>0.4537234042553191</v>
      </c>
      <c r="M8" s="256">
        <f>IF(G8=0,"nd",K8-G8)</f>
        <v>853</v>
      </c>
      <c r="N8" s="257">
        <f t="shared" ref="N8:N12" si="9">K8/$K$6</f>
        <v>0.10321776569227283</v>
      </c>
      <c r="O8" s="251">
        <v>3448</v>
      </c>
      <c r="P8" s="255">
        <f>IFERROR(O8/K8-1,"-")</f>
        <v>0.26161727039882909</v>
      </c>
      <c r="Q8" s="258">
        <f t="shared" si="3"/>
        <v>715</v>
      </c>
      <c r="R8" s="255">
        <f>IFERROR(O8/C8-1,"-")</f>
        <v>-0.40397579948141749</v>
      </c>
      <c r="S8" s="258">
        <f t="shared" si="6"/>
        <v>-2337</v>
      </c>
      <c r="T8" s="257">
        <f t="shared" ref="T8:T12" si="10">O8/$O$6</f>
        <v>0.15629391233398304</v>
      </c>
      <c r="V8" s="29"/>
      <c r="W8" s="79"/>
      <c r="AE8" s="1"/>
    </row>
    <row r="9" spans="1:31" s="4" customFormat="1" x14ac:dyDescent="0.25">
      <c r="B9" s="97" t="s">
        <v>61</v>
      </c>
      <c r="C9" s="251">
        <v>17666</v>
      </c>
      <c r="D9" s="251">
        <v>4723</v>
      </c>
      <c r="E9" s="251">
        <v>0</v>
      </c>
      <c r="F9" s="257">
        <f t="shared" si="4"/>
        <v>0</v>
      </c>
      <c r="G9" s="251">
        <v>12694</v>
      </c>
      <c r="H9" s="253" t="str">
        <f>IFERROR(G9/E9-1,"-")</f>
        <v>-</v>
      </c>
      <c r="I9" s="258">
        <f t="shared" si="7"/>
        <v>12694</v>
      </c>
      <c r="J9" s="257">
        <f t="shared" si="8"/>
        <v>0.59660666447337496</v>
      </c>
      <c r="K9" s="251">
        <v>17187</v>
      </c>
      <c r="L9" s="255">
        <f>IFERROR(K9/G9-1,"-")</f>
        <v>0.35394674649440683</v>
      </c>
      <c r="M9" s="256">
        <f>IF(G9=0,"nd",K9-G9)</f>
        <v>4493</v>
      </c>
      <c r="N9" s="257">
        <f t="shared" si="9"/>
        <v>0.64910491728982556</v>
      </c>
      <c r="O9" s="251">
        <v>18613</v>
      </c>
      <c r="P9" s="255">
        <f t="shared" si="2"/>
        <v>8.2969686390876873E-2</v>
      </c>
      <c r="Q9" s="258">
        <f t="shared" si="3"/>
        <v>1426</v>
      </c>
      <c r="R9" s="259">
        <f t="shared" si="5"/>
        <v>5.3605796445148846E-2</v>
      </c>
      <c r="S9" s="258">
        <f t="shared" si="6"/>
        <v>947</v>
      </c>
      <c r="T9" s="257">
        <f t="shared" si="10"/>
        <v>0.84370608766601696</v>
      </c>
      <c r="V9" s="29"/>
      <c r="W9" s="79"/>
      <c r="AE9" s="1"/>
    </row>
    <row r="10" spans="1:31" s="4" customFormat="1" x14ac:dyDescent="0.25">
      <c r="B10" s="244" t="s">
        <v>191</v>
      </c>
      <c r="C10" s="260" t="e">
        <v>#REF!</v>
      </c>
      <c r="D10" s="260" t="e">
        <v>#REF!</v>
      </c>
      <c r="E10" s="260" t="e">
        <v>#REF!</v>
      </c>
      <c r="F10" s="261" t="str">
        <f>IFERROR(E10/$E$6,"-")</f>
        <v>-</v>
      </c>
      <c r="G10" s="260" t="e">
        <v>#REF!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e">
        <v>#REF!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e">
        <v>#REF!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#REF!</v>
      </c>
      <c r="S10" s="250" t="e">
        <f t="shared" si="6"/>
        <v>#REF!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CONCATENATE("Hoteles: 
",FIXED(O7,0)," viajeros 
cuota: ",FIXED(T7*100,1),"%")</f>
        <v>Hoteles: 
22.061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69" t="s">
        <v>183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68" t="s">
        <v>181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189</v>
      </c>
      <c r="C134" s="242">
        <v>23451</v>
      </c>
      <c r="D134" s="227">
        <v>7339</v>
      </c>
      <c r="E134" s="227">
        <v>10731</v>
      </c>
      <c r="F134" s="227">
        <v>17520</v>
      </c>
      <c r="G134" s="228">
        <f>F134/E134-1</f>
        <v>0.63265306122448983</v>
      </c>
      <c r="H134" s="227">
        <f>F134-E134</f>
        <v>6789</v>
      </c>
      <c r="I134" s="228">
        <f>F134/F$134</f>
        <v>1</v>
      </c>
      <c r="J134" s="227">
        <v>25698</v>
      </c>
      <c r="K134" s="228">
        <f>J134/J$134</f>
        <v>1</v>
      </c>
      <c r="L134" s="228">
        <f>J134/F134-1</f>
        <v>0.46678082191780823</v>
      </c>
      <c r="M134" s="227">
        <f>J134-F134</f>
        <v>8178</v>
      </c>
      <c r="N134" s="228">
        <f>J134/D134-1</f>
        <v>2.5015669709769726</v>
      </c>
      <c r="O134" s="227">
        <f>J134-D134</f>
        <v>18359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23451</v>
      </c>
      <c r="D135" s="245">
        <v>7339</v>
      </c>
      <c r="E135" s="245">
        <v>10731</v>
      </c>
      <c r="F135" s="245">
        <v>17520</v>
      </c>
      <c r="G135" s="249">
        <f>IFERROR(F135/E135-1,"-")</f>
        <v>0.63265306122448983</v>
      </c>
      <c r="H135" s="245">
        <f t="shared" ref="H135:H138" si="14">F135-E135</f>
        <v>6789</v>
      </c>
      <c r="I135" s="247">
        <f>F135/F$134</f>
        <v>1</v>
      </c>
      <c r="J135" s="245">
        <v>25698</v>
      </c>
      <c r="K135" s="246">
        <f t="shared" ref="K135:K138" si="15">J135/J$134</f>
        <v>1</v>
      </c>
      <c r="L135" s="247">
        <f t="shared" ref="L135:L138" si="16">J135/F135-1</f>
        <v>0.46678082191780823</v>
      </c>
      <c r="M135" s="248">
        <f t="shared" ref="M135:M138" si="17">J135-F135</f>
        <v>8178</v>
      </c>
      <c r="N135" s="246">
        <f t="shared" ref="N135:N138" si="18">J135/D135-1</f>
        <v>2.5015669709769726</v>
      </c>
      <c r="O135" s="245">
        <f t="shared" ref="O135:O138" si="19">J135-D135</f>
        <v>18359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5785</v>
      </c>
      <c r="D136" s="251">
        <v>0</v>
      </c>
      <c r="E136" s="251">
        <v>0</v>
      </c>
      <c r="F136" s="251">
        <v>1009</v>
      </c>
      <c r="G136" s="255" t="str">
        <f t="shared" ref="G136:G138" si="20">IFERROR(F136/E136-1,"-")</f>
        <v>-</v>
      </c>
      <c r="H136" s="251">
        <f t="shared" si="14"/>
        <v>1009</v>
      </c>
      <c r="I136" s="259">
        <f t="shared" ref="I136:I138" si="21">F136/F$134</f>
        <v>5.7591324200913244E-2</v>
      </c>
      <c r="J136" s="251">
        <v>1532</v>
      </c>
      <c r="K136" s="257">
        <f t="shared" si="15"/>
        <v>5.9615534282823568E-2</v>
      </c>
      <c r="L136" s="259">
        <f t="shared" si="16"/>
        <v>0.51833498513379594</v>
      </c>
      <c r="M136" s="258">
        <f t="shared" si="17"/>
        <v>523</v>
      </c>
      <c r="N136" s="257" t="e">
        <f t="shared" si="18"/>
        <v>#DIV/0!</v>
      </c>
      <c r="O136" s="251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15448</v>
      </c>
      <c r="D137" s="251">
        <v>0</v>
      </c>
      <c r="E137" s="251">
        <v>0</v>
      </c>
      <c r="F137" s="251">
        <v>16511</v>
      </c>
      <c r="G137" s="253" t="str">
        <f t="shared" si="20"/>
        <v>-</v>
      </c>
      <c r="H137" s="251">
        <f t="shared" si="14"/>
        <v>16511</v>
      </c>
      <c r="I137" s="263">
        <f t="shared" si="21"/>
        <v>0.94240867579908671</v>
      </c>
      <c r="J137" s="251">
        <v>24166</v>
      </c>
      <c r="K137" s="257">
        <f t="shared" si="15"/>
        <v>0.94038446571717649</v>
      </c>
      <c r="L137" s="259">
        <f t="shared" si="16"/>
        <v>0.46363030706801522</v>
      </c>
      <c r="M137" s="258">
        <f t="shared" si="17"/>
        <v>7655</v>
      </c>
      <c r="N137" s="257" t="e">
        <f t="shared" si="18"/>
        <v>#DIV/0!</v>
      </c>
      <c r="O137" s="251">
        <f t="shared" si="19"/>
        <v>24166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D7ED8-AFAE-44BA-AFE1-E2C1ABCE0EF2}">
  <sheetPr>
    <tabColor theme="4" tint="0.39997558519241921"/>
  </sheetPr>
  <dimension ref="A1:AE142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195</v>
      </c>
      <c r="C6" s="242">
        <v>11956</v>
      </c>
      <c r="D6" s="242">
        <v>4338</v>
      </c>
      <c r="E6" s="242">
        <v>5340</v>
      </c>
      <c r="F6" s="243">
        <f>E6/$E$6</f>
        <v>1</v>
      </c>
      <c r="G6" s="242">
        <v>11063</v>
      </c>
      <c r="H6" s="243">
        <f>G6/E6-1</f>
        <v>1.0717228464419475</v>
      </c>
      <c r="I6" s="242">
        <f>G6-E6</f>
        <v>5723</v>
      </c>
      <c r="J6" s="243">
        <f>G6/$G$6</f>
        <v>1</v>
      </c>
      <c r="K6" s="242">
        <v>17875</v>
      </c>
      <c r="L6" s="243">
        <f t="shared" ref="L6:L12" si="0">K6/G6-1</f>
        <v>0.61574618096357225</v>
      </c>
      <c r="M6" s="242">
        <f t="shared" ref="M6:M12" si="1">K6-G6</f>
        <v>6812</v>
      </c>
      <c r="N6" s="243">
        <f>K6/$K$6</f>
        <v>1</v>
      </c>
      <c r="O6" s="242">
        <v>15605</v>
      </c>
      <c r="P6" s="243">
        <f t="shared" ref="P6:P11" si="2">O6/K6-1</f>
        <v>-0.12699300699300697</v>
      </c>
      <c r="Q6" s="242">
        <f t="shared" ref="Q6:Q12" si="3">O6-K6</f>
        <v>-2270</v>
      </c>
      <c r="R6" s="243">
        <f>O6/C6-1</f>
        <v>0.30520240883238547</v>
      </c>
      <c r="S6" s="242">
        <f>O6-C6</f>
        <v>3649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11956</v>
      </c>
      <c r="D7" s="245">
        <v>4338</v>
      </c>
      <c r="E7" s="245">
        <v>5340</v>
      </c>
      <c r="F7" s="246">
        <f t="shared" ref="F7:F12" si="4">E7/$E$6</f>
        <v>1</v>
      </c>
      <c r="G7" s="245">
        <v>11063</v>
      </c>
      <c r="H7" s="247">
        <f>G7/E7-1</f>
        <v>1.0717228464419475</v>
      </c>
      <c r="I7" s="248">
        <f>G7-E7</f>
        <v>5723</v>
      </c>
      <c r="J7" s="246">
        <f>G7/$G$6</f>
        <v>1</v>
      </c>
      <c r="K7" s="245">
        <v>17875</v>
      </c>
      <c r="L7" s="249">
        <f t="shared" si="0"/>
        <v>0.61574618096357225</v>
      </c>
      <c r="M7" s="250">
        <f t="shared" si="1"/>
        <v>6812</v>
      </c>
      <c r="N7" s="246">
        <f>K7/$K$6</f>
        <v>1</v>
      </c>
      <c r="O7" s="245">
        <v>15605</v>
      </c>
      <c r="P7" s="247">
        <f t="shared" si="2"/>
        <v>-0.12699300699300697</v>
      </c>
      <c r="Q7" s="248">
        <f t="shared" si="3"/>
        <v>-2270</v>
      </c>
      <c r="R7" s="247">
        <f t="shared" ref="R7:R10" si="5">O7/C7-1</f>
        <v>0.30520240883238547</v>
      </c>
      <c r="S7" s="248">
        <f t="shared" ref="S7:S10" si="6">O7-C7</f>
        <v>3649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1486</v>
      </c>
      <c r="D8" s="251">
        <v>668</v>
      </c>
      <c r="E8" s="251">
        <v>0</v>
      </c>
      <c r="F8" s="252">
        <f t="shared" si="4"/>
        <v>0</v>
      </c>
      <c r="G8" s="251">
        <v>485</v>
      </c>
      <c r="H8" s="253" t="str">
        <f>IFERROR(G8/E8-1,"-")</f>
        <v>-</v>
      </c>
      <c r="I8" s="254">
        <f t="shared" ref="I8:I12" si="7">G8-E8</f>
        <v>485</v>
      </c>
      <c r="J8" s="252">
        <f t="shared" ref="J8:J12" si="8">G8/$G$6</f>
        <v>4.38398264485221E-2</v>
      </c>
      <c r="K8" s="251">
        <v>820</v>
      </c>
      <c r="L8" s="255">
        <f>IFERROR(K8/G8-1,"-")</f>
        <v>0.69072164948453607</v>
      </c>
      <c r="M8" s="256">
        <f>IF(G8=0,"nd",K8-G8)</f>
        <v>335</v>
      </c>
      <c r="N8" s="257">
        <f t="shared" ref="N8:N12" si="9">K8/$K$6</f>
        <v>4.5874125874125878E-2</v>
      </c>
      <c r="O8" s="251">
        <v>950</v>
      </c>
      <c r="P8" s="255">
        <f>IFERROR(O8/K8-1,"-")</f>
        <v>0.15853658536585358</v>
      </c>
      <c r="Q8" s="258">
        <f t="shared" si="3"/>
        <v>130</v>
      </c>
      <c r="R8" s="255">
        <f>IFERROR(O8/C8-1,"-")</f>
        <v>-0.36069986541049803</v>
      </c>
      <c r="S8" s="258">
        <f t="shared" si="6"/>
        <v>-536</v>
      </c>
      <c r="T8" s="257">
        <f t="shared" ref="T8:T12" si="10">O8/$O$6</f>
        <v>6.0877923742390261E-2</v>
      </c>
      <c r="V8" s="29"/>
      <c r="W8" s="79"/>
      <c r="AE8" s="1"/>
    </row>
    <row r="9" spans="1:31" s="4" customFormat="1" x14ac:dyDescent="0.25">
      <c r="B9" s="97" t="s">
        <v>61</v>
      </c>
      <c r="C9" s="251">
        <v>10470</v>
      </c>
      <c r="D9" s="251">
        <v>2547</v>
      </c>
      <c r="E9" s="251">
        <v>0</v>
      </c>
      <c r="F9" s="257">
        <f t="shared" si="4"/>
        <v>0</v>
      </c>
      <c r="G9" s="251">
        <v>7109</v>
      </c>
      <c r="H9" s="253" t="str">
        <f>IFERROR(G9/E9-1,"-")</f>
        <v>-</v>
      </c>
      <c r="I9" s="258">
        <f t="shared" si="7"/>
        <v>7109</v>
      </c>
      <c r="J9" s="257">
        <f t="shared" si="8"/>
        <v>0.64259242520112081</v>
      </c>
      <c r="K9" s="251">
        <v>13145</v>
      </c>
      <c r="L9" s="255">
        <f>IFERROR(K9/G9-1,"-")</f>
        <v>0.84906456604304403</v>
      </c>
      <c r="M9" s="256">
        <f>IF(G9=0,"nd",K9-G9)</f>
        <v>6036</v>
      </c>
      <c r="N9" s="257">
        <f t="shared" si="9"/>
        <v>0.73538461538461541</v>
      </c>
      <c r="O9" s="251">
        <v>14655</v>
      </c>
      <c r="P9" s="255">
        <f t="shared" si="2"/>
        <v>0.11487257512362126</v>
      </c>
      <c r="Q9" s="258">
        <f t="shared" si="3"/>
        <v>1510</v>
      </c>
      <c r="R9" s="259">
        <f t="shared" si="5"/>
        <v>0.39971346704871058</v>
      </c>
      <c r="S9" s="258">
        <f t="shared" si="6"/>
        <v>4185</v>
      </c>
      <c r="T9" s="257">
        <f t="shared" si="10"/>
        <v>0.93912207625760979</v>
      </c>
      <c r="V9" s="29"/>
      <c r="W9" s="79"/>
      <c r="AE9" s="1"/>
    </row>
    <row r="10" spans="1:31" s="4" customFormat="1" x14ac:dyDescent="0.25">
      <c r="B10" s="244" t="s">
        <v>191</v>
      </c>
      <c r="C10" s="260" t="s">
        <v>227</v>
      </c>
      <c r="D10" s="260" t="s">
        <v>227</v>
      </c>
      <c r="E10" s="260" t="s">
        <v>227</v>
      </c>
      <c r="F10" s="261" t="str">
        <f>IFERROR(E10/$E$6,"-")</f>
        <v>-</v>
      </c>
      <c r="G10" s="260" t="s">
        <v>227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s">
        <v>227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s">
        <v>227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#VALUE!</v>
      </c>
      <c r="S10" s="250" t="e">
        <f t="shared" si="6"/>
        <v>#VALUE!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15.605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9" t="s">
        <v>183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68" t="s">
        <v>181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195</v>
      </c>
      <c r="C134" s="227">
        <v>17966</v>
      </c>
      <c r="D134" s="227">
        <v>7339</v>
      </c>
      <c r="E134" s="227">
        <v>10731</v>
      </c>
      <c r="F134" s="227">
        <v>17520</v>
      </c>
      <c r="G134" s="228">
        <f>F134/E134-1</f>
        <v>0.63265306122448983</v>
      </c>
      <c r="H134" s="227">
        <f>F134-E134</f>
        <v>6789</v>
      </c>
      <c r="I134" s="228">
        <f>F134/F$134</f>
        <v>1</v>
      </c>
      <c r="J134" s="227">
        <v>25698</v>
      </c>
      <c r="K134" s="228">
        <f>J134/J$134</f>
        <v>1</v>
      </c>
      <c r="L134" s="228">
        <f>J134/F134-1</f>
        <v>0.46678082191780823</v>
      </c>
      <c r="M134" s="227">
        <f>J134-F134</f>
        <v>8178</v>
      </c>
      <c r="N134" s="228">
        <f>J134/D134-1</f>
        <v>2.5015669709769726</v>
      </c>
      <c r="O134" s="227">
        <f>J134-D134</f>
        <v>18359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17966</v>
      </c>
      <c r="D135" s="245">
        <v>7339</v>
      </c>
      <c r="E135" s="245">
        <v>10731</v>
      </c>
      <c r="F135" s="245">
        <v>17520</v>
      </c>
      <c r="G135" s="249">
        <f>IFERROR(F135/E135-1,"-")</f>
        <v>0.63265306122448983</v>
      </c>
      <c r="H135" s="245">
        <f t="shared" ref="H135:H138" si="14">F135-E135</f>
        <v>6789</v>
      </c>
      <c r="I135" s="247">
        <f>F135/F$134</f>
        <v>1</v>
      </c>
      <c r="J135" s="245">
        <v>25698</v>
      </c>
      <c r="K135" s="246">
        <f t="shared" ref="K135:K138" si="15">J135/J$134</f>
        <v>1</v>
      </c>
      <c r="L135" s="247">
        <f t="shared" ref="L135:L138" si="16">J135/F135-1</f>
        <v>0.46678082191780823</v>
      </c>
      <c r="M135" s="248">
        <f t="shared" ref="M135:M138" si="17">J135-F135</f>
        <v>8178</v>
      </c>
      <c r="N135" s="246">
        <f t="shared" ref="N135:N138" si="18">J135/D135-1</f>
        <v>2.5015669709769726</v>
      </c>
      <c r="O135" s="245">
        <f t="shared" ref="O135:O138" si="19">J135-D135</f>
        <v>18359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2518</v>
      </c>
      <c r="D136" s="251">
        <v>0</v>
      </c>
      <c r="E136" s="251">
        <v>0</v>
      </c>
      <c r="F136" s="251">
        <v>1009</v>
      </c>
      <c r="G136" s="255" t="str">
        <f t="shared" ref="G136:G138" si="20">IFERROR(F136/E136-1,"-")</f>
        <v>-</v>
      </c>
      <c r="H136" s="251">
        <f t="shared" si="14"/>
        <v>1009</v>
      </c>
      <c r="I136" s="259">
        <f t="shared" ref="I136:I138" si="21">F136/F$134</f>
        <v>5.7591324200913244E-2</v>
      </c>
      <c r="J136" s="251">
        <v>1532</v>
      </c>
      <c r="K136" s="257">
        <f t="shared" si="15"/>
        <v>5.9615534282823568E-2</v>
      </c>
      <c r="L136" s="259">
        <f t="shared" si="16"/>
        <v>0.51833498513379594</v>
      </c>
      <c r="M136" s="258">
        <f t="shared" si="17"/>
        <v>523</v>
      </c>
      <c r="N136" s="257" t="e">
        <f t="shared" si="18"/>
        <v>#DIV/0!</v>
      </c>
      <c r="O136" s="251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15448</v>
      </c>
      <c r="D137" s="251">
        <v>0</v>
      </c>
      <c r="E137" s="251">
        <v>0</v>
      </c>
      <c r="F137" s="251">
        <v>16511</v>
      </c>
      <c r="G137" s="253" t="str">
        <f t="shared" si="20"/>
        <v>-</v>
      </c>
      <c r="H137" s="251">
        <f t="shared" si="14"/>
        <v>16511</v>
      </c>
      <c r="I137" s="263">
        <f t="shared" si="21"/>
        <v>0.94240867579908671</v>
      </c>
      <c r="J137" s="251">
        <v>24166</v>
      </c>
      <c r="K137" s="257">
        <f t="shared" si="15"/>
        <v>0.94038446571717649</v>
      </c>
      <c r="L137" s="259">
        <f t="shared" si="16"/>
        <v>0.46363030706801522</v>
      </c>
      <c r="M137" s="258">
        <f t="shared" si="17"/>
        <v>7655</v>
      </c>
      <c r="N137" s="257" t="e">
        <f t="shared" si="18"/>
        <v>#DIV/0!</v>
      </c>
      <c r="O137" s="251">
        <f t="shared" si="19"/>
        <v>24166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531B7-8FB9-4315-888B-C447DD36E15A}">
  <sheetPr>
    <tabColor rgb="FF336600"/>
  </sheetPr>
  <dimension ref="A3:A23"/>
  <sheetViews>
    <sheetView showGridLines="0" workbookViewId="0">
      <selection activeCell="E13" sqref="E13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B18C0-4CE1-46A9-BC87-360972DF51CD}">
  <sheetPr>
    <tabColor theme="4" tint="0.39997558519241921"/>
  </sheetPr>
  <dimension ref="A1:AE142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197</v>
      </c>
      <c r="C6" s="242">
        <v>11495</v>
      </c>
      <c r="D6" s="242">
        <v>5251</v>
      </c>
      <c r="E6" s="242">
        <v>5514</v>
      </c>
      <c r="F6" s="243">
        <f>E6/$E$6</f>
        <v>1</v>
      </c>
      <c r="G6" s="242">
        <v>10214</v>
      </c>
      <c r="H6" s="243">
        <f>G6/E6-1</f>
        <v>0.85237577076532456</v>
      </c>
      <c r="I6" s="242">
        <f>G6-E6</f>
        <v>4700</v>
      </c>
      <c r="J6" s="243">
        <f>G6/$G$6</f>
        <v>1</v>
      </c>
      <c r="K6" s="242">
        <v>8603</v>
      </c>
      <c r="L6" s="243">
        <f t="shared" ref="L6:L12" si="0">K6/G6-1</f>
        <v>-0.15772469159976499</v>
      </c>
      <c r="M6" s="242">
        <f t="shared" ref="M6:M12" si="1">K6-G6</f>
        <v>-1611</v>
      </c>
      <c r="N6" s="243">
        <f>K6/$K$6</f>
        <v>1</v>
      </c>
      <c r="O6" s="242">
        <v>6456</v>
      </c>
      <c r="P6" s="243">
        <f t="shared" ref="P6:P11" si="2">O6/K6-1</f>
        <v>-0.24956410554457742</v>
      </c>
      <c r="Q6" s="242">
        <f t="shared" ref="Q6:Q12" si="3">O6-K6</f>
        <v>-2147</v>
      </c>
      <c r="R6" s="243">
        <f>O6/C6-1</f>
        <v>-0.43836450630709001</v>
      </c>
      <c r="S6" s="242">
        <f>O6-C6</f>
        <v>-5039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11495</v>
      </c>
      <c r="D7" s="245">
        <v>5251</v>
      </c>
      <c r="E7" s="245">
        <v>5514</v>
      </c>
      <c r="F7" s="246">
        <f t="shared" ref="F7:F12" si="4">E7/$E$6</f>
        <v>1</v>
      </c>
      <c r="G7" s="245">
        <v>10214</v>
      </c>
      <c r="H7" s="247">
        <f>G7/E7-1</f>
        <v>0.85237577076532456</v>
      </c>
      <c r="I7" s="248">
        <f>G7-E7</f>
        <v>4700</v>
      </c>
      <c r="J7" s="246">
        <f>G7/$G$6</f>
        <v>1</v>
      </c>
      <c r="K7" s="245">
        <v>8603</v>
      </c>
      <c r="L7" s="249">
        <f t="shared" si="0"/>
        <v>-0.15772469159976499</v>
      </c>
      <c r="M7" s="250">
        <f t="shared" si="1"/>
        <v>-1611</v>
      </c>
      <c r="N7" s="246">
        <f>K7/$K$6</f>
        <v>1</v>
      </c>
      <c r="O7" s="245">
        <v>6456</v>
      </c>
      <c r="P7" s="247">
        <f t="shared" si="2"/>
        <v>-0.24956410554457742</v>
      </c>
      <c r="Q7" s="248">
        <f t="shared" si="3"/>
        <v>-2147</v>
      </c>
      <c r="R7" s="247">
        <f t="shared" ref="R7:R10" si="5">O7/C7-1</f>
        <v>-0.43836450630709001</v>
      </c>
      <c r="S7" s="248">
        <f t="shared" ref="S7:S10" si="6">O7-C7</f>
        <v>-5039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4299</v>
      </c>
      <c r="D8" s="251">
        <v>2063</v>
      </c>
      <c r="E8" s="251">
        <v>0</v>
      </c>
      <c r="F8" s="252">
        <f t="shared" si="4"/>
        <v>0</v>
      </c>
      <c r="G8" s="251">
        <v>1395</v>
      </c>
      <c r="H8" s="253" t="str">
        <f>IFERROR(G8/E8-1,"-")</f>
        <v>-</v>
      </c>
      <c r="I8" s="254">
        <f t="shared" ref="I8:I12" si="7">G8-E8</f>
        <v>1395</v>
      </c>
      <c r="J8" s="252">
        <f t="shared" ref="J8:J12" si="8">G8/$G$6</f>
        <v>0.13657724691599765</v>
      </c>
      <c r="K8" s="251">
        <v>1913</v>
      </c>
      <c r="L8" s="255">
        <f>IFERROR(K8/G8-1,"-")</f>
        <v>0.37132616487455206</v>
      </c>
      <c r="M8" s="256">
        <f>IF(G8=0,"nd",K8-G8)</f>
        <v>518</v>
      </c>
      <c r="N8" s="257">
        <f t="shared" ref="N8:N12" si="9">K8/$K$6</f>
        <v>0.22236429152621179</v>
      </c>
      <c r="O8" s="251">
        <v>2498</v>
      </c>
      <c r="P8" s="255">
        <f>IFERROR(O8/K8-1,"-")</f>
        <v>0.30580240460010444</v>
      </c>
      <c r="Q8" s="258">
        <f t="shared" si="3"/>
        <v>585</v>
      </c>
      <c r="R8" s="255">
        <f>IFERROR(O8/C8-1,"-")</f>
        <v>-0.41893463596185154</v>
      </c>
      <c r="S8" s="258">
        <f t="shared" si="6"/>
        <v>-1801</v>
      </c>
      <c r="T8" s="257">
        <f t="shared" ref="T8:T12" si="10">O8/$O$6</f>
        <v>0.38692688971499378</v>
      </c>
      <c r="V8" s="29"/>
      <c r="W8" s="79"/>
      <c r="AE8" s="1"/>
    </row>
    <row r="9" spans="1:31" s="4" customFormat="1" x14ac:dyDescent="0.25">
      <c r="B9" s="97" t="s">
        <v>61</v>
      </c>
      <c r="C9" s="251">
        <v>7196</v>
      </c>
      <c r="D9" s="251">
        <v>2176</v>
      </c>
      <c r="E9" s="251">
        <v>0</v>
      </c>
      <c r="F9" s="257">
        <f t="shared" si="4"/>
        <v>0</v>
      </c>
      <c r="G9" s="251">
        <v>5585</v>
      </c>
      <c r="H9" s="253" t="str">
        <f>IFERROR(G9/E9-1,"-")</f>
        <v>-</v>
      </c>
      <c r="I9" s="258">
        <f t="shared" si="7"/>
        <v>5585</v>
      </c>
      <c r="J9" s="257">
        <f t="shared" si="8"/>
        <v>0.5467985118464852</v>
      </c>
      <c r="K9" s="251">
        <v>4042</v>
      </c>
      <c r="L9" s="255">
        <f>IFERROR(K9/G9-1,"-")</f>
        <v>-0.27627573858549692</v>
      </c>
      <c r="M9" s="256">
        <f>IF(G9=0,"nd",K9-G9)</f>
        <v>-1543</v>
      </c>
      <c r="N9" s="257">
        <f t="shared" si="9"/>
        <v>0.46983610368476114</v>
      </c>
      <c r="O9" s="251">
        <v>3958</v>
      </c>
      <c r="P9" s="255">
        <f t="shared" si="2"/>
        <v>-2.0781791192478916E-2</v>
      </c>
      <c r="Q9" s="258">
        <f t="shared" si="3"/>
        <v>-84</v>
      </c>
      <c r="R9" s="259">
        <f t="shared" si="5"/>
        <v>-0.44997220678154526</v>
      </c>
      <c r="S9" s="258">
        <f t="shared" si="6"/>
        <v>-3238</v>
      </c>
      <c r="T9" s="257">
        <f t="shared" si="10"/>
        <v>0.61307311028500622</v>
      </c>
      <c r="V9" s="29"/>
      <c r="W9" s="79"/>
      <c r="AE9" s="1"/>
    </row>
    <row r="10" spans="1:31" s="4" customFormat="1" x14ac:dyDescent="0.25">
      <c r="B10" s="244" t="s">
        <v>191</v>
      </c>
      <c r="C10" s="260" t="s">
        <v>227</v>
      </c>
      <c r="D10" s="260" t="s">
        <v>227</v>
      </c>
      <c r="E10" s="260" t="s">
        <v>227</v>
      </c>
      <c r="F10" s="261" t="str">
        <f>IFERROR(E10/$E$6,"-")</f>
        <v>-</v>
      </c>
      <c r="G10" s="260" t="s">
        <v>227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s">
        <v>227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s">
        <v>227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#VALUE!</v>
      </c>
      <c r="S10" s="250" t="e">
        <f t="shared" si="6"/>
        <v>#VALUE!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6.456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9" t="s">
        <v>183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68" t="s">
        <v>181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197</v>
      </c>
      <c r="C134" s="227">
        <v>19153</v>
      </c>
      <c r="D134" s="227">
        <v>8684</v>
      </c>
      <c r="E134" s="227">
        <v>11001</v>
      </c>
      <c r="F134" s="227">
        <v>16289</v>
      </c>
      <c r="G134" s="228">
        <f>F134/E134-1</f>
        <v>0.48068357422052532</v>
      </c>
      <c r="H134" s="227">
        <f>F134-E134</f>
        <v>5288</v>
      </c>
      <c r="I134" s="228">
        <f>F134/F$134</f>
        <v>1</v>
      </c>
      <c r="J134" s="227">
        <v>12024</v>
      </c>
      <c r="K134" s="228">
        <f>J134/J$134</f>
        <v>1</v>
      </c>
      <c r="L134" s="228">
        <f>J134/F134-1</f>
        <v>-0.261833138928111</v>
      </c>
      <c r="M134" s="227">
        <f>J134-F134</f>
        <v>-4265</v>
      </c>
      <c r="N134" s="228">
        <f>J134/D134-1</f>
        <v>0.38461538461538458</v>
      </c>
      <c r="O134" s="227">
        <f>J134-D134</f>
        <v>3340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19153</v>
      </c>
      <c r="D135" s="245">
        <v>8684</v>
      </c>
      <c r="E135" s="245">
        <v>11001</v>
      </c>
      <c r="F135" s="245">
        <v>16289</v>
      </c>
      <c r="G135" s="249">
        <f>IFERROR(F135/E135-1,"-")</f>
        <v>0.48068357422052532</v>
      </c>
      <c r="H135" s="245">
        <f t="shared" ref="H135:H138" si="14">F135-E135</f>
        <v>5288</v>
      </c>
      <c r="I135" s="247">
        <f>F135/F$134</f>
        <v>1</v>
      </c>
      <c r="J135" s="245">
        <v>12024</v>
      </c>
      <c r="K135" s="246">
        <f t="shared" ref="K135:K138" si="15">J135/J$134</f>
        <v>1</v>
      </c>
      <c r="L135" s="247">
        <f t="shared" ref="L135:L138" si="16">J135/F135-1</f>
        <v>-0.261833138928111</v>
      </c>
      <c r="M135" s="248">
        <f t="shared" ref="M135:M138" si="17">J135-F135</f>
        <v>-4265</v>
      </c>
      <c r="N135" s="246">
        <f t="shared" ref="N135:N138" si="18">J135/D135-1</f>
        <v>0.38461538461538458</v>
      </c>
      <c r="O135" s="245">
        <f t="shared" ref="O135:O138" si="19">J135-D135</f>
        <v>3340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6900</v>
      </c>
      <c r="D136" s="251">
        <v>0</v>
      </c>
      <c r="E136" s="251">
        <v>0</v>
      </c>
      <c r="F136" s="251">
        <v>2928</v>
      </c>
      <c r="G136" s="255" t="str">
        <f t="shared" ref="G136:G138" si="20">IFERROR(F136/E136-1,"-")</f>
        <v>-</v>
      </c>
      <c r="H136" s="251">
        <f t="shared" si="14"/>
        <v>2928</v>
      </c>
      <c r="I136" s="259">
        <f t="shared" ref="I136:I138" si="21">F136/F$134</f>
        <v>0.17975320768616859</v>
      </c>
      <c r="J136" s="251">
        <v>3814</v>
      </c>
      <c r="K136" s="257">
        <f t="shared" si="15"/>
        <v>0.31719893546240852</v>
      </c>
      <c r="L136" s="259">
        <f t="shared" si="16"/>
        <v>0.30259562841530063</v>
      </c>
      <c r="M136" s="258">
        <f t="shared" si="17"/>
        <v>886</v>
      </c>
      <c r="N136" s="257" t="e">
        <f t="shared" si="18"/>
        <v>#DIV/0!</v>
      </c>
      <c r="O136" s="251">
        <f t="shared" si="19"/>
        <v>3814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12253</v>
      </c>
      <c r="D137" s="251">
        <v>0</v>
      </c>
      <c r="E137" s="251">
        <v>0</v>
      </c>
      <c r="F137" s="251">
        <v>13361</v>
      </c>
      <c r="G137" s="253" t="str">
        <f t="shared" si="20"/>
        <v>-</v>
      </c>
      <c r="H137" s="251">
        <f t="shared" si="14"/>
        <v>13361</v>
      </c>
      <c r="I137" s="263">
        <f t="shared" si="21"/>
        <v>0.82024679231383146</v>
      </c>
      <c r="J137" s="251">
        <v>8210</v>
      </c>
      <c r="K137" s="257">
        <f t="shared" si="15"/>
        <v>0.68280106453759148</v>
      </c>
      <c r="L137" s="259">
        <f t="shared" si="16"/>
        <v>-0.38552503555123119</v>
      </c>
      <c r="M137" s="258">
        <f t="shared" si="17"/>
        <v>-5151</v>
      </c>
      <c r="N137" s="257" t="e">
        <f t="shared" si="18"/>
        <v>#DIV/0!</v>
      </c>
      <c r="O137" s="251">
        <f t="shared" si="19"/>
        <v>8210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E6797-2F4F-4F29-AA9F-7217D926F70F}">
  <sheetPr>
    <tabColor theme="4" tint="0.39997558519241921"/>
  </sheetPr>
  <dimension ref="A1:AE149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200</v>
      </c>
      <c r="C6" s="242">
        <v>728767</v>
      </c>
      <c r="D6" s="242">
        <v>282431</v>
      </c>
      <c r="E6" s="242">
        <v>509135</v>
      </c>
      <c r="F6" s="243">
        <f>E6/$E$6</f>
        <v>1</v>
      </c>
      <c r="G6" s="242">
        <v>705987</v>
      </c>
      <c r="H6" s="243">
        <f>G6/E6-1</f>
        <v>0.38664008563544061</v>
      </c>
      <c r="I6" s="242">
        <f>G6-E6</f>
        <v>196852</v>
      </c>
      <c r="J6" s="243">
        <f>G6/$G$6</f>
        <v>1</v>
      </c>
      <c r="K6" s="242">
        <v>728517</v>
      </c>
      <c r="L6" s="243">
        <f>K6/G6-1</f>
        <v>3.1912768932005786E-2</v>
      </c>
      <c r="M6" s="242">
        <f>K6-G6</f>
        <v>22530</v>
      </c>
      <c r="N6" s="243">
        <f>K6/$K$6</f>
        <v>1</v>
      </c>
      <c r="O6" s="242">
        <v>733514</v>
      </c>
      <c r="P6" s="243">
        <f>O6/K6-1</f>
        <v>6.8591398690764915E-3</v>
      </c>
      <c r="Q6" s="242">
        <f>O6-K6</f>
        <v>4997</v>
      </c>
      <c r="R6" s="243">
        <f>IFERROR(O6/C6-1,"-")</f>
        <v>6.5137417034526468E-3</v>
      </c>
      <c r="S6" s="242">
        <f>O6-C6</f>
        <v>4747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160311</v>
      </c>
      <c r="D7" s="251">
        <v>51841</v>
      </c>
      <c r="E7" s="251">
        <v>181377</v>
      </c>
      <c r="F7" s="257">
        <f t="shared" ref="F7:F16" si="0">E7/$E$6</f>
        <v>0.35624539660404414</v>
      </c>
      <c r="G7" s="251">
        <v>152312</v>
      </c>
      <c r="H7" s="259">
        <f>G7/E7-1</f>
        <v>-0.16024633773852248</v>
      </c>
      <c r="I7" s="258">
        <f>G7-E7</f>
        <v>-29065</v>
      </c>
      <c r="J7" s="257">
        <f>G7/$G$6</f>
        <v>0.21574334938178749</v>
      </c>
      <c r="K7" s="251">
        <v>130902</v>
      </c>
      <c r="L7" s="259">
        <f>K7/G7-1</f>
        <v>-0.14056673144597931</v>
      </c>
      <c r="M7" s="258">
        <f>K7-G7</f>
        <v>-21410</v>
      </c>
      <c r="N7" s="257">
        <f>K7/$K$6</f>
        <v>0.17968283512944791</v>
      </c>
      <c r="O7" s="251">
        <v>116116</v>
      </c>
      <c r="P7" s="259">
        <f>O7/K7-1</f>
        <v>-0.11295472949229191</v>
      </c>
      <c r="Q7" s="258">
        <f>O7-K7</f>
        <v>-14786</v>
      </c>
      <c r="R7" s="259">
        <f t="shared" ref="R7:R16" si="1">IFERROR(O7/C7-1,"-")</f>
        <v>-0.27568289137988033</v>
      </c>
      <c r="S7" s="258">
        <f t="shared" ref="S7:S16" si="2">O7-C7</f>
        <v>-44195</v>
      </c>
      <c r="T7" s="257">
        <f>O7/$O$6</f>
        <v>0.15830100038990394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91760</v>
      </c>
      <c r="D8" s="251">
        <v>27117</v>
      </c>
      <c r="E8" s="251">
        <v>53696</v>
      </c>
      <c r="F8" s="257">
        <f t="shared" si="0"/>
        <v>0.10546515167882782</v>
      </c>
      <c r="G8" s="251">
        <v>89466</v>
      </c>
      <c r="H8" s="259">
        <f t="shared" ref="H8:H16" si="3">G8/E8-1</f>
        <v>0.6661576281287247</v>
      </c>
      <c r="I8" s="258">
        <f t="shared" ref="I8:I16" si="4">G8-E8</f>
        <v>35770</v>
      </c>
      <c r="J8" s="257">
        <f t="shared" ref="J8:J16" si="5">G8/$G$6</f>
        <v>0.12672471306128866</v>
      </c>
      <c r="K8" s="251">
        <v>83652</v>
      </c>
      <c r="L8" s="259">
        <f t="shared" ref="L8:L16" si="6">K8/G8-1</f>
        <v>-6.4985581114613389E-2</v>
      </c>
      <c r="M8" s="258">
        <f t="shared" ref="M8:M16" si="7">K8-G8</f>
        <v>-5814</v>
      </c>
      <c r="N8" s="257">
        <f t="shared" ref="N8:N16" si="8">K8/$K$6</f>
        <v>0.11482504869481426</v>
      </c>
      <c r="O8" s="251">
        <v>80352</v>
      </c>
      <c r="P8" s="259">
        <f t="shared" ref="P8:P16" si="9">O8/K8-1</f>
        <v>-3.9449146463921947E-2</v>
      </c>
      <c r="Q8" s="258">
        <f t="shared" ref="Q8:Q16" si="10">O8-K8</f>
        <v>-3300</v>
      </c>
      <c r="R8" s="259">
        <f t="shared" si="1"/>
        <v>-0.12432432432432428</v>
      </c>
      <c r="S8" s="258">
        <f t="shared" si="2"/>
        <v>-11408</v>
      </c>
      <c r="T8" s="257">
        <f t="shared" ref="T8:T16" si="11">O8/$O$6</f>
        <v>0.10954392145207863</v>
      </c>
      <c r="V8" s="29"/>
      <c r="W8" s="79"/>
      <c r="AE8" s="1"/>
    </row>
    <row r="9" spans="1:31" s="4" customFormat="1" x14ac:dyDescent="0.25">
      <c r="B9" s="234" t="s">
        <v>46</v>
      </c>
      <c r="C9" s="251">
        <v>7418</v>
      </c>
      <c r="D9" s="251">
        <v>2013</v>
      </c>
      <c r="E9" s="251">
        <v>3305</v>
      </c>
      <c r="F9" s="252">
        <f t="shared" si="0"/>
        <v>6.4914020839266602E-3</v>
      </c>
      <c r="G9" s="251">
        <v>3711</v>
      </c>
      <c r="H9" s="263">
        <f t="shared" si="3"/>
        <v>0.12284417549167936</v>
      </c>
      <c r="I9" s="254">
        <f t="shared" si="4"/>
        <v>406</v>
      </c>
      <c r="J9" s="252">
        <f t="shared" si="5"/>
        <v>5.2564707282145426E-3</v>
      </c>
      <c r="K9" s="251">
        <v>14682</v>
      </c>
      <c r="L9" s="259">
        <f t="shared" si="6"/>
        <v>2.9563459983831852</v>
      </c>
      <c r="M9" s="258">
        <f t="shared" si="7"/>
        <v>10971</v>
      </c>
      <c r="N9" s="257">
        <f t="shared" si="8"/>
        <v>2.015327027372045E-2</v>
      </c>
      <c r="O9" s="251">
        <v>7864</v>
      </c>
      <c r="P9" s="259">
        <f t="shared" si="9"/>
        <v>-0.46437815011578809</v>
      </c>
      <c r="Q9" s="258">
        <f t="shared" si="10"/>
        <v>-6818</v>
      </c>
      <c r="R9" s="259">
        <f t="shared" si="1"/>
        <v>6.0124022647613851E-2</v>
      </c>
      <c r="S9" s="258">
        <f t="shared" si="2"/>
        <v>446</v>
      </c>
      <c r="T9" s="257">
        <f t="shared" si="11"/>
        <v>1.0720995100298017E-2</v>
      </c>
      <c r="V9" s="29"/>
      <c r="W9" s="79"/>
      <c r="AE9" s="1"/>
    </row>
    <row r="10" spans="1:31" s="4" customFormat="1" x14ac:dyDescent="0.25">
      <c r="B10" s="234" t="s">
        <v>48</v>
      </c>
      <c r="C10" s="251">
        <v>247668</v>
      </c>
      <c r="D10" s="251">
        <v>61574</v>
      </c>
      <c r="E10" s="251">
        <v>99731</v>
      </c>
      <c r="F10" s="257">
        <f t="shared" si="0"/>
        <v>0.19588321368595757</v>
      </c>
      <c r="G10" s="251">
        <v>234682</v>
      </c>
      <c r="H10" s="259">
        <f t="shared" si="3"/>
        <v>1.3531499734285228</v>
      </c>
      <c r="I10" s="258">
        <f t="shared" si="4"/>
        <v>134951</v>
      </c>
      <c r="J10" s="257">
        <f t="shared" si="5"/>
        <v>0.33241688586333745</v>
      </c>
      <c r="K10" s="251">
        <v>242862</v>
      </c>
      <c r="L10" s="259">
        <f t="shared" si="6"/>
        <v>3.4855677043829525E-2</v>
      </c>
      <c r="M10" s="258">
        <f t="shared" si="7"/>
        <v>8180</v>
      </c>
      <c r="N10" s="257">
        <f t="shared" si="8"/>
        <v>0.3333649043193227</v>
      </c>
      <c r="O10" s="251">
        <v>271228</v>
      </c>
      <c r="P10" s="259">
        <f t="shared" si="9"/>
        <v>0.11679884049377831</v>
      </c>
      <c r="Q10" s="258">
        <f t="shared" si="10"/>
        <v>28366</v>
      </c>
      <c r="R10" s="259">
        <f t="shared" si="1"/>
        <v>9.5127347901222681E-2</v>
      </c>
      <c r="S10" s="258">
        <f t="shared" si="2"/>
        <v>23560</v>
      </c>
      <c r="T10" s="257">
        <f>O10/$O$6</f>
        <v>0.36976526692060413</v>
      </c>
      <c r="V10" s="29"/>
      <c r="W10" s="79"/>
      <c r="AE10" s="1"/>
    </row>
    <row r="11" spans="1:31" s="4" customFormat="1" x14ac:dyDescent="0.25">
      <c r="B11" s="234" t="s">
        <v>50</v>
      </c>
      <c r="C11" s="251">
        <v>20842</v>
      </c>
      <c r="D11" s="251">
        <v>15835</v>
      </c>
      <c r="E11" s="251">
        <v>31893</v>
      </c>
      <c r="F11" s="252">
        <f t="shared" si="0"/>
        <v>6.2641539080990308E-2</v>
      </c>
      <c r="G11" s="251">
        <v>32003</v>
      </c>
      <c r="H11" s="263">
        <f t="shared" si="3"/>
        <v>3.4490327031009294E-3</v>
      </c>
      <c r="I11" s="254">
        <f t="shared" si="4"/>
        <v>110</v>
      </c>
      <c r="J11" s="252">
        <f t="shared" si="5"/>
        <v>4.5330863032888705E-2</v>
      </c>
      <c r="K11" s="251">
        <v>38275</v>
      </c>
      <c r="L11" s="259">
        <f t="shared" si="6"/>
        <v>0.19598162672249475</v>
      </c>
      <c r="M11" s="258">
        <f t="shared" si="7"/>
        <v>6272</v>
      </c>
      <c r="N11" s="257">
        <f t="shared" si="8"/>
        <v>5.2538238640965136E-2</v>
      </c>
      <c r="O11" s="251">
        <v>34967</v>
      </c>
      <c r="P11" s="259">
        <f t="shared" si="9"/>
        <v>-8.6427171783148293E-2</v>
      </c>
      <c r="Q11" s="258">
        <f t="shared" si="10"/>
        <v>-3308</v>
      </c>
      <c r="R11" s="259">
        <f t="shared" si="1"/>
        <v>0.67771806928317813</v>
      </c>
      <c r="S11" s="258">
        <f t="shared" si="2"/>
        <v>14125</v>
      </c>
      <c r="T11" s="257">
        <f t="shared" si="11"/>
        <v>4.7670528442538246E-2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78235</v>
      </c>
      <c r="D12" s="251">
        <v>31132</v>
      </c>
      <c r="E12" s="251">
        <v>57767</v>
      </c>
      <c r="F12" s="257">
        <f t="shared" si="0"/>
        <v>0.1134610663183635</v>
      </c>
      <c r="G12" s="251">
        <v>84383</v>
      </c>
      <c r="H12" s="259">
        <f t="shared" si="3"/>
        <v>0.46074748558865797</v>
      </c>
      <c r="I12" s="258">
        <f t="shared" si="4"/>
        <v>26616</v>
      </c>
      <c r="J12" s="257">
        <f t="shared" si="5"/>
        <v>0.1195248637722791</v>
      </c>
      <c r="K12" s="251">
        <v>97014</v>
      </c>
      <c r="L12" s="259">
        <f t="shared" si="6"/>
        <v>0.14968654823838934</v>
      </c>
      <c r="M12" s="258">
        <f t="shared" si="7"/>
        <v>12631</v>
      </c>
      <c r="N12" s="257">
        <f t="shared" si="8"/>
        <v>0.13316641890305922</v>
      </c>
      <c r="O12" s="251">
        <v>101537</v>
      </c>
      <c r="P12" s="259">
        <f t="shared" si="9"/>
        <v>4.6622137011153031E-2</v>
      </c>
      <c r="Q12" s="258">
        <f t="shared" si="10"/>
        <v>4523</v>
      </c>
      <c r="R12" s="259">
        <f t="shared" si="1"/>
        <v>0.29784623250463338</v>
      </c>
      <c r="S12" s="258">
        <f t="shared" si="2"/>
        <v>23302</v>
      </c>
      <c r="T12" s="257">
        <f t="shared" si="11"/>
        <v>0.13842544245917596</v>
      </c>
      <c r="V12" s="29"/>
      <c r="W12" s="79"/>
      <c r="AE12" s="1"/>
    </row>
    <row r="13" spans="1:31" s="4" customFormat="1" x14ac:dyDescent="0.25">
      <c r="B13" s="234" t="s">
        <v>49</v>
      </c>
      <c r="C13" s="251">
        <v>23451</v>
      </c>
      <c r="D13" s="251">
        <v>9589</v>
      </c>
      <c r="E13" s="251">
        <v>10854</v>
      </c>
      <c r="F13" s="252">
        <f t="shared" si="0"/>
        <v>2.1318510807546133E-2</v>
      </c>
      <c r="G13" s="251">
        <v>21277</v>
      </c>
      <c r="H13" s="263">
        <f t="shared" si="3"/>
        <v>0.96029113690805223</v>
      </c>
      <c r="I13" s="254">
        <f t="shared" si="4"/>
        <v>10423</v>
      </c>
      <c r="J13" s="252">
        <f t="shared" si="5"/>
        <v>3.0137948715769552E-2</v>
      </c>
      <c r="K13" s="251">
        <v>26478</v>
      </c>
      <c r="L13" s="259">
        <f t="shared" si="6"/>
        <v>0.24444235559524374</v>
      </c>
      <c r="M13" s="258">
        <f t="shared" si="7"/>
        <v>5201</v>
      </c>
      <c r="N13" s="257">
        <f t="shared" si="8"/>
        <v>3.6345068131560417E-2</v>
      </c>
      <c r="O13" s="251">
        <v>22061</v>
      </c>
      <c r="P13" s="259">
        <f t="shared" si="9"/>
        <v>-0.16681773547851042</v>
      </c>
      <c r="Q13" s="258">
        <f t="shared" si="10"/>
        <v>-4417</v>
      </c>
      <c r="R13" s="259">
        <f t="shared" si="1"/>
        <v>-5.9272525691868139E-2</v>
      </c>
      <c r="S13" s="258">
        <f t="shared" si="2"/>
        <v>-1390</v>
      </c>
      <c r="T13" s="257">
        <f t="shared" si="11"/>
        <v>3.0075772241565941E-2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31738</v>
      </c>
      <c r="D14" s="251">
        <v>10674</v>
      </c>
      <c r="E14" s="251">
        <v>32424</v>
      </c>
      <c r="F14" s="257">
        <f t="shared" si="0"/>
        <v>6.3684484468755825E-2</v>
      </c>
      <c r="G14" s="251">
        <v>21054</v>
      </c>
      <c r="H14" s="259">
        <f t="shared" si="3"/>
        <v>-0.35066617320503335</v>
      </c>
      <c r="I14" s="258">
        <f t="shared" si="4"/>
        <v>-11370</v>
      </c>
      <c r="J14" s="257">
        <f t="shared" si="5"/>
        <v>2.9822078876806515E-2</v>
      </c>
      <c r="K14" s="251">
        <v>23092</v>
      </c>
      <c r="L14" s="259">
        <f t="shared" si="6"/>
        <v>9.6798708083974505E-2</v>
      </c>
      <c r="M14" s="258">
        <f t="shared" si="7"/>
        <v>2038</v>
      </c>
      <c r="N14" s="257">
        <f t="shared" si="8"/>
        <v>3.1697269933302859E-2</v>
      </c>
      <c r="O14" s="251">
        <v>20158</v>
      </c>
      <c r="P14" s="259">
        <f t="shared" si="9"/>
        <v>-0.12705698943357002</v>
      </c>
      <c r="Q14" s="258">
        <f t="shared" si="10"/>
        <v>-2934</v>
      </c>
      <c r="R14" s="259">
        <f t="shared" si="1"/>
        <v>-0.36486231016447157</v>
      </c>
      <c r="S14" s="258">
        <f t="shared" si="2"/>
        <v>-11580</v>
      </c>
      <c r="T14" s="257">
        <f t="shared" si="11"/>
        <v>2.7481411397737465E-2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27899</v>
      </c>
      <c r="D15" s="251">
        <v>11442</v>
      </c>
      <c r="E15" s="251">
        <v>14930</v>
      </c>
      <c r="F15" s="252">
        <f t="shared" si="0"/>
        <v>2.9324246025121039E-2</v>
      </c>
      <c r="G15" s="251">
        <v>28193</v>
      </c>
      <c r="H15" s="263">
        <f t="shared" si="3"/>
        <v>0.88834561286001335</v>
      </c>
      <c r="I15" s="254">
        <f t="shared" si="4"/>
        <v>13263</v>
      </c>
      <c r="J15" s="252">
        <f t="shared" si="5"/>
        <v>3.9934163093654697E-2</v>
      </c>
      <c r="K15" s="251">
        <v>30315</v>
      </c>
      <c r="L15" s="259">
        <f t="shared" si="6"/>
        <v>7.5266910225942674E-2</v>
      </c>
      <c r="M15" s="258">
        <f t="shared" si="7"/>
        <v>2122</v>
      </c>
      <c r="N15" s="257">
        <f t="shared" si="8"/>
        <v>4.1611932185522095E-2</v>
      </c>
      <c r="O15" s="251">
        <v>41744</v>
      </c>
      <c r="P15" s="259">
        <f t="shared" si="9"/>
        <v>0.37700808180768597</v>
      </c>
      <c r="Q15" s="258">
        <f t="shared" si="10"/>
        <v>11429</v>
      </c>
      <c r="R15" s="259">
        <f t="shared" si="1"/>
        <v>0.49625434603390794</v>
      </c>
      <c r="S15" s="258">
        <f t="shared" si="2"/>
        <v>13845</v>
      </c>
      <c r="T15" s="257">
        <f t="shared" si="11"/>
        <v>5.6909615903718264E-2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39445</v>
      </c>
      <c r="D16" s="251">
        <f>D6-SUM(D7:D15)</f>
        <v>61214</v>
      </c>
      <c r="E16" s="251">
        <f>E6-SUM(E7:E15)</f>
        <v>23158</v>
      </c>
      <c r="F16" s="257">
        <f t="shared" si="0"/>
        <v>4.5484989246467045E-2</v>
      </c>
      <c r="G16" s="251">
        <f>G6-SUM(G7:G15)</f>
        <v>38906</v>
      </c>
      <c r="H16" s="259">
        <f t="shared" si="3"/>
        <v>0.68002418170826506</v>
      </c>
      <c r="I16" s="258">
        <f t="shared" si="4"/>
        <v>15748</v>
      </c>
      <c r="J16" s="257">
        <f t="shared" si="5"/>
        <v>5.5108663473973314E-2</v>
      </c>
      <c r="K16" s="251">
        <f>K6-SUM(K7:K15)</f>
        <v>41245</v>
      </c>
      <c r="L16" s="259">
        <f t="shared" si="6"/>
        <v>6.0119261810517743E-2</v>
      </c>
      <c r="M16" s="258">
        <f t="shared" si="7"/>
        <v>2339</v>
      </c>
      <c r="N16" s="257">
        <f t="shared" si="8"/>
        <v>5.6615013788284971E-2</v>
      </c>
      <c r="O16" s="251">
        <f>O6-SUM(O7:O15)</f>
        <v>37487</v>
      </c>
      <c r="P16" s="259">
        <f t="shared" si="9"/>
        <v>-9.1114074433264691E-2</v>
      </c>
      <c r="Q16" s="258">
        <f t="shared" si="10"/>
        <v>-3758</v>
      </c>
      <c r="R16" s="259">
        <f t="shared" si="1"/>
        <v>-4.9638737482570638E-2</v>
      </c>
      <c r="S16" s="258">
        <f t="shared" si="2"/>
        <v>-1958</v>
      </c>
      <c r="T16" s="257">
        <f t="shared" si="11"/>
        <v>5.110604569237942E-2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183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68" t="s">
        <v>181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1047557</v>
      </c>
      <c r="D136" s="227">
        <v>456683</v>
      </c>
      <c r="E136" s="227">
        <v>800301</v>
      </c>
      <c r="F136" s="227">
        <v>1016781</v>
      </c>
      <c r="G136" s="228">
        <f>F136/E136-1</f>
        <v>0.27049822504282761</v>
      </c>
      <c r="H136" s="227">
        <f>F136-E136</f>
        <v>216480</v>
      </c>
      <c r="I136" s="228">
        <f>F136/F$136</f>
        <v>1</v>
      </c>
      <c r="J136" s="227">
        <v>1041269</v>
      </c>
      <c r="K136" s="228">
        <f>H136/H$136</f>
        <v>1</v>
      </c>
      <c r="L136" s="228">
        <f>J136/F136-1</f>
        <v>2.4083848931087504E-2</v>
      </c>
      <c r="M136" s="227">
        <f>J136-F136</f>
        <v>24488</v>
      </c>
      <c r="N136" s="228">
        <f>J136/C136-1</f>
        <v>-6.0025373320974351E-3</v>
      </c>
      <c r="O136" s="227">
        <f>J136-C136</f>
        <v>-6288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222987</v>
      </c>
      <c r="D137" s="251">
        <v>117997</v>
      </c>
      <c r="E137" s="251">
        <v>247584</v>
      </c>
      <c r="F137" s="251">
        <v>207208</v>
      </c>
      <c r="G137" s="257">
        <f t="shared" ref="G137:G146" si="12">F137/E137-1</f>
        <v>-0.16308000516996257</v>
      </c>
      <c r="H137" s="264">
        <f t="shared" ref="H137:H146" si="13">F137-E137</f>
        <v>-40376</v>
      </c>
      <c r="I137" s="259">
        <f t="shared" ref="I137:K146" si="14">F137/F$136</f>
        <v>0.20378822971711705</v>
      </c>
      <c r="J137" s="251">
        <v>181512</v>
      </c>
      <c r="K137" s="259">
        <f t="shared" si="14"/>
        <v>-0.18651145602365116</v>
      </c>
      <c r="L137" s="259">
        <f t="shared" ref="L137:L146" si="15">J137/F137-1</f>
        <v>-0.12401065595922933</v>
      </c>
      <c r="M137" s="258">
        <f t="shared" ref="M137:M146" si="16">J137-F137</f>
        <v>-25696</v>
      </c>
      <c r="N137" s="257">
        <f t="shared" ref="N137:N146" si="17">J137/C137-1</f>
        <v>-0.18599738998237569</v>
      </c>
      <c r="O137" s="251">
        <f t="shared" ref="O137:O146" si="18">J137-C137</f>
        <v>-41475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127819</v>
      </c>
      <c r="D138" s="251">
        <v>51760</v>
      </c>
      <c r="E138" s="251">
        <v>83468</v>
      </c>
      <c r="F138" s="251">
        <v>123951</v>
      </c>
      <c r="G138" s="257">
        <f t="shared" si="12"/>
        <v>0.48501222025207258</v>
      </c>
      <c r="H138" s="264">
        <f t="shared" si="13"/>
        <v>40483</v>
      </c>
      <c r="I138" s="259">
        <f t="shared" si="14"/>
        <v>0.12190530704251948</v>
      </c>
      <c r="J138" s="251">
        <v>118966</v>
      </c>
      <c r="K138" s="259">
        <f t="shared" si="14"/>
        <v>0.18700572801182558</v>
      </c>
      <c r="L138" s="259">
        <f t="shared" si="15"/>
        <v>-4.0217505304515511E-2</v>
      </c>
      <c r="M138" s="258">
        <f t="shared" si="16"/>
        <v>-4985</v>
      </c>
      <c r="N138" s="257">
        <f t="shared" si="17"/>
        <v>-6.926200330154364E-2</v>
      </c>
      <c r="O138" s="251">
        <f t="shared" si="18"/>
        <v>-8853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10509</v>
      </c>
      <c r="D139" s="251">
        <v>2339</v>
      </c>
      <c r="E139" s="251">
        <v>4950</v>
      </c>
      <c r="F139" s="251">
        <v>6762</v>
      </c>
      <c r="G139" s="257">
        <f t="shared" si="12"/>
        <v>0.36606060606060598</v>
      </c>
      <c r="H139" s="264">
        <f t="shared" si="13"/>
        <v>1812</v>
      </c>
      <c r="I139" s="259">
        <f t="shared" si="14"/>
        <v>6.6503996435810665E-3</v>
      </c>
      <c r="J139" s="251">
        <v>20250</v>
      </c>
      <c r="K139" s="263">
        <f t="shared" si="14"/>
        <v>8.3702882483370281E-3</v>
      </c>
      <c r="L139" s="259">
        <f t="shared" si="15"/>
        <v>1.9946761313220942</v>
      </c>
      <c r="M139" s="258">
        <f t="shared" si="16"/>
        <v>13488</v>
      </c>
      <c r="N139" s="257">
        <f t="shared" si="17"/>
        <v>0.92691978304310596</v>
      </c>
      <c r="O139" s="251">
        <f t="shared" si="18"/>
        <v>9741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356283</v>
      </c>
      <c r="D140" s="251">
        <v>103133</v>
      </c>
      <c r="E140" s="251">
        <v>181693</v>
      </c>
      <c r="F140" s="251">
        <v>342343</v>
      </c>
      <c r="G140" s="257">
        <f t="shared" si="12"/>
        <v>0.8841837605191174</v>
      </c>
      <c r="H140" s="264">
        <f t="shared" si="13"/>
        <v>160650</v>
      </c>
      <c r="I140" s="259">
        <f t="shared" si="14"/>
        <v>0.33669295551352751</v>
      </c>
      <c r="J140" s="251">
        <v>341923</v>
      </c>
      <c r="K140" s="259">
        <f t="shared" si="14"/>
        <v>0.74210088691796006</v>
      </c>
      <c r="L140" s="259">
        <f t="shared" si="15"/>
        <v>-1.2268397484394011E-3</v>
      </c>
      <c r="M140" s="258">
        <f t="shared" si="16"/>
        <v>-420</v>
      </c>
      <c r="N140" s="257">
        <f t="shared" si="17"/>
        <v>-4.0305038410477056E-2</v>
      </c>
      <c r="O140" s="251">
        <f t="shared" si="18"/>
        <v>-14360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31009</v>
      </c>
      <c r="D141" s="251">
        <v>30584</v>
      </c>
      <c r="E141" s="251">
        <v>44398</v>
      </c>
      <c r="F141" s="251">
        <v>48630</v>
      </c>
      <c r="G141" s="257">
        <f t="shared" si="12"/>
        <v>9.531960899139591E-2</v>
      </c>
      <c r="H141" s="264">
        <f t="shared" si="13"/>
        <v>4232</v>
      </c>
      <c r="I141" s="259">
        <f t="shared" si="14"/>
        <v>4.7827408261956111E-2</v>
      </c>
      <c r="J141" s="251">
        <v>55684</v>
      </c>
      <c r="K141" s="263">
        <f t="shared" si="14"/>
        <v>1.9549150036954916E-2</v>
      </c>
      <c r="L141" s="259">
        <f t="shared" si="15"/>
        <v>0.14505449311124829</v>
      </c>
      <c r="M141" s="258">
        <f t="shared" si="16"/>
        <v>7054</v>
      </c>
      <c r="N141" s="257">
        <f t="shared" si="17"/>
        <v>0.79573672159695574</v>
      </c>
      <c r="O141" s="251">
        <f t="shared" si="18"/>
        <v>24675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120142</v>
      </c>
      <c r="D142" s="251">
        <v>61571</v>
      </c>
      <c r="E142" s="251">
        <v>104557</v>
      </c>
      <c r="F142" s="251">
        <v>134886</v>
      </c>
      <c r="G142" s="257">
        <f t="shared" si="12"/>
        <v>0.29007144428397913</v>
      </c>
      <c r="H142" s="264">
        <f t="shared" si="13"/>
        <v>30329</v>
      </c>
      <c r="I142" s="259">
        <f t="shared" si="14"/>
        <v>0.13265983530376749</v>
      </c>
      <c r="J142" s="251">
        <v>146430</v>
      </c>
      <c r="K142" s="259">
        <f t="shared" si="14"/>
        <v>0.14010070214338508</v>
      </c>
      <c r="L142" s="259">
        <f t="shared" si="15"/>
        <v>8.5583381522174262E-2</v>
      </c>
      <c r="M142" s="258">
        <f t="shared" si="16"/>
        <v>11544</v>
      </c>
      <c r="N142" s="257">
        <f t="shared" si="17"/>
        <v>0.21880774416939963</v>
      </c>
      <c r="O142" s="251">
        <f t="shared" si="18"/>
        <v>26288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37119</v>
      </c>
      <c r="D143" s="251">
        <v>16023</v>
      </c>
      <c r="E143" s="251">
        <v>21732</v>
      </c>
      <c r="F143" s="251">
        <v>33809</v>
      </c>
      <c r="G143" s="257">
        <f t="shared" si="12"/>
        <v>0.55572427756304066</v>
      </c>
      <c r="H143" s="264">
        <f t="shared" si="13"/>
        <v>12077</v>
      </c>
      <c r="I143" s="259">
        <f t="shared" si="14"/>
        <v>3.3251014721950939E-2</v>
      </c>
      <c r="J143" s="251">
        <v>37722</v>
      </c>
      <c r="K143" s="263">
        <f t="shared" si="14"/>
        <v>5.5788063562453805E-2</v>
      </c>
      <c r="L143" s="259">
        <f t="shared" si="15"/>
        <v>0.11573841284864983</v>
      </c>
      <c r="M143" s="258">
        <f t="shared" si="16"/>
        <v>3913</v>
      </c>
      <c r="N143" s="257">
        <f t="shared" si="17"/>
        <v>1.6245049705002845E-2</v>
      </c>
      <c r="O143" s="251">
        <f t="shared" si="18"/>
        <v>603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45577</v>
      </c>
      <c r="D144" s="251">
        <v>26839</v>
      </c>
      <c r="E144" s="251">
        <v>45216</v>
      </c>
      <c r="F144" s="251">
        <v>29061</v>
      </c>
      <c r="G144" s="257">
        <f t="shared" si="12"/>
        <v>-0.35728503184713378</v>
      </c>
      <c r="H144" s="264">
        <f t="shared" si="13"/>
        <v>-16155</v>
      </c>
      <c r="I144" s="259">
        <f t="shared" si="14"/>
        <v>2.8581375930510109E-2</v>
      </c>
      <c r="J144" s="251">
        <v>32018</v>
      </c>
      <c r="K144" s="259">
        <f t="shared" si="14"/>
        <v>-7.4625831485587588E-2</v>
      </c>
      <c r="L144" s="259">
        <f t="shared" si="15"/>
        <v>0.10175148824885594</v>
      </c>
      <c r="M144" s="258">
        <f t="shared" si="16"/>
        <v>2957</v>
      </c>
      <c r="N144" s="257">
        <f t="shared" si="17"/>
        <v>-0.29749654430962991</v>
      </c>
      <c r="O144" s="251">
        <f t="shared" si="18"/>
        <v>-13559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41904</v>
      </c>
      <c r="D145" s="251">
        <v>24273</v>
      </c>
      <c r="E145" s="251">
        <v>26311</v>
      </c>
      <c r="F145" s="251">
        <v>32375</v>
      </c>
      <c r="G145" s="257">
        <f t="shared" si="12"/>
        <v>0.23047394625821904</v>
      </c>
      <c r="H145" s="264">
        <f t="shared" si="13"/>
        <v>6064</v>
      </c>
      <c r="I145" s="259">
        <f t="shared" si="14"/>
        <v>3.1840681523356555E-2</v>
      </c>
      <c r="J145" s="251">
        <v>47068</v>
      </c>
      <c r="K145" s="263">
        <f t="shared" si="14"/>
        <v>2.8011825572801182E-2</v>
      </c>
      <c r="L145" s="259">
        <f t="shared" si="15"/>
        <v>0.45383783783783782</v>
      </c>
      <c r="M145" s="258">
        <f t="shared" si="16"/>
        <v>14693</v>
      </c>
      <c r="N145" s="257">
        <f t="shared" si="17"/>
        <v>0.12323405880106919</v>
      </c>
      <c r="O145" s="251">
        <f t="shared" si="18"/>
        <v>5164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54208</v>
      </c>
      <c r="D146" s="251">
        <f>D136-SUM(D137:D145)</f>
        <v>22164</v>
      </c>
      <c r="E146" s="251">
        <f>E136-SUM(E137:E145)</f>
        <v>40392</v>
      </c>
      <c r="F146" s="251">
        <f>F136-SUM(F137:F145)</f>
        <v>57756</v>
      </c>
      <c r="G146" s="257">
        <f t="shared" si="12"/>
        <v>0.42988710635769456</v>
      </c>
      <c r="H146" s="264">
        <f t="shared" si="13"/>
        <v>17364</v>
      </c>
      <c r="I146" s="259">
        <f t="shared" si="14"/>
        <v>5.6802792341713704E-2</v>
      </c>
      <c r="J146" s="251">
        <f>J136-SUM(J137:J145)</f>
        <v>59696</v>
      </c>
      <c r="K146" s="259">
        <f t="shared" si="14"/>
        <v>8.0210643015521069E-2</v>
      </c>
      <c r="L146" s="259">
        <f t="shared" si="15"/>
        <v>3.3589583766188813E-2</v>
      </c>
      <c r="M146" s="258">
        <f t="shared" si="16"/>
        <v>1940</v>
      </c>
      <c r="N146" s="257">
        <f t="shared" si="17"/>
        <v>0.10123966942148765</v>
      </c>
      <c r="O146" s="251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B5755-1D6F-4670-8786-FB752C52AA8A}">
  <sheetPr>
    <tabColor theme="4" tint="0.39997558519241921"/>
  </sheetPr>
  <dimension ref="A1:AE149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200</v>
      </c>
      <c r="C6" s="242">
        <v>437092</v>
      </c>
      <c r="D6" s="242">
        <v>162991</v>
      </c>
      <c r="E6" s="242">
        <v>227881</v>
      </c>
      <c r="F6" s="243">
        <f>E6/$E$6</f>
        <v>1</v>
      </c>
      <c r="G6" s="242">
        <v>401631</v>
      </c>
      <c r="H6" s="243">
        <f>G6/E6-1</f>
        <v>0.76245935378552843</v>
      </c>
      <c r="I6" s="242">
        <f>G6-E6</f>
        <v>173750</v>
      </c>
      <c r="J6" s="243">
        <f>G6/$G$6</f>
        <v>1</v>
      </c>
      <c r="K6" s="242">
        <v>425404</v>
      </c>
      <c r="L6" s="243">
        <f>K6/G6-1</f>
        <v>5.9191148093648227E-2</v>
      </c>
      <c r="M6" s="242">
        <f>K6-G6</f>
        <v>23773</v>
      </c>
      <c r="N6" s="243">
        <f>K6/$K$6</f>
        <v>1</v>
      </c>
      <c r="O6" s="242">
        <v>436787</v>
      </c>
      <c r="P6" s="243">
        <f>O6/K6-1</f>
        <v>2.6758093482901035E-2</v>
      </c>
      <c r="Q6" s="242">
        <f>O6-K6</f>
        <v>11383</v>
      </c>
      <c r="R6" s="243">
        <f>IFERROR(O6/C6-1,"-")</f>
        <v>-6.9779359951682718E-4</v>
      </c>
      <c r="S6" s="242">
        <f>O6-C6</f>
        <v>-305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78009</v>
      </c>
      <c r="D7" s="251">
        <v>24286</v>
      </c>
      <c r="E7" s="251">
        <v>82985</v>
      </c>
      <c r="F7" s="257">
        <f t="shared" ref="F7:F16" si="0">E7/$E$6</f>
        <v>0.36415936387851555</v>
      </c>
      <c r="G7" s="251">
        <v>86269</v>
      </c>
      <c r="H7" s="259">
        <f>G7/E7-1</f>
        <v>3.9573416882569212E-2</v>
      </c>
      <c r="I7" s="258">
        <f>G7-E7</f>
        <v>3284</v>
      </c>
      <c r="J7" s="257">
        <f>G7/$G$6</f>
        <v>0.21479666659197125</v>
      </c>
      <c r="K7" s="251">
        <v>74723</v>
      </c>
      <c r="L7" s="259">
        <f>K7/G7-1</f>
        <v>-0.13383718369286768</v>
      </c>
      <c r="M7" s="258">
        <f>K7-G7</f>
        <v>-11546</v>
      </c>
      <c r="N7" s="257">
        <f>K7/$K$6</f>
        <v>0.17565185094639449</v>
      </c>
      <c r="O7" s="251">
        <v>71166</v>
      </c>
      <c r="P7" s="259">
        <f>O7/K7-1</f>
        <v>-4.7602478487212774E-2</v>
      </c>
      <c r="Q7" s="258">
        <f>O7-K7</f>
        <v>-3557</v>
      </c>
      <c r="R7" s="259">
        <f t="shared" ref="R7:R16" si="1">IFERROR(O7/C7-1,"-")</f>
        <v>-8.7720647617582581E-2</v>
      </c>
      <c r="S7" s="258">
        <f t="shared" ref="S7:S16" si="2">O7-C7</f>
        <v>-6843</v>
      </c>
      <c r="T7" s="257">
        <f>O7/$O$6</f>
        <v>0.16293067330300581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53903</v>
      </c>
      <c r="D8" s="251">
        <v>15074</v>
      </c>
      <c r="E8" s="251">
        <v>20665</v>
      </c>
      <c r="F8" s="257">
        <f t="shared" si="0"/>
        <v>9.068329522865004E-2</v>
      </c>
      <c r="G8" s="251">
        <v>51989</v>
      </c>
      <c r="H8" s="259">
        <f t="shared" ref="H8:H16" si="3">G8/E8-1</f>
        <v>1.5157996612630051</v>
      </c>
      <c r="I8" s="258">
        <f t="shared" ref="I8:I16" si="4">G8-E8</f>
        <v>31324</v>
      </c>
      <c r="J8" s="257">
        <f t="shared" ref="J8:J16" si="5">G8/$G$6</f>
        <v>0.12944468927946298</v>
      </c>
      <c r="K8" s="251">
        <v>46271</v>
      </c>
      <c r="L8" s="259">
        <f t="shared" ref="L8:L16" si="6">K8/G8-1</f>
        <v>-0.10998480447787029</v>
      </c>
      <c r="M8" s="258">
        <f t="shared" ref="M8:M16" si="7">K8-G8</f>
        <v>-5718</v>
      </c>
      <c r="N8" s="257">
        <f t="shared" ref="N8:N16" si="8">K8/$K$6</f>
        <v>0.10876954612556534</v>
      </c>
      <c r="O8" s="251">
        <v>43579</v>
      </c>
      <c r="P8" s="259">
        <f t="shared" ref="P8:P16" si="9">O8/K8-1</f>
        <v>-5.8178988999589398E-2</v>
      </c>
      <c r="Q8" s="258">
        <f t="shared" ref="Q8:Q16" si="10">O8-K8</f>
        <v>-2692</v>
      </c>
      <c r="R8" s="259">
        <f t="shared" si="1"/>
        <v>-0.19152922842884446</v>
      </c>
      <c r="S8" s="258">
        <f t="shared" si="2"/>
        <v>-10324</v>
      </c>
      <c r="T8" s="257">
        <f t="shared" ref="T8:T16" si="11">O8/$O$6</f>
        <v>9.9771742290864884E-2</v>
      </c>
      <c r="V8" s="29"/>
      <c r="W8" s="79"/>
      <c r="AE8" s="1"/>
    </row>
    <row r="9" spans="1:31" s="4" customFormat="1" x14ac:dyDescent="0.25">
      <c r="B9" s="234" t="s">
        <v>46</v>
      </c>
      <c r="C9" s="251">
        <v>3134</v>
      </c>
      <c r="D9" s="251">
        <v>585</v>
      </c>
      <c r="E9" s="251">
        <v>1634</v>
      </c>
      <c r="F9" s="252">
        <f t="shared" si="0"/>
        <v>7.1704091170391561E-3</v>
      </c>
      <c r="G9" s="251">
        <v>1808</v>
      </c>
      <c r="H9" s="263">
        <f t="shared" si="3"/>
        <v>0.10648714810281512</v>
      </c>
      <c r="I9" s="254">
        <f t="shared" si="4"/>
        <v>174</v>
      </c>
      <c r="J9" s="252">
        <f t="shared" si="5"/>
        <v>4.50164454437033E-3</v>
      </c>
      <c r="K9" s="251">
        <v>3786</v>
      </c>
      <c r="L9" s="259">
        <f t="shared" si="6"/>
        <v>1.0940265486725664</v>
      </c>
      <c r="M9" s="258">
        <f t="shared" si="7"/>
        <v>1978</v>
      </c>
      <c r="N9" s="257">
        <f t="shared" si="8"/>
        <v>8.899775272446897E-3</v>
      </c>
      <c r="O9" s="251">
        <v>2602</v>
      </c>
      <c r="P9" s="259">
        <f t="shared" si="9"/>
        <v>-0.31273111463285785</v>
      </c>
      <c r="Q9" s="258">
        <f t="shared" si="10"/>
        <v>-1184</v>
      </c>
      <c r="R9" s="259">
        <f t="shared" si="1"/>
        <v>-0.16975111678366306</v>
      </c>
      <c r="S9" s="258">
        <f t="shared" si="2"/>
        <v>-532</v>
      </c>
      <c r="T9" s="257">
        <f t="shared" si="11"/>
        <v>5.9571370027038349E-3</v>
      </c>
      <c r="V9" s="29"/>
      <c r="W9" s="79"/>
      <c r="AE9" s="1"/>
    </row>
    <row r="10" spans="1:31" s="4" customFormat="1" x14ac:dyDescent="0.25">
      <c r="B10" s="234" t="s">
        <v>48</v>
      </c>
      <c r="C10" s="251">
        <v>198566</v>
      </c>
      <c r="D10" s="251">
        <v>48691</v>
      </c>
      <c r="E10" s="251">
        <v>62274</v>
      </c>
      <c r="F10" s="257">
        <f t="shared" si="0"/>
        <v>0.27327420890728055</v>
      </c>
      <c r="G10" s="251">
        <v>166478</v>
      </c>
      <c r="H10" s="259">
        <f t="shared" si="3"/>
        <v>1.6733147059768121</v>
      </c>
      <c r="I10" s="258">
        <f t="shared" si="4"/>
        <v>104204</v>
      </c>
      <c r="J10" s="257">
        <f t="shared" si="5"/>
        <v>0.41450485644783397</v>
      </c>
      <c r="K10" s="251">
        <v>177967</v>
      </c>
      <c r="L10" s="259">
        <f t="shared" si="6"/>
        <v>6.9012121721789166E-2</v>
      </c>
      <c r="M10" s="258">
        <f t="shared" si="7"/>
        <v>11489</v>
      </c>
      <c r="N10" s="257">
        <f t="shared" si="8"/>
        <v>0.41834820547056445</v>
      </c>
      <c r="O10" s="251">
        <v>192817</v>
      </c>
      <c r="P10" s="259">
        <f t="shared" si="9"/>
        <v>8.3442435957228112E-2</v>
      </c>
      <c r="Q10" s="258">
        <f t="shared" si="10"/>
        <v>14850</v>
      </c>
      <c r="R10" s="259">
        <f t="shared" si="1"/>
        <v>-2.8952590070807638E-2</v>
      </c>
      <c r="S10" s="258">
        <f t="shared" si="2"/>
        <v>-5749</v>
      </c>
      <c r="T10" s="257">
        <f>O10/$O$6</f>
        <v>0.44144399902011738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12779</v>
      </c>
      <c r="D11" s="251">
        <v>14075</v>
      </c>
      <c r="E11" s="251">
        <v>13146</v>
      </c>
      <c r="F11" s="252">
        <f t="shared" si="0"/>
        <v>5.7688003826558601E-2</v>
      </c>
      <c r="G11" s="251">
        <v>20322</v>
      </c>
      <c r="H11" s="263">
        <f t="shared" si="3"/>
        <v>0.5458694659972616</v>
      </c>
      <c r="I11" s="254">
        <f t="shared" si="4"/>
        <v>7176</v>
      </c>
      <c r="J11" s="252">
        <f t="shared" si="5"/>
        <v>5.0598683866534204E-2</v>
      </c>
      <c r="K11" s="251">
        <v>23017</v>
      </c>
      <c r="L11" s="259">
        <f t="shared" si="6"/>
        <v>0.13261490010825705</v>
      </c>
      <c r="M11" s="258">
        <f t="shared" si="7"/>
        <v>2695</v>
      </c>
      <c r="N11" s="257">
        <f t="shared" si="8"/>
        <v>5.4106214328027008E-2</v>
      </c>
      <c r="O11" s="251">
        <v>23606</v>
      </c>
      <c r="P11" s="259">
        <f t="shared" si="9"/>
        <v>2.5589781465872985E-2</v>
      </c>
      <c r="Q11" s="258">
        <f t="shared" si="10"/>
        <v>589</v>
      </c>
      <c r="R11" s="259">
        <f t="shared" si="1"/>
        <v>0.84724939353627038</v>
      </c>
      <c r="S11" s="258">
        <f t="shared" si="2"/>
        <v>10827</v>
      </c>
      <c r="T11" s="257">
        <f t="shared" si="11"/>
        <v>5.4044648764729718E-2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38605</v>
      </c>
      <c r="D12" s="251">
        <v>16211</v>
      </c>
      <c r="E12" s="251">
        <v>28149</v>
      </c>
      <c r="F12" s="257">
        <f t="shared" si="0"/>
        <v>0.12352499769616598</v>
      </c>
      <c r="G12" s="251">
        <v>40360</v>
      </c>
      <c r="H12" s="259">
        <f t="shared" si="3"/>
        <v>0.43379871398628733</v>
      </c>
      <c r="I12" s="258">
        <f t="shared" si="4"/>
        <v>12211</v>
      </c>
      <c r="J12" s="257">
        <f t="shared" si="5"/>
        <v>0.10049025100154121</v>
      </c>
      <c r="K12" s="251">
        <v>53032</v>
      </c>
      <c r="L12" s="259">
        <f t="shared" si="6"/>
        <v>0.31397423191278495</v>
      </c>
      <c r="M12" s="258">
        <f t="shared" si="7"/>
        <v>12672</v>
      </c>
      <c r="N12" s="257">
        <f t="shared" si="8"/>
        <v>0.12466267359968407</v>
      </c>
      <c r="O12" s="251">
        <v>52211</v>
      </c>
      <c r="P12" s="259">
        <f t="shared" si="9"/>
        <v>-1.5481218886709947E-2</v>
      </c>
      <c r="Q12" s="258">
        <f t="shared" si="10"/>
        <v>-821</v>
      </c>
      <c r="R12" s="259">
        <f t="shared" si="1"/>
        <v>0.35244139360186511</v>
      </c>
      <c r="S12" s="258">
        <f t="shared" si="2"/>
        <v>13606</v>
      </c>
      <c r="T12" s="257">
        <f t="shared" si="11"/>
        <v>0.11953423522220212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11956</v>
      </c>
      <c r="D13" s="251">
        <v>4338</v>
      </c>
      <c r="E13" s="251">
        <v>5340</v>
      </c>
      <c r="F13" s="252">
        <f t="shared" si="0"/>
        <v>2.3433283160948039E-2</v>
      </c>
      <c r="G13" s="251">
        <v>11063</v>
      </c>
      <c r="H13" s="263">
        <f t="shared" si="3"/>
        <v>1.0717228464419475</v>
      </c>
      <c r="I13" s="254">
        <f t="shared" si="4"/>
        <v>5723</v>
      </c>
      <c r="J13" s="252">
        <f t="shared" si="5"/>
        <v>2.7545184510159824E-2</v>
      </c>
      <c r="K13" s="251">
        <v>17875</v>
      </c>
      <c r="L13" s="259">
        <f t="shared" si="6"/>
        <v>0.61574618096357225</v>
      </c>
      <c r="M13" s="258">
        <f t="shared" si="7"/>
        <v>6812</v>
      </c>
      <c r="N13" s="257">
        <f t="shared" si="8"/>
        <v>4.2018880875591205E-2</v>
      </c>
      <c r="O13" s="251">
        <v>15605</v>
      </c>
      <c r="P13" s="259">
        <f t="shared" si="9"/>
        <v>-0.12699300699300697</v>
      </c>
      <c r="Q13" s="258">
        <f t="shared" si="10"/>
        <v>-2270</v>
      </c>
      <c r="R13" s="259">
        <f t="shared" si="1"/>
        <v>0.30520240883238547</v>
      </c>
      <c r="S13" s="258">
        <f t="shared" si="2"/>
        <v>3649</v>
      </c>
      <c r="T13" s="257">
        <f t="shared" si="11"/>
        <v>3.5726795898229573E-2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12394</v>
      </c>
      <c r="D14" s="251">
        <v>2990</v>
      </c>
      <c r="E14" s="251">
        <v>7676</v>
      </c>
      <c r="F14" s="257">
        <f t="shared" si="0"/>
        <v>3.3684247480044407E-2</v>
      </c>
      <c r="G14" s="251">
        <v>6342</v>
      </c>
      <c r="H14" s="259">
        <f t="shared" si="3"/>
        <v>-0.17378843147472645</v>
      </c>
      <c r="I14" s="258">
        <f t="shared" si="4"/>
        <v>-1334</v>
      </c>
      <c r="J14" s="257">
        <f t="shared" si="5"/>
        <v>1.5790613772343271E-2</v>
      </c>
      <c r="K14" s="251">
        <v>7983</v>
      </c>
      <c r="L14" s="259">
        <f t="shared" si="6"/>
        <v>0.25875118259224217</v>
      </c>
      <c r="M14" s="258">
        <f t="shared" si="7"/>
        <v>1641</v>
      </c>
      <c r="N14" s="257">
        <f t="shared" si="8"/>
        <v>1.8765690966704593E-2</v>
      </c>
      <c r="O14" s="251">
        <v>6844</v>
      </c>
      <c r="P14" s="259">
        <f t="shared" si="9"/>
        <v>-0.14267819115620695</v>
      </c>
      <c r="Q14" s="258">
        <f t="shared" si="10"/>
        <v>-1139</v>
      </c>
      <c r="R14" s="259">
        <f t="shared" si="1"/>
        <v>-0.44779732128449246</v>
      </c>
      <c r="S14" s="258">
        <f t="shared" si="2"/>
        <v>-5550</v>
      </c>
      <c r="T14" s="257">
        <f t="shared" si="11"/>
        <v>1.5668964506727535E-2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12693</v>
      </c>
      <c r="D15" s="251">
        <v>7354</v>
      </c>
      <c r="E15" s="251">
        <v>1344</v>
      </c>
      <c r="F15" s="252">
        <f t="shared" si="0"/>
        <v>5.8978150876992817E-3</v>
      </c>
      <c r="G15" s="251">
        <v>5704</v>
      </c>
      <c r="H15" s="263">
        <f t="shared" si="3"/>
        <v>3.2440476190476186</v>
      </c>
      <c r="I15" s="254">
        <f t="shared" si="4"/>
        <v>4360</v>
      </c>
      <c r="J15" s="252">
        <f t="shared" si="5"/>
        <v>1.4202090974053297E-2</v>
      </c>
      <c r="K15" s="251">
        <v>9147</v>
      </c>
      <c r="L15" s="259">
        <f t="shared" si="6"/>
        <v>0.60361150070126235</v>
      </c>
      <c r="M15" s="258">
        <f t="shared" si="7"/>
        <v>3443</v>
      </c>
      <c r="N15" s="257">
        <f t="shared" si="8"/>
        <v>2.1501913475190641E-2</v>
      </c>
      <c r="O15" s="251">
        <v>15926</v>
      </c>
      <c r="P15" s="259">
        <f t="shared" si="9"/>
        <v>0.74111730622061889</v>
      </c>
      <c r="Q15" s="258">
        <f t="shared" si="10"/>
        <v>6779</v>
      </c>
      <c r="R15" s="259">
        <f t="shared" si="1"/>
        <v>0.25470731899472154</v>
      </c>
      <c r="S15" s="258">
        <f t="shared" si="2"/>
        <v>3233</v>
      </c>
      <c r="T15" s="257">
        <f t="shared" si="11"/>
        <v>3.6461707880500106E-2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15053</v>
      </c>
      <c r="D16" s="251">
        <f>D6-SUM(D7:D15)</f>
        <v>29387</v>
      </c>
      <c r="E16" s="251">
        <f>E6-SUM(E7:E15)</f>
        <v>4668</v>
      </c>
      <c r="F16" s="257">
        <f t="shared" si="0"/>
        <v>2.0484375617098399E-2</v>
      </c>
      <c r="G16" s="251">
        <f>G6-SUM(G7:G15)</f>
        <v>11296</v>
      </c>
      <c r="H16" s="259">
        <f t="shared" si="3"/>
        <v>1.4198800342759212</v>
      </c>
      <c r="I16" s="258">
        <f t="shared" si="4"/>
        <v>6628</v>
      </c>
      <c r="J16" s="257">
        <f t="shared" si="5"/>
        <v>2.8125319011729672E-2</v>
      </c>
      <c r="K16" s="251">
        <f>K6-SUM(K7:K15)</f>
        <v>11603</v>
      </c>
      <c r="L16" s="259">
        <f t="shared" si="6"/>
        <v>2.7177762039660047E-2</v>
      </c>
      <c r="M16" s="258">
        <f t="shared" si="7"/>
        <v>307</v>
      </c>
      <c r="N16" s="257">
        <f t="shared" si="8"/>
        <v>2.7275248939831312E-2</v>
      </c>
      <c r="O16" s="251">
        <f>O6-SUM(O7:O15)</f>
        <v>12431</v>
      </c>
      <c r="P16" s="259">
        <f t="shared" si="9"/>
        <v>7.1360854951305619E-2</v>
      </c>
      <c r="Q16" s="258">
        <f t="shared" si="10"/>
        <v>828</v>
      </c>
      <c r="R16" s="259">
        <f t="shared" si="1"/>
        <v>-0.17418454793064508</v>
      </c>
      <c r="S16" s="258">
        <f t="shared" si="2"/>
        <v>-2622</v>
      </c>
      <c r="T16" s="257">
        <f t="shared" si="11"/>
        <v>2.8460096110919052E-2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183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68" t="s">
        <v>181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632407</v>
      </c>
      <c r="D136" s="227">
        <v>248294</v>
      </c>
      <c r="E136" s="227">
        <v>384253</v>
      </c>
      <c r="F136" s="227">
        <v>593573</v>
      </c>
      <c r="G136" s="228">
        <f>F136/E136-1</f>
        <v>0.54474525898301374</v>
      </c>
      <c r="H136" s="227">
        <f>F136-E136</f>
        <v>209320</v>
      </c>
      <c r="I136" s="228">
        <f>F136/F$136</f>
        <v>1</v>
      </c>
      <c r="J136" s="227">
        <v>612478</v>
      </c>
      <c r="K136" s="228">
        <f>H136/H$136</f>
        <v>1</v>
      </c>
      <c r="L136" s="228">
        <f>J136/F136-1</f>
        <v>3.1849494501939857E-2</v>
      </c>
      <c r="M136" s="227">
        <f>J136-F136</f>
        <v>18905</v>
      </c>
      <c r="N136" s="228">
        <f>J136/C136-1</f>
        <v>-3.1512933917556274E-2</v>
      </c>
      <c r="O136" s="227">
        <f>J136-C136</f>
        <v>-19929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109920</v>
      </c>
      <c r="D137" s="251">
        <v>49521</v>
      </c>
      <c r="E137" s="251">
        <v>120918</v>
      </c>
      <c r="F137" s="251">
        <v>120397</v>
      </c>
      <c r="G137" s="257">
        <f t="shared" ref="G137:G146" si="12">F137/E137-1</f>
        <v>-4.3087050728592979E-3</v>
      </c>
      <c r="H137" s="264">
        <f t="shared" ref="H137:H146" si="13">F137-E137</f>
        <v>-521</v>
      </c>
      <c r="I137" s="259">
        <f t="shared" ref="I137:K146" si="14">F137/F$136</f>
        <v>0.20283436072732419</v>
      </c>
      <c r="J137" s="251">
        <v>106138</v>
      </c>
      <c r="K137" s="259">
        <f t="shared" si="14"/>
        <v>-2.4890120389833748E-3</v>
      </c>
      <c r="L137" s="259">
        <f t="shared" ref="L137:L146" si="15">J137/F137-1</f>
        <v>-0.11843318355108512</v>
      </c>
      <c r="M137" s="258">
        <f t="shared" ref="M137:M146" si="16">J137-F137</f>
        <v>-14259</v>
      </c>
      <c r="N137" s="257">
        <f t="shared" ref="N137:N145" si="17">J137/C137-1</f>
        <v>-3.4406841339155725E-2</v>
      </c>
      <c r="O137" s="251">
        <f t="shared" ref="O137:O146" si="18">J137-C137</f>
        <v>-3782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76491</v>
      </c>
      <c r="D138" s="251">
        <v>26848</v>
      </c>
      <c r="E138" s="251">
        <v>39986</v>
      </c>
      <c r="F138" s="251">
        <v>75857</v>
      </c>
      <c r="G138" s="257">
        <f t="shared" si="12"/>
        <v>0.89708898114340019</v>
      </c>
      <c r="H138" s="264">
        <f t="shared" si="13"/>
        <v>35871</v>
      </c>
      <c r="I138" s="259">
        <f t="shared" si="14"/>
        <v>0.12779725492904831</v>
      </c>
      <c r="J138" s="251">
        <v>67064</v>
      </c>
      <c r="K138" s="259">
        <f t="shared" si="14"/>
        <v>0.17136919549015861</v>
      </c>
      <c r="L138" s="259">
        <f t="shared" si="15"/>
        <v>-0.1159154725338466</v>
      </c>
      <c r="M138" s="258">
        <f t="shared" si="16"/>
        <v>-8793</v>
      </c>
      <c r="N138" s="257">
        <f t="shared" si="17"/>
        <v>-0.12324325737668484</v>
      </c>
      <c r="O138" s="251">
        <f t="shared" si="18"/>
        <v>-9427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4565</v>
      </c>
      <c r="D139" s="251">
        <v>681</v>
      </c>
      <c r="E139" s="251">
        <v>2535</v>
      </c>
      <c r="F139" s="251">
        <v>3247</v>
      </c>
      <c r="G139" s="257">
        <f t="shared" si="12"/>
        <v>0.28086785009861925</v>
      </c>
      <c r="H139" s="265">
        <f t="shared" si="13"/>
        <v>712</v>
      </c>
      <c r="I139" s="263">
        <f t="shared" si="14"/>
        <v>5.4702622929277446E-3</v>
      </c>
      <c r="J139" s="251">
        <v>5439</v>
      </c>
      <c r="K139" s="263">
        <f t="shared" si="14"/>
        <v>3.4014905407987769E-3</v>
      </c>
      <c r="L139" s="259">
        <f t="shared" si="15"/>
        <v>0.67508469356328926</v>
      </c>
      <c r="M139" s="258">
        <f t="shared" si="16"/>
        <v>2192</v>
      </c>
      <c r="N139" s="257">
        <f t="shared" si="17"/>
        <v>0.1914567360350492</v>
      </c>
      <c r="O139" s="251">
        <f t="shared" si="18"/>
        <v>874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284219</v>
      </c>
      <c r="D140" s="251">
        <v>74813</v>
      </c>
      <c r="E140" s="251">
        <v>114704</v>
      </c>
      <c r="F140" s="251">
        <v>244952</v>
      </c>
      <c r="G140" s="257">
        <f t="shared" si="12"/>
        <v>1.1355140186915889</v>
      </c>
      <c r="H140" s="264">
        <f t="shared" si="13"/>
        <v>130248</v>
      </c>
      <c r="I140" s="259">
        <f t="shared" si="14"/>
        <v>0.4126737570610523</v>
      </c>
      <c r="J140" s="251">
        <v>249820</v>
      </c>
      <c r="K140" s="259">
        <f t="shared" si="14"/>
        <v>0.62224345499713363</v>
      </c>
      <c r="L140" s="259">
        <f t="shared" si="15"/>
        <v>1.987328129592747E-2</v>
      </c>
      <c r="M140" s="258">
        <f t="shared" si="16"/>
        <v>4868</v>
      </c>
      <c r="N140" s="257">
        <f t="shared" si="17"/>
        <v>-0.12102991003416375</v>
      </c>
      <c r="O140" s="251">
        <f t="shared" si="18"/>
        <v>-34399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19123</v>
      </c>
      <c r="D141" s="251">
        <v>25621</v>
      </c>
      <c r="E141" s="251">
        <v>20278</v>
      </c>
      <c r="F141" s="251">
        <v>32271</v>
      </c>
      <c r="G141" s="257">
        <f t="shared" si="12"/>
        <v>0.59142913502317773</v>
      </c>
      <c r="H141" s="265">
        <f t="shared" si="13"/>
        <v>11993</v>
      </c>
      <c r="I141" s="263">
        <f t="shared" si="14"/>
        <v>5.4367365092414917E-2</v>
      </c>
      <c r="J141" s="251">
        <v>36164</v>
      </c>
      <c r="K141" s="263">
        <f t="shared" si="14"/>
        <v>5.7295050640168162E-2</v>
      </c>
      <c r="L141" s="259">
        <f t="shared" si="15"/>
        <v>0.12063462551516846</v>
      </c>
      <c r="M141" s="258">
        <f t="shared" si="16"/>
        <v>3893</v>
      </c>
      <c r="N141" s="257">
        <f t="shared" si="17"/>
        <v>0.89112586937196037</v>
      </c>
      <c r="O141" s="251">
        <f t="shared" si="18"/>
        <v>17041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59066</v>
      </c>
      <c r="D142" s="251">
        <v>33780</v>
      </c>
      <c r="E142" s="251">
        <v>51310</v>
      </c>
      <c r="F142" s="251">
        <v>65021</v>
      </c>
      <c r="G142" s="257">
        <f t="shared" si="12"/>
        <v>0.26721886571818354</v>
      </c>
      <c r="H142" s="264">
        <f t="shared" si="13"/>
        <v>13711</v>
      </c>
      <c r="I142" s="259">
        <f t="shared" si="14"/>
        <v>0.10954170759114717</v>
      </c>
      <c r="J142" s="251">
        <v>80309</v>
      </c>
      <c r="K142" s="259">
        <f t="shared" si="14"/>
        <v>6.5502579782151724E-2</v>
      </c>
      <c r="L142" s="259">
        <f t="shared" si="15"/>
        <v>0.23512403684963323</v>
      </c>
      <c r="M142" s="258">
        <f t="shared" si="16"/>
        <v>15288</v>
      </c>
      <c r="N142" s="257">
        <f t="shared" si="17"/>
        <v>0.3596485287644331</v>
      </c>
      <c r="O142" s="251">
        <f t="shared" si="18"/>
        <v>21243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17966</v>
      </c>
      <c r="D143" s="251">
        <v>7339</v>
      </c>
      <c r="E143" s="251">
        <v>10731</v>
      </c>
      <c r="F143" s="251">
        <v>17520</v>
      </c>
      <c r="G143" s="257">
        <f t="shared" si="12"/>
        <v>0.63265306122448983</v>
      </c>
      <c r="H143" s="265">
        <f t="shared" si="13"/>
        <v>6789</v>
      </c>
      <c r="I143" s="263">
        <f t="shared" si="14"/>
        <v>2.951616734588669E-2</v>
      </c>
      <c r="J143" s="251">
        <v>25698</v>
      </c>
      <c r="K143" s="263">
        <f t="shared" si="14"/>
        <v>3.243359449646474E-2</v>
      </c>
      <c r="L143" s="259">
        <f t="shared" si="15"/>
        <v>0.46678082191780823</v>
      </c>
      <c r="M143" s="258">
        <f t="shared" si="16"/>
        <v>8178</v>
      </c>
      <c r="N143" s="257">
        <f t="shared" si="17"/>
        <v>0.43036847378381382</v>
      </c>
      <c r="O143" s="251">
        <f t="shared" si="18"/>
        <v>7732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20687</v>
      </c>
      <c r="D144" s="251">
        <v>6781</v>
      </c>
      <c r="E144" s="251">
        <v>11021</v>
      </c>
      <c r="F144" s="251">
        <v>9118</v>
      </c>
      <c r="G144" s="257">
        <f t="shared" si="12"/>
        <v>-0.17267035659196084</v>
      </c>
      <c r="H144" s="264">
        <f t="shared" si="13"/>
        <v>-1903</v>
      </c>
      <c r="I144" s="259">
        <f t="shared" si="14"/>
        <v>1.536121083674628E-2</v>
      </c>
      <c r="J144" s="251">
        <v>11280</v>
      </c>
      <c r="K144" s="259">
        <f t="shared" si="14"/>
        <v>-9.0913433976686411E-3</v>
      </c>
      <c r="L144" s="259">
        <f t="shared" si="15"/>
        <v>0.23711340206185572</v>
      </c>
      <c r="M144" s="258">
        <f t="shared" si="16"/>
        <v>2162</v>
      </c>
      <c r="N144" s="257">
        <f t="shared" si="17"/>
        <v>-0.45473002368637305</v>
      </c>
      <c r="O144" s="251">
        <f t="shared" si="18"/>
        <v>-9407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19152</v>
      </c>
      <c r="D145" s="251">
        <v>15343</v>
      </c>
      <c r="E145" s="251">
        <v>4744</v>
      </c>
      <c r="F145" s="251">
        <v>9037</v>
      </c>
      <c r="G145" s="257">
        <f t="shared" si="12"/>
        <v>0.9049325463743676</v>
      </c>
      <c r="H145" s="265">
        <f t="shared" si="13"/>
        <v>4293</v>
      </c>
      <c r="I145" s="263">
        <f t="shared" si="14"/>
        <v>1.5224749104153995E-2</v>
      </c>
      <c r="J145" s="251">
        <v>15069</v>
      </c>
      <c r="K145" s="263">
        <f t="shared" si="14"/>
        <v>2.0509268106248806E-2</v>
      </c>
      <c r="L145" s="259">
        <f t="shared" si="15"/>
        <v>0.66747814540223516</v>
      </c>
      <c r="M145" s="258">
        <f t="shared" si="16"/>
        <v>6032</v>
      </c>
      <c r="N145" s="257">
        <f t="shared" si="17"/>
        <v>-0.21318922305764409</v>
      </c>
      <c r="O145" s="251">
        <f t="shared" si="18"/>
        <v>-4083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21218</v>
      </c>
      <c r="D146" s="251">
        <f>D136-SUM(D137:D145)</f>
        <v>7567</v>
      </c>
      <c r="E146" s="251">
        <f>E136-SUM(E137:E145)</f>
        <v>8026</v>
      </c>
      <c r="F146" s="251">
        <f>F136-SUM(F137:F145)</f>
        <v>16153</v>
      </c>
      <c r="G146" s="257">
        <f t="shared" si="12"/>
        <v>1.012584101669574</v>
      </c>
      <c r="H146" s="264">
        <f t="shared" si="13"/>
        <v>8127</v>
      </c>
      <c r="I146" s="259">
        <f t="shared" si="14"/>
        <v>2.7213165019298383E-2</v>
      </c>
      <c r="J146" s="251">
        <f>J136-SUM(J137:J145)</f>
        <v>15497</v>
      </c>
      <c r="K146" s="259">
        <f t="shared" si="14"/>
        <v>3.8825721383527613E-2</v>
      </c>
      <c r="L146" s="259">
        <f t="shared" si="15"/>
        <v>-4.0611651086485456E-2</v>
      </c>
      <c r="M146" s="258">
        <f t="shared" si="16"/>
        <v>-656</v>
      </c>
      <c r="N146" s="257">
        <f>J146/C146-1</f>
        <v>-0.26962955980771042</v>
      </c>
      <c r="O146" s="251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0139F-9715-4626-863A-B7A589DE98D7}">
  <sheetPr>
    <tabColor theme="4" tint="0.39997558519241921"/>
  </sheetPr>
  <dimension ref="A1:AE149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200</v>
      </c>
      <c r="C6" s="242">
        <v>291675</v>
      </c>
      <c r="D6" s="242">
        <v>119440</v>
      </c>
      <c r="E6" s="242">
        <v>281254</v>
      </c>
      <c r="F6" s="243">
        <f>E6/$E$6</f>
        <v>1</v>
      </c>
      <c r="G6" s="242">
        <v>304356</v>
      </c>
      <c r="H6" s="243">
        <f>G6/E6-1</f>
        <v>8.2139276241404602E-2</v>
      </c>
      <c r="I6" s="242">
        <f>G6-E6</f>
        <v>23102</v>
      </c>
      <c r="J6" s="243">
        <f>G6/$G$6</f>
        <v>1</v>
      </c>
      <c r="K6" s="242">
        <v>303113</v>
      </c>
      <c r="L6" s="243">
        <f>K6/G6-1</f>
        <v>-4.0840331716804901E-3</v>
      </c>
      <c r="M6" s="242">
        <f>K6-G6</f>
        <v>-1243</v>
      </c>
      <c r="N6" s="243">
        <f>K6/$K$6</f>
        <v>1</v>
      </c>
      <c r="O6" s="242">
        <v>296727</v>
      </c>
      <c r="P6" s="243">
        <f>O6/K6-1</f>
        <v>-2.1068050529010618E-2</v>
      </c>
      <c r="Q6" s="242">
        <f>O6-K6</f>
        <v>-6386</v>
      </c>
      <c r="R6" s="243">
        <f>IFERROR(O6/C6-1,"-")</f>
        <v>1.7320647981486248E-2</v>
      </c>
      <c r="S6" s="242">
        <f>O6-C6</f>
        <v>5052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82302</v>
      </c>
      <c r="D7" s="251">
        <v>27555</v>
      </c>
      <c r="E7" s="251">
        <v>98392</v>
      </c>
      <c r="F7" s="257">
        <f t="shared" ref="F7:F16" si="0">E7/$E$6</f>
        <v>0.34983324681604527</v>
      </c>
      <c r="G7" s="251">
        <v>66043</v>
      </c>
      <c r="H7" s="259">
        <f>G7/E7-1</f>
        <v>-0.32877672981543216</v>
      </c>
      <c r="I7" s="258">
        <f>G7-E7</f>
        <v>-32349</v>
      </c>
      <c r="J7" s="257">
        <f>G7/$G$6</f>
        <v>0.21699260077015076</v>
      </c>
      <c r="K7" s="251">
        <v>56179</v>
      </c>
      <c r="L7" s="259">
        <f>K7/G7-1</f>
        <v>-0.14935723695168301</v>
      </c>
      <c r="M7" s="258">
        <f>K7-G7</f>
        <v>-9864</v>
      </c>
      <c r="N7" s="257">
        <f>K7/$K$6</f>
        <v>0.18534012068106615</v>
      </c>
      <c r="O7" s="251">
        <v>44950</v>
      </c>
      <c r="P7" s="259">
        <f>O7/K7-1</f>
        <v>-0.19987895832962499</v>
      </c>
      <c r="Q7" s="258">
        <f>O7-K7</f>
        <v>-11229</v>
      </c>
      <c r="R7" s="259">
        <f t="shared" ref="R7:R16" si="1">IFERROR(O7/C7-1,"-")</f>
        <v>-0.45384073291050031</v>
      </c>
      <c r="S7" s="258">
        <f t="shared" ref="S7:S16" si="2">O7-C7</f>
        <v>-37352</v>
      </c>
      <c r="T7" s="257">
        <f>O7/$O$6</f>
        <v>0.15148604609624336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37857</v>
      </c>
      <c r="D8" s="251">
        <v>12043</v>
      </c>
      <c r="E8" s="251">
        <v>33031</v>
      </c>
      <c r="F8" s="257">
        <f t="shared" si="0"/>
        <v>0.11744188527096504</v>
      </c>
      <c r="G8" s="251">
        <v>37477</v>
      </c>
      <c r="H8" s="259">
        <f t="shared" ref="H8:H16" si="3">G8/E8-1</f>
        <v>0.13460082952378061</v>
      </c>
      <c r="I8" s="258">
        <f t="shared" ref="I8:I16" si="4">G8-E8</f>
        <v>4446</v>
      </c>
      <c r="J8" s="257">
        <f t="shared" ref="J8:J16" si="5">G8/$G$6</f>
        <v>0.12313540722049179</v>
      </c>
      <c r="K8" s="251">
        <v>37381</v>
      </c>
      <c r="L8" s="259">
        <f t="shared" ref="L8:L16" si="6">K8/G8-1</f>
        <v>-2.5615710969394412E-3</v>
      </c>
      <c r="M8" s="258">
        <f t="shared" ref="M8:M16" si="7">K8-G8</f>
        <v>-96</v>
      </c>
      <c r="N8" s="257">
        <f t="shared" ref="N8:N16" si="8">K8/$K$6</f>
        <v>0.12332364497728569</v>
      </c>
      <c r="O8" s="251">
        <v>36773</v>
      </c>
      <c r="P8" s="259">
        <f t="shared" ref="P8:P16" si="9">O8/K8-1</f>
        <v>-1.626494743318796E-2</v>
      </c>
      <c r="Q8" s="258">
        <f t="shared" ref="Q8:Q16" si="10">O8-K8</f>
        <v>-608</v>
      </c>
      <c r="R8" s="259">
        <f t="shared" si="1"/>
        <v>-2.8634070317246518E-2</v>
      </c>
      <c r="S8" s="258">
        <f t="shared" si="2"/>
        <v>-1084</v>
      </c>
      <c r="T8" s="257">
        <f t="shared" ref="T8:T16" si="11">O8/$O$6</f>
        <v>0.12392872910116033</v>
      </c>
      <c r="V8" s="29"/>
      <c r="W8" s="79"/>
      <c r="AE8" s="1"/>
    </row>
    <row r="9" spans="1:31" s="4" customFormat="1" x14ac:dyDescent="0.25">
      <c r="B9" s="234" t="s">
        <v>46</v>
      </c>
      <c r="C9" s="251">
        <v>4284</v>
      </c>
      <c r="D9" s="251">
        <v>1428</v>
      </c>
      <c r="E9" s="251">
        <v>1671</v>
      </c>
      <c r="F9" s="252">
        <f t="shared" si="0"/>
        <v>5.9412488355721164E-3</v>
      </c>
      <c r="G9" s="251">
        <v>1903</v>
      </c>
      <c r="H9" s="263">
        <f t="shared" si="3"/>
        <v>0.13883901855176539</v>
      </c>
      <c r="I9" s="254">
        <f t="shared" si="4"/>
        <v>232</v>
      </c>
      <c r="J9" s="252">
        <f t="shared" si="5"/>
        <v>6.2525463601834693E-3</v>
      </c>
      <c r="K9" s="251">
        <v>10896</v>
      </c>
      <c r="L9" s="259">
        <f t="shared" si="6"/>
        <v>4.7256962690488704</v>
      </c>
      <c r="M9" s="258">
        <f t="shared" si="7"/>
        <v>8993</v>
      </c>
      <c r="N9" s="257">
        <f t="shared" si="8"/>
        <v>3.5946990066410875E-2</v>
      </c>
      <c r="O9" s="251">
        <v>5262</v>
      </c>
      <c r="P9" s="259">
        <f t="shared" si="9"/>
        <v>-0.51707048458149774</v>
      </c>
      <c r="Q9" s="258">
        <f t="shared" si="10"/>
        <v>-5634</v>
      </c>
      <c r="R9" s="259">
        <f t="shared" si="1"/>
        <v>0.22829131652661072</v>
      </c>
      <c r="S9" s="258">
        <f t="shared" si="2"/>
        <v>978</v>
      </c>
      <c r="T9" s="257">
        <f t="shared" si="11"/>
        <v>1.7733472181500166E-2</v>
      </c>
      <c r="V9" s="29"/>
      <c r="W9" s="79"/>
      <c r="AE9" s="1"/>
    </row>
    <row r="10" spans="1:31" s="4" customFormat="1" x14ac:dyDescent="0.25">
      <c r="B10" s="234" t="s">
        <v>48</v>
      </c>
      <c r="C10" s="251">
        <v>49102</v>
      </c>
      <c r="D10" s="251">
        <v>12883</v>
      </c>
      <c r="E10" s="251">
        <v>37457</v>
      </c>
      <c r="F10" s="257">
        <f t="shared" si="0"/>
        <v>0.13317855034950615</v>
      </c>
      <c r="G10" s="251">
        <v>68204</v>
      </c>
      <c r="H10" s="259">
        <f t="shared" si="3"/>
        <v>0.82086125423819323</v>
      </c>
      <c r="I10" s="258">
        <f t="shared" si="4"/>
        <v>30747</v>
      </c>
      <c r="J10" s="257">
        <f t="shared" si="5"/>
        <v>0.22409283864947627</v>
      </c>
      <c r="K10" s="251">
        <v>64895</v>
      </c>
      <c r="L10" s="259">
        <f t="shared" si="6"/>
        <v>-4.8516216057709172E-2</v>
      </c>
      <c r="M10" s="258">
        <f t="shared" si="7"/>
        <v>-3309</v>
      </c>
      <c r="N10" s="257">
        <f t="shared" si="8"/>
        <v>0.21409507345445428</v>
      </c>
      <c r="O10" s="251">
        <v>78411</v>
      </c>
      <c r="P10" s="259">
        <f t="shared" si="9"/>
        <v>0.20827490561676565</v>
      </c>
      <c r="Q10" s="258">
        <f t="shared" si="10"/>
        <v>13516</v>
      </c>
      <c r="R10" s="259">
        <f t="shared" si="1"/>
        <v>0.59690032992546138</v>
      </c>
      <c r="S10" s="258">
        <f t="shared" si="2"/>
        <v>29309</v>
      </c>
      <c r="T10" s="257">
        <f>O10/$O$6</f>
        <v>0.26425300023253701</v>
      </c>
      <c r="V10" s="29"/>
      <c r="W10" s="79"/>
      <c r="AE10" s="1"/>
    </row>
    <row r="11" spans="1:31" s="4" customFormat="1" x14ac:dyDescent="0.25">
      <c r="B11" s="234" t="s">
        <v>50</v>
      </c>
      <c r="C11" s="251">
        <v>8063</v>
      </c>
      <c r="D11" s="251">
        <v>1760</v>
      </c>
      <c r="E11" s="251">
        <v>18747</v>
      </c>
      <c r="F11" s="252">
        <f t="shared" si="0"/>
        <v>6.6655052017037975E-2</v>
      </c>
      <c r="G11" s="251">
        <v>11681</v>
      </c>
      <c r="H11" s="263">
        <f t="shared" si="3"/>
        <v>-0.37691363951565582</v>
      </c>
      <c r="I11" s="254">
        <f t="shared" si="4"/>
        <v>-7066</v>
      </c>
      <c r="J11" s="252">
        <f t="shared" si="5"/>
        <v>3.8379397810458807E-2</v>
      </c>
      <c r="K11" s="251">
        <v>15258</v>
      </c>
      <c r="L11" s="259">
        <f t="shared" si="6"/>
        <v>0.30622378221042723</v>
      </c>
      <c r="M11" s="258">
        <f t="shared" si="7"/>
        <v>3577</v>
      </c>
      <c r="N11" s="257">
        <f t="shared" si="8"/>
        <v>5.0337662851807741E-2</v>
      </c>
      <c r="O11" s="251">
        <v>11361</v>
      </c>
      <c r="P11" s="259">
        <f t="shared" si="9"/>
        <v>-0.25540699960676372</v>
      </c>
      <c r="Q11" s="258">
        <f t="shared" si="10"/>
        <v>-3897</v>
      </c>
      <c r="R11" s="259">
        <f t="shared" si="1"/>
        <v>0.40902889743271742</v>
      </c>
      <c r="S11" s="258">
        <f t="shared" si="2"/>
        <v>3298</v>
      </c>
      <c r="T11" s="257">
        <f t="shared" si="11"/>
        <v>3.8287719014447621E-2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39630</v>
      </c>
      <c r="D12" s="251">
        <v>14921</v>
      </c>
      <c r="E12" s="251">
        <v>29618</v>
      </c>
      <c r="F12" s="257">
        <f t="shared" si="0"/>
        <v>0.10530694674564628</v>
      </c>
      <c r="G12" s="251">
        <v>44023</v>
      </c>
      <c r="H12" s="259">
        <f t="shared" si="3"/>
        <v>0.48635964616111815</v>
      </c>
      <c r="I12" s="258">
        <f t="shared" si="4"/>
        <v>14405</v>
      </c>
      <c r="J12" s="257">
        <f t="shared" si="5"/>
        <v>0.14464311529918911</v>
      </c>
      <c r="K12" s="251">
        <v>43982</v>
      </c>
      <c r="L12" s="259">
        <f t="shared" si="6"/>
        <v>-9.3133134952183561E-4</v>
      </c>
      <c r="M12" s="258">
        <f t="shared" si="7"/>
        <v>-41</v>
      </c>
      <c r="N12" s="257">
        <f t="shared" si="8"/>
        <v>0.14510100193657152</v>
      </c>
      <c r="O12" s="251">
        <v>49326</v>
      </c>
      <c r="P12" s="259">
        <f t="shared" si="9"/>
        <v>0.12150425173934787</v>
      </c>
      <c r="Q12" s="258">
        <f t="shared" si="10"/>
        <v>5344</v>
      </c>
      <c r="R12" s="259">
        <f t="shared" si="1"/>
        <v>0.24466313398940187</v>
      </c>
      <c r="S12" s="258">
        <f t="shared" si="2"/>
        <v>9696</v>
      </c>
      <c r="T12" s="257">
        <f t="shared" si="11"/>
        <v>0.16623360867059619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11495</v>
      </c>
      <c r="D13" s="251">
        <v>5251</v>
      </c>
      <c r="E13" s="251">
        <v>5514</v>
      </c>
      <c r="F13" s="252">
        <f t="shared" si="0"/>
        <v>1.9605054505891471E-2</v>
      </c>
      <c r="G13" s="251">
        <v>10214</v>
      </c>
      <c r="H13" s="263">
        <f t="shared" si="3"/>
        <v>0.85237577076532456</v>
      </c>
      <c r="I13" s="254">
        <f t="shared" si="4"/>
        <v>4700</v>
      </c>
      <c r="J13" s="252">
        <f t="shared" si="5"/>
        <v>3.3559384405104552E-2</v>
      </c>
      <c r="K13" s="251">
        <v>8603</v>
      </c>
      <c r="L13" s="259">
        <f t="shared" si="6"/>
        <v>-0.15772469159976499</v>
      </c>
      <c r="M13" s="258">
        <f t="shared" si="7"/>
        <v>-1611</v>
      </c>
      <c r="N13" s="257">
        <f t="shared" si="8"/>
        <v>2.8382154510034212E-2</v>
      </c>
      <c r="O13" s="251">
        <v>6456</v>
      </c>
      <c r="P13" s="259">
        <f t="shared" si="9"/>
        <v>-0.24956410554457742</v>
      </c>
      <c r="Q13" s="258">
        <f t="shared" si="10"/>
        <v>-2147</v>
      </c>
      <c r="R13" s="259">
        <f t="shared" si="1"/>
        <v>-0.43836450630709001</v>
      </c>
      <c r="S13" s="258">
        <f t="shared" si="2"/>
        <v>-5039</v>
      </c>
      <c r="T13" s="257">
        <f t="shared" si="11"/>
        <v>2.1757372938761892E-2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19344</v>
      </c>
      <c r="D14" s="251">
        <v>7684</v>
      </c>
      <c r="E14" s="251">
        <v>24748</v>
      </c>
      <c r="F14" s="257">
        <f t="shared" si="0"/>
        <v>8.7991637452267346E-2</v>
      </c>
      <c r="G14" s="251">
        <v>14712</v>
      </c>
      <c r="H14" s="259">
        <f t="shared" si="3"/>
        <v>-0.40552771941166965</v>
      </c>
      <c r="I14" s="258">
        <f t="shared" si="4"/>
        <v>-10036</v>
      </c>
      <c r="J14" s="257">
        <f t="shared" si="5"/>
        <v>4.8338130347356387E-2</v>
      </c>
      <c r="K14" s="251">
        <v>15109</v>
      </c>
      <c r="L14" s="259">
        <f t="shared" si="6"/>
        <v>2.6984774333877137E-2</v>
      </c>
      <c r="M14" s="258">
        <f t="shared" si="7"/>
        <v>397</v>
      </c>
      <c r="N14" s="257">
        <f t="shared" si="8"/>
        <v>4.9846097000128667E-2</v>
      </c>
      <c r="O14" s="251">
        <v>13314</v>
      </c>
      <c r="P14" s="259">
        <f t="shared" si="9"/>
        <v>-0.11880336223442978</v>
      </c>
      <c r="Q14" s="258">
        <f t="shared" si="10"/>
        <v>-1795</v>
      </c>
      <c r="R14" s="259">
        <f t="shared" si="1"/>
        <v>-0.31172456575682383</v>
      </c>
      <c r="S14" s="258">
        <f t="shared" si="2"/>
        <v>-6030</v>
      </c>
      <c r="T14" s="257">
        <f t="shared" si="11"/>
        <v>4.4869526534491298E-2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15206</v>
      </c>
      <c r="D15" s="251">
        <v>4088</v>
      </c>
      <c r="E15" s="251">
        <v>13586</v>
      </c>
      <c r="F15" s="252">
        <f t="shared" si="0"/>
        <v>4.8305090772042356E-2</v>
      </c>
      <c r="G15" s="251">
        <v>22489</v>
      </c>
      <c r="H15" s="263">
        <f t="shared" si="3"/>
        <v>0.65530693360812609</v>
      </c>
      <c r="I15" s="254">
        <f t="shared" si="4"/>
        <v>8903</v>
      </c>
      <c r="J15" s="252">
        <f t="shared" si="5"/>
        <v>7.3890444085216E-2</v>
      </c>
      <c r="K15" s="251">
        <v>21168</v>
      </c>
      <c r="L15" s="259">
        <f t="shared" si="6"/>
        <v>-5.8739828360531821E-2</v>
      </c>
      <c r="M15" s="258">
        <f t="shared" si="7"/>
        <v>-1321</v>
      </c>
      <c r="N15" s="257">
        <f t="shared" si="8"/>
        <v>6.9835341935185882E-2</v>
      </c>
      <c r="O15" s="251">
        <v>25818</v>
      </c>
      <c r="P15" s="259">
        <f t="shared" si="9"/>
        <v>0.21967120181405897</v>
      </c>
      <c r="Q15" s="258">
        <f t="shared" si="10"/>
        <v>4650</v>
      </c>
      <c r="R15" s="259">
        <f t="shared" si="1"/>
        <v>0.6978824148362488</v>
      </c>
      <c r="S15" s="258">
        <f t="shared" si="2"/>
        <v>10612</v>
      </c>
      <c r="T15" s="257">
        <f t="shared" si="11"/>
        <v>8.7009271148227152E-2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24392</v>
      </c>
      <c r="D16" s="251">
        <f>D6-SUM(D7:D15)</f>
        <v>31827</v>
      </c>
      <c r="E16" s="251">
        <f>E6-SUM(E7:E15)</f>
        <v>18490</v>
      </c>
      <c r="F16" s="257">
        <f t="shared" si="0"/>
        <v>6.5741287235025994E-2</v>
      </c>
      <c r="G16" s="251">
        <f>G6-SUM(G7:G15)</f>
        <v>27610</v>
      </c>
      <c r="H16" s="259">
        <f t="shared" si="3"/>
        <v>0.49323958896700915</v>
      </c>
      <c r="I16" s="258">
        <f t="shared" si="4"/>
        <v>9120</v>
      </c>
      <c r="J16" s="257">
        <f t="shared" si="5"/>
        <v>9.0716135052372873E-2</v>
      </c>
      <c r="K16" s="251">
        <f>K6-SUM(K7:K15)</f>
        <v>29642</v>
      </c>
      <c r="L16" s="259">
        <f t="shared" si="6"/>
        <v>7.3596522998913505E-2</v>
      </c>
      <c r="M16" s="258">
        <f t="shared" si="7"/>
        <v>2032</v>
      </c>
      <c r="N16" s="257">
        <f t="shared" si="8"/>
        <v>9.7791912587054997E-2</v>
      </c>
      <c r="O16" s="251">
        <f>O6-SUM(O7:O15)</f>
        <v>25056</v>
      </c>
      <c r="P16" s="259">
        <f t="shared" si="9"/>
        <v>-0.15471290736117671</v>
      </c>
      <c r="Q16" s="258">
        <f t="shared" si="10"/>
        <v>-4586</v>
      </c>
      <c r="R16" s="259">
        <f t="shared" si="1"/>
        <v>2.722204001311912E-2</v>
      </c>
      <c r="S16" s="258">
        <f t="shared" si="2"/>
        <v>664</v>
      </c>
      <c r="T16" s="257">
        <f t="shared" si="11"/>
        <v>8.4441254082034997E-2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183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68" t="s">
        <v>181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415150</v>
      </c>
      <c r="D136" s="227">
        <v>208389</v>
      </c>
      <c r="E136" s="227">
        <v>416048</v>
      </c>
      <c r="F136" s="227">
        <v>423208</v>
      </c>
      <c r="G136" s="228">
        <f>F136/E136-1</f>
        <v>1.7209552743914225E-2</v>
      </c>
      <c r="H136" s="227">
        <f>F136-E136</f>
        <v>7160</v>
      </c>
      <c r="I136" s="228">
        <f>F136/F$136</f>
        <v>1</v>
      </c>
      <c r="J136" s="227">
        <v>428791</v>
      </c>
      <c r="K136" s="228">
        <f>H136/H$136</f>
        <v>1</v>
      </c>
      <c r="L136" s="228">
        <f>J136/F136-1</f>
        <v>1.3192094667397569E-2</v>
      </c>
      <c r="M136" s="227">
        <f>J136-F136</f>
        <v>5583</v>
      </c>
      <c r="N136" s="228">
        <f>J136/C136-1</f>
        <v>3.2858003131398306E-2</v>
      </c>
      <c r="O136" s="227">
        <f>J136-C136</f>
        <v>13641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113067</v>
      </c>
      <c r="D137" s="251">
        <v>68476</v>
      </c>
      <c r="E137" s="251">
        <v>126666</v>
      </c>
      <c r="F137" s="251">
        <v>86811</v>
      </c>
      <c r="G137" s="257">
        <f t="shared" ref="G137:G146" si="12">F137/E137-1</f>
        <v>-0.31464639287575202</v>
      </c>
      <c r="H137" s="264">
        <f t="shared" ref="H137:H146" si="13">F137-E137</f>
        <v>-39855</v>
      </c>
      <c r="I137" s="259">
        <f t="shared" ref="I137:K146" si="14">F137/F$136</f>
        <v>0.20512608457307044</v>
      </c>
      <c r="J137" s="251">
        <v>75374</v>
      </c>
      <c r="K137" s="259">
        <f t="shared" si="14"/>
        <v>-5.5663407821229054</v>
      </c>
      <c r="L137" s="259">
        <f t="shared" ref="L137:L146" si="15">J137/F137-1</f>
        <v>-0.13174597689232936</v>
      </c>
      <c r="M137" s="258">
        <f t="shared" ref="M137:M146" si="16">J137-F137</f>
        <v>-11437</v>
      </c>
      <c r="N137" s="257">
        <f t="shared" ref="N137:N146" si="17">J137/C137-1</f>
        <v>-0.33336871058752771</v>
      </c>
      <c r="O137" s="251">
        <f t="shared" ref="O137:O146" si="18">J137-C137</f>
        <v>-37693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51328</v>
      </c>
      <c r="D138" s="251">
        <v>24912</v>
      </c>
      <c r="E138" s="251">
        <v>43482</v>
      </c>
      <c r="F138" s="251">
        <v>48094</v>
      </c>
      <c r="G138" s="257">
        <f t="shared" si="12"/>
        <v>0.10606687824847061</v>
      </c>
      <c r="H138" s="264">
        <f t="shared" si="13"/>
        <v>4612</v>
      </c>
      <c r="I138" s="259">
        <f t="shared" si="14"/>
        <v>0.11364151906391183</v>
      </c>
      <c r="J138" s="251">
        <v>51902</v>
      </c>
      <c r="K138" s="259">
        <f t="shared" si="14"/>
        <v>0.64413407821229052</v>
      </c>
      <c r="L138" s="259">
        <f t="shared" si="15"/>
        <v>7.9178275876408799E-2</v>
      </c>
      <c r="M138" s="258">
        <f t="shared" si="16"/>
        <v>3808</v>
      </c>
      <c r="N138" s="257">
        <f t="shared" si="17"/>
        <v>1.118298004987528E-2</v>
      </c>
      <c r="O138" s="251">
        <f t="shared" si="18"/>
        <v>574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5944</v>
      </c>
      <c r="D139" s="251">
        <v>1658</v>
      </c>
      <c r="E139" s="251">
        <v>2415</v>
      </c>
      <c r="F139" s="251">
        <v>3515</v>
      </c>
      <c r="G139" s="257">
        <f t="shared" si="12"/>
        <v>0.45548654244306408</v>
      </c>
      <c r="H139" s="265">
        <f t="shared" si="13"/>
        <v>1100</v>
      </c>
      <c r="I139" s="263">
        <f t="shared" si="14"/>
        <v>8.3056085896296861E-3</v>
      </c>
      <c r="J139" s="251">
        <v>14811</v>
      </c>
      <c r="K139" s="263">
        <f t="shared" si="14"/>
        <v>0.15363128491620112</v>
      </c>
      <c r="L139" s="259">
        <f t="shared" si="15"/>
        <v>3.2136557610241825</v>
      </c>
      <c r="M139" s="258">
        <f t="shared" si="16"/>
        <v>11296</v>
      </c>
      <c r="N139" s="257">
        <f t="shared" si="17"/>
        <v>1.4917563930013458</v>
      </c>
      <c r="O139" s="251">
        <f t="shared" si="18"/>
        <v>8867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72064</v>
      </c>
      <c r="D140" s="251">
        <v>28320</v>
      </c>
      <c r="E140" s="251">
        <v>66989</v>
      </c>
      <c r="F140" s="251">
        <v>97391</v>
      </c>
      <c r="G140" s="257">
        <f t="shared" si="12"/>
        <v>0.45383570436937415</v>
      </c>
      <c r="H140" s="264">
        <f t="shared" si="13"/>
        <v>30402</v>
      </c>
      <c r="I140" s="259">
        <f t="shared" si="14"/>
        <v>0.23012561199221188</v>
      </c>
      <c r="J140" s="251">
        <v>92103</v>
      </c>
      <c r="K140" s="259">
        <f t="shared" si="14"/>
        <v>4.2460893854748605</v>
      </c>
      <c r="L140" s="259">
        <f t="shared" si="15"/>
        <v>-5.4296598248298134E-2</v>
      </c>
      <c r="M140" s="258">
        <f t="shared" si="16"/>
        <v>-5288</v>
      </c>
      <c r="N140" s="257">
        <f t="shared" si="17"/>
        <v>0.27807226909413862</v>
      </c>
      <c r="O140" s="251">
        <f t="shared" si="18"/>
        <v>20039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11886</v>
      </c>
      <c r="D141" s="251">
        <v>4963</v>
      </c>
      <c r="E141" s="251">
        <v>24120</v>
      </c>
      <c r="F141" s="251">
        <v>16359</v>
      </c>
      <c r="G141" s="257">
        <f t="shared" si="12"/>
        <v>-0.32176616915422884</v>
      </c>
      <c r="H141" s="265">
        <f t="shared" si="13"/>
        <v>-7761</v>
      </c>
      <c r="I141" s="263">
        <f t="shared" si="14"/>
        <v>3.8654751327952215E-2</v>
      </c>
      <c r="J141" s="251">
        <v>19520</v>
      </c>
      <c r="K141" s="263">
        <f t="shared" si="14"/>
        <v>-1.0839385474860335</v>
      </c>
      <c r="L141" s="259">
        <f t="shared" si="15"/>
        <v>0.19322696986368371</v>
      </c>
      <c r="M141" s="258">
        <f t="shared" si="16"/>
        <v>3161</v>
      </c>
      <c r="N141" s="257">
        <f t="shared" si="17"/>
        <v>0.64226821470637718</v>
      </c>
      <c r="O141" s="251">
        <f t="shared" si="18"/>
        <v>7634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61076</v>
      </c>
      <c r="D142" s="251">
        <v>27791</v>
      </c>
      <c r="E142" s="251">
        <v>53247</v>
      </c>
      <c r="F142" s="251">
        <v>69865</v>
      </c>
      <c r="G142" s="257">
        <f t="shared" si="12"/>
        <v>0.31209270005821921</v>
      </c>
      <c r="H142" s="264">
        <f t="shared" si="13"/>
        <v>16618</v>
      </c>
      <c r="I142" s="259">
        <f t="shared" si="14"/>
        <v>0.16508430842517155</v>
      </c>
      <c r="J142" s="251">
        <v>66121</v>
      </c>
      <c r="K142" s="259">
        <f t="shared" si="14"/>
        <v>2.3209497206703911</v>
      </c>
      <c r="L142" s="259">
        <f t="shared" si="15"/>
        <v>-5.3589064624633198E-2</v>
      </c>
      <c r="M142" s="258">
        <f t="shared" si="16"/>
        <v>-3744</v>
      </c>
      <c r="N142" s="257">
        <f t="shared" si="17"/>
        <v>8.2602004060514878E-2</v>
      </c>
      <c r="O142" s="251">
        <f t="shared" si="18"/>
        <v>5045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19153</v>
      </c>
      <c r="D143" s="251">
        <v>8684</v>
      </c>
      <c r="E143" s="251">
        <v>11001</v>
      </c>
      <c r="F143" s="251">
        <v>16289</v>
      </c>
      <c r="G143" s="257">
        <f t="shared" si="12"/>
        <v>0.48068357422052532</v>
      </c>
      <c r="H143" s="265">
        <f t="shared" si="13"/>
        <v>5288</v>
      </c>
      <c r="I143" s="263">
        <f t="shared" si="14"/>
        <v>3.8489348027447495E-2</v>
      </c>
      <c r="J143" s="251">
        <v>12024</v>
      </c>
      <c r="K143" s="263">
        <f t="shared" si="14"/>
        <v>0.73854748603351961</v>
      </c>
      <c r="L143" s="259">
        <f t="shared" si="15"/>
        <v>-0.261833138928111</v>
      </c>
      <c r="M143" s="258">
        <f t="shared" si="16"/>
        <v>-4265</v>
      </c>
      <c r="N143" s="257">
        <f t="shared" si="17"/>
        <v>-0.37221323030334674</v>
      </c>
      <c r="O143" s="251">
        <f t="shared" si="18"/>
        <v>-7129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24890</v>
      </c>
      <c r="D144" s="251">
        <v>20058</v>
      </c>
      <c r="E144" s="251">
        <v>34195</v>
      </c>
      <c r="F144" s="251">
        <v>19943</v>
      </c>
      <c r="G144" s="257">
        <f t="shared" si="12"/>
        <v>-0.41678607983623339</v>
      </c>
      <c r="H144" s="264">
        <f t="shared" si="13"/>
        <v>-14252</v>
      </c>
      <c r="I144" s="259">
        <f t="shared" si="14"/>
        <v>4.7123400313793688E-2</v>
      </c>
      <c r="J144" s="251">
        <v>20738</v>
      </c>
      <c r="K144" s="259">
        <f t="shared" si="14"/>
        <v>-1.9905027932960895</v>
      </c>
      <c r="L144" s="259">
        <f t="shared" si="15"/>
        <v>3.9863611292182632E-2</v>
      </c>
      <c r="M144" s="258">
        <f t="shared" si="16"/>
        <v>795</v>
      </c>
      <c r="N144" s="257">
        <f t="shared" si="17"/>
        <v>-0.16681398151868221</v>
      </c>
      <c r="O144" s="251">
        <f t="shared" si="18"/>
        <v>-4152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22752</v>
      </c>
      <c r="D145" s="251">
        <v>8930</v>
      </c>
      <c r="E145" s="251">
        <v>21567</v>
      </c>
      <c r="F145" s="251">
        <v>23338</v>
      </c>
      <c r="G145" s="257">
        <f t="shared" si="12"/>
        <v>8.2116196040246781E-2</v>
      </c>
      <c r="H145" s="265">
        <f t="shared" si="13"/>
        <v>1771</v>
      </c>
      <c r="I145" s="263">
        <f t="shared" si="14"/>
        <v>5.5145460388272435E-2</v>
      </c>
      <c r="J145" s="251">
        <v>31999</v>
      </c>
      <c r="K145" s="263">
        <f t="shared" si="14"/>
        <v>0.24734636871508381</v>
      </c>
      <c r="L145" s="259">
        <f t="shared" si="15"/>
        <v>0.37111149198731685</v>
      </c>
      <c r="M145" s="258">
        <f t="shared" si="16"/>
        <v>8661</v>
      </c>
      <c r="N145" s="257">
        <f t="shared" si="17"/>
        <v>0.40642580872011247</v>
      </c>
      <c r="O145" s="251">
        <f t="shared" si="18"/>
        <v>9247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32990</v>
      </c>
      <c r="D146" s="251">
        <f>D136-SUM(D137:D145)</f>
        <v>14597</v>
      </c>
      <c r="E146" s="251">
        <f>E136-SUM(E137:E145)</f>
        <v>32366</v>
      </c>
      <c r="F146" s="251">
        <f>F136-SUM(F137:F145)</f>
        <v>41603</v>
      </c>
      <c r="G146" s="257">
        <f t="shared" si="12"/>
        <v>0.28539207810665523</v>
      </c>
      <c r="H146" s="264">
        <f t="shared" si="13"/>
        <v>9237</v>
      </c>
      <c r="I146" s="259">
        <f t="shared" si="14"/>
        <v>9.8303907298538787E-2</v>
      </c>
      <c r="J146" s="251">
        <f>J136-SUM(J137:J145)</f>
        <v>44199</v>
      </c>
      <c r="K146" s="259">
        <f t="shared" si="14"/>
        <v>1.2900837988826817</v>
      </c>
      <c r="L146" s="259">
        <f t="shared" si="15"/>
        <v>6.2399346200995076E-2</v>
      </c>
      <c r="M146" s="258">
        <f t="shared" si="16"/>
        <v>2596</v>
      </c>
      <c r="N146" s="257">
        <f t="shared" si="17"/>
        <v>0.33976962715974546</v>
      </c>
      <c r="O146" s="251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4F216-1429-4BEE-86B1-965DA57539EA}">
  <sheetPr>
    <tabColor theme="4" tint="0.39997558519241921"/>
  </sheetPr>
  <dimension ref="A4:E23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313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204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3B603-41F6-4362-A26E-E834BD154838}">
  <sheetPr>
    <tabColor theme="4" tint="0.39997558519241921"/>
  </sheetPr>
  <dimension ref="A4:E23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314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205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25698</v>
      </c>
      <c r="D8" s="116">
        <f t="shared" ref="D8:D20" si="0">C8/C9-1</f>
        <v>0.46678082191780823</v>
      </c>
    </row>
    <row r="9" spans="1:5" x14ac:dyDescent="0.25">
      <c r="A9" s="1"/>
      <c r="B9" s="114">
        <v>2022</v>
      </c>
      <c r="C9" s="115">
        <v>17520</v>
      </c>
      <c r="D9" s="116">
        <f t="shared" si="0"/>
        <v>0.63265306122448983</v>
      </c>
    </row>
    <row r="10" spans="1:5" x14ac:dyDescent="0.25">
      <c r="A10" s="1"/>
      <c r="B10" s="114">
        <v>2021</v>
      </c>
      <c r="C10" s="115">
        <v>10731</v>
      </c>
      <c r="D10" s="116">
        <f t="shared" si="0"/>
        <v>0.46218830903392827</v>
      </c>
    </row>
    <row r="11" spans="1:5" x14ac:dyDescent="0.25">
      <c r="A11" s="1" t="s">
        <v>72</v>
      </c>
      <c r="B11" s="114">
        <v>2020</v>
      </c>
      <c r="C11" s="115">
        <v>7339</v>
      </c>
      <c r="D11" s="116">
        <f t="shared" si="0"/>
        <v>-0.59150617833685848</v>
      </c>
    </row>
    <row r="12" spans="1:5" x14ac:dyDescent="0.25">
      <c r="A12" s="1" t="s">
        <v>74</v>
      </c>
      <c r="B12" s="114">
        <v>2019</v>
      </c>
      <c r="C12" s="115">
        <v>17966</v>
      </c>
      <c r="D12" s="116">
        <f t="shared" si="0"/>
        <v>2.5573695627354676E-2</v>
      </c>
    </row>
    <row r="13" spans="1:5" x14ac:dyDescent="0.25">
      <c r="A13" s="1" t="s">
        <v>76</v>
      </c>
      <c r="B13" s="114">
        <v>2018</v>
      </c>
      <c r="C13" s="115">
        <v>17518</v>
      </c>
      <c r="D13" s="116">
        <f t="shared" si="0"/>
        <v>-0.20861944344054928</v>
      </c>
    </row>
    <row r="14" spans="1:5" x14ac:dyDescent="0.25">
      <c r="A14" s="1" t="s">
        <v>78</v>
      </c>
      <c r="B14" s="114">
        <v>2017</v>
      </c>
      <c r="C14" s="115">
        <v>22136</v>
      </c>
      <c r="D14" s="116">
        <f>C14/C15-1</f>
        <v>1.1700182815356452E-2</v>
      </c>
    </row>
    <row r="15" spans="1:5" x14ac:dyDescent="0.25">
      <c r="A15" s="1" t="s">
        <v>80</v>
      </c>
      <c r="B15" s="114">
        <v>2016</v>
      </c>
      <c r="C15" s="115">
        <v>21880</v>
      </c>
      <c r="D15" s="116">
        <f>C15/C16-1</f>
        <v>1.9014719533218405</v>
      </c>
    </row>
    <row r="16" spans="1:5" x14ac:dyDescent="0.25">
      <c r="A16" s="1" t="s">
        <v>82</v>
      </c>
      <c r="B16" s="114">
        <v>2015</v>
      </c>
      <c r="C16" s="115">
        <v>7541</v>
      </c>
      <c r="D16" s="116">
        <f t="shared" si="0"/>
        <v>-0.12537694270470889</v>
      </c>
    </row>
    <row r="17" spans="1:4" x14ac:dyDescent="0.25">
      <c r="A17" s="1" t="s">
        <v>84</v>
      </c>
      <c r="B17" s="114">
        <v>2014</v>
      </c>
      <c r="C17" s="115">
        <v>8622</v>
      </c>
      <c r="D17" s="116">
        <f t="shared" si="0"/>
        <v>0.41972665898238093</v>
      </c>
    </row>
    <row r="18" spans="1:4" x14ac:dyDescent="0.25">
      <c r="A18" s="1" t="s">
        <v>86</v>
      </c>
      <c r="B18" s="114">
        <v>2013</v>
      </c>
      <c r="C18" s="115">
        <v>6073</v>
      </c>
      <c r="D18" s="116">
        <f t="shared" si="0"/>
        <v>-0.50992575855390576</v>
      </c>
    </row>
    <row r="19" spans="1:4" x14ac:dyDescent="0.25">
      <c r="A19" s="1" t="s">
        <v>88</v>
      </c>
      <c r="B19" s="114">
        <v>2012</v>
      </c>
      <c r="C19" s="115">
        <v>12392</v>
      </c>
      <c r="D19" s="116">
        <f>C19/C20-1</f>
        <v>2.8688729316266</v>
      </c>
    </row>
    <row r="20" spans="1:4" x14ac:dyDescent="0.25">
      <c r="A20" s="1" t="s">
        <v>90</v>
      </c>
      <c r="B20" s="114">
        <v>2011</v>
      </c>
      <c r="C20" s="115">
        <v>3203</v>
      </c>
      <c r="D20" s="116">
        <f t="shared" si="0"/>
        <v>-0.25250875145857643</v>
      </c>
    </row>
    <row r="21" spans="1:4" x14ac:dyDescent="0.25">
      <c r="A21" s="1" t="s">
        <v>92</v>
      </c>
      <c r="B21" s="114">
        <v>2010</v>
      </c>
      <c r="C21" s="115">
        <v>4285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D267A-DACF-4A33-8EF0-4615A701AE9D}">
  <sheetPr>
    <tabColor theme="4" tint="0.39997558519241921"/>
  </sheetPr>
  <dimension ref="A4:E23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315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206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12024</v>
      </c>
      <c r="D8" s="116">
        <f t="shared" ref="D8:D20" si="0">C8/C9-1</f>
        <v>-0.261833138928111</v>
      </c>
    </row>
    <row r="9" spans="1:5" x14ac:dyDescent="0.25">
      <c r="A9" s="1"/>
      <c r="B9" s="114">
        <v>2022</v>
      </c>
      <c r="C9" s="115">
        <v>16289</v>
      </c>
      <c r="D9" s="116">
        <f t="shared" si="0"/>
        <v>0.48068357422052532</v>
      </c>
    </row>
    <row r="10" spans="1:5" x14ac:dyDescent="0.25">
      <c r="A10" s="1"/>
      <c r="B10" s="114">
        <v>2021</v>
      </c>
      <c r="C10" s="115">
        <v>11001</v>
      </c>
      <c r="D10" s="116">
        <f t="shared" si="0"/>
        <v>0.26681252878857675</v>
      </c>
    </row>
    <row r="11" spans="1:5" x14ac:dyDescent="0.25">
      <c r="A11" s="1" t="s">
        <v>72</v>
      </c>
      <c r="B11" s="114">
        <v>2020</v>
      </c>
      <c r="C11" s="115">
        <v>8684</v>
      </c>
      <c r="D11" s="116">
        <f t="shared" si="0"/>
        <v>-0.54659844410797265</v>
      </c>
    </row>
    <row r="12" spans="1:5" x14ac:dyDescent="0.25">
      <c r="A12" s="1" t="s">
        <v>74</v>
      </c>
      <c r="B12" s="114">
        <v>2019</v>
      </c>
      <c r="C12" s="115">
        <v>19153</v>
      </c>
      <c r="D12" s="116">
        <f t="shared" si="0"/>
        <v>0.14250775471247912</v>
      </c>
    </row>
    <row r="13" spans="1:5" x14ac:dyDescent="0.25">
      <c r="A13" s="1" t="s">
        <v>76</v>
      </c>
      <c r="B13" s="114">
        <v>2018</v>
      </c>
      <c r="C13" s="115">
        <v>16764</v>
      </c>
      <c r="D13" s="116">
        <f t="shared" si="0"/>
        <v>0.10507580751483192</v>
      </c>
    </row>
    <row r="14" spans="1:5" x14ac:dyDescent="0.25">
      <c r="A14" s="1" t="s">
        <v>78</v>
      </c>
      <c r="B14" s="114">
        <v>2017</v>
      </c>
      <c r="C14" s="115">
        <v>15170</v>
      </c>
      <c r="D14" s="116">
        <f>C14/C15-1</f>
        <v>0.1184016514302566</v>
      </c>
    </row>
    <row r="15" spans="1:5" x14ac:dyDescent="0.25">
      <c r="A15" s="1" t="s">
        <v>80</v>
      </c>
      <c r="B15" s="114">
        <v>2016</v>
      </c>
      <c r="C15" s="115">
        <v>13564</v>
      </c>
      <c r="D15" s="116">
        <f>C15/C16-1</f>
        <v>-0.23006187205540107</v>
      </c>
    </row>
    <row r="16" spans="1:5" x14ac:dyDescent="0.25">
      <c r="A16" s="1" t="s">
        <v>82</v>
      </c>
      <c r="B16" s="114">
        <v>2015</v>
      </c>
      <c r="C16" s="115">
        <v>17617</v>
      </c>
      <c r="D16" s="116">
        <f t="shared" si="0"/>
        <v>0.6649655042056517</v>
      </c>
    </row>
    <row r="17" spans="1:4" x14ac:dyDescent="0.25">
      <c r="A17" s="1" t="s">
        <v>84</v>
      </c>
      <c r="B17" s="114">
        <v>2014</v>
      </c>
      <c r="C17" s="115">
        <v>10581</v>
      </c>
      <c r="D17" s="116">
        <f t="shared" si="0"/>
        <v>-7.8762306610408173E-3</v>
      </c>
    </row>
    <row r="18" spans="1:4" x14ac:dyDescent="0.25">
      <c r="A18" s="1" t="s">
        <v>86</v>
      </c>
      <c r="B18" s="114">
        <v>2013</v>
      </c>
      <c r="C18" s="115">
        <v>10665</v>
      </c>
      <c r="D18" s="116">
        <f t="shared" si="0"/>
        <v>0.33982412060301503</v>
      </c>
    </row>
    <row r="19" spans="1:4" x14ac:dyDescent="0.25">
      <c r="A19" s="1" t="s">
        <v>88</v>
      </c>
      <c r="B19" s="114">
        <v>2012</v>
      </c>
      <c r="C19" s="115">
        <v>7960</v>
      </c>
      <c r="D19" s="116">
        <f>C19/C20-1</f>
        <v>-0.52154835607381145</v>
      </c>
    </row>
    <row r="20" spans="1:4" x14ac:dyDescent="0.25">
      <c r="A20" s="1" t="s">
        <v>90</v>
      </c>
      <c r="B20" s="114">
        <v>2011</v>
      </c>
      <c r="C20" s="115">
        <v>16637</v>
      </c>
      <c r="D20" s="116">
        <f t="shared" si="0"/>
        <v>-0.25932686314664766</v>
      </c>
    </row>
    <row r="21" spans="1:4" x14ac:dyDescent="0.25">
      <c r="A21" s="1" t="s">
        <v>92</v>
      </c>
      <c r="B21" s="114">
        <v>2010</v>
      </c>
      <c r="C21" s="115">
        <v>22462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AF37D-75B8-4543-A1C5-B3DF3999027A}">
  <sheetPr>
    <tabColor rgb="FF92D050"/>
  </sheetPr>
  <dimension ref="B1:W54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58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59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66564</v>
      </c>
      <c r="O7" s="92">
        <v>99473</v>
      </c>
      <c r="P7" s="92">
        <v>124678</v>
      </c>
      <c r="Q7" s="92">
        <v>372555</v>
      </c>
      <c r="R7" s="92">
        <v>382455</v>
      </c>
      <c r="S7" s="93">
        <f t="shared" ref="S7:S52" si="4">IFERROR(R7/Q7-1,"-")</f>
        <v>2.6573257639811665E-2</v>
      </c>
      <c r="T7" s="93">
        <f t="shared" ref="T7:T52" si="5">IFERROR(R7/N7-1,"-")</f>
        <v>4.7456733369388857</v>
      </c>
      <c r="U7" s="92">
        <f t="shared" ref="U7:U52" si="6">IFERROR(R7-Q7,"-")</f>
        <v>9900</v>
      </c>
      <c r="V7" s="92">
        <f t="shared" ref="V7:V52" si="7">IFERROR(R7-N7,"-")</f>
        <v>315891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44215</v>
      </c>
      <c r="O8" s="95">
        <v>71722</v>
      </c>
      <c r="P8" s="95">
        <v>89730</v>
      </c>
      <c r="Q8" s="95">
        <v>88181</v>
      </c>
      <c r="R8" s="95">
        <v>91848</v>
      </c>
      <c r="S8" s="96">
        <f t="shared" si="4"/>
        <v>4.1584921921955953E-2</v>
      </c>
      <c r="T8" s="96">
        <f t="shared" si="5"/>
        <v>1.0773040823250026</v>
      </c>
      <c r="U8" s="95">
        <f t="shared" si="6"/>
        <v>3667</v>
      </c>
      <c r="V8" s="95">
        <f t="shared" si="7"/>
        <v>47633</v>
      </c>
      <c r="W8" s="96">
        <f>R8/R7</f>
        <v>0.2401537435776758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34394</v>
      </c>
      <c r="O9" s="52">
        <v>58385</v>
      </c>
      <c r="P9" s="52">
        <v>71609</v>
      </c>
      <c r="Q9" s="52">
        <v>72405</v>
      </c>
      <c r="R9" s="52">
        <v>75308</v>
      </c>
      <c r="S9" s="98">
        <f t="shared" si="4"/>
        <v>4.0093916166010546E-2</v>
      </c>
      <c r="T9" s="98">
        <f t="shared" si="5"/>
        <v>1.1895679478978893</v>
      </c>
      <c r="U9" s="52">
        <f t="shared" si="6"/>
        <v>2903</v>
      </c>
      <c r="V9" s="52">
        <f t="shared" si="7"/>
        <v>40914</v>
      </c>
      <c r="W9" s="98">
        <f>R9/R7</f>
        <v>0.19690682563961773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9821</v>
      </c>
      <c r="O10" s="52">
        <v>13337</v>
      </c>
      <c r="P10" s="52">
        <v>18121</v>
      </c>
      <c r="Q10" s="52">
        <v>15776</v>
      </c>
      <c r="R10" s="52">
        <v>16540</v>
      </c>
      <c r="S10" s="98">
        <f t="shared" si="4"/>
        <v>4.8427991886409671E-2</v>
      </c>
      <c r="T10" s="98">
        <f t="shared" si="5"/>
        <v>0.68414621728948166</v>
      </c>
      <c r="U10" s="52">
        <f t="shared" si="6"/>
        <v>764</v>
      </c>
      <c r="V10" s="52">
        <f t="shared" si="7"/>
        <v>6719</v>
      </c>
      <c r="W10" s="98">
        <f>R10/R7</f>
        <v>4.3246917938058071E-2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22349</v>
      </c>
      <c r="O11" s="95">
        <v>27751</v>
      </c>
      <c r="P11" s="95">
        <v>34948</v>
      </c>
      <c r="Q11" s="95">
        <v>36004</v>
      </c>
      <c r="R11" s="95">
        <v>35637</v>
      </c>
      <c r="S11" s="96">
        <f t="shared" si="4"/>
        <v>-1.019331185423844E-2</v>
      </c>
      <c r="T11" s="96">
        <f t="shared" si="5"/>
        <v>0.59456798961922241</v>
      </c>
      <c r="U11" s="95">
        <f t="shared" si="6"/>
        <v>-367</v>
      </c>
      <c r="V11" s="95">
        <f t="shared" si="7"/>
        <v>13288</v>
      </c>
      <c r="W11" s="96">
        <f>R11/R7</f>
        <v>9.317958975565753E-2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24466</v>
      </c>
      <c r="O12" s="99">
        <v>37662</v>
      </c>
      <c r="P12" s="99">
        <v>44069</v>
      </c>
      <c r="Q12" s="99">
        <v>44891</v>
      </c>
      <c r="R12" s="99">
        <v>46395</v>
      </c>
      <c r="S12" s="100">
        <f t="shared" si="4"/>
        <v>3.3503374841282296E-2</v>
      </c>
      <c r="T12" s="100">
        <f t="shared" si="5"/>
        <v>0.89630507643260038</v>
      </c>
      <c r="U12" s="99">
        <f t="shared" si="6"/>
        <v>1504</v>
      </c>
      <c r="V12" s="99">
        <f t="shared" si="7"/>
        <v>21929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18719</v>
      </c>
      <c r="O13" s="95">
        <v>30395</v>
      </c>
      <c r="P13" s="95">
        <v>34314</v>
      </c>
      <c r="Q13" s="95">
        <v>34058</v>
      </c>
      <c r="R13" s="95">
        <v>35008</v>
      </c>
      <c r="S13" s="96">
        <f t="shared" si="4"/>
        <v>2.7893593282048323E-2</v>
      </c>
      <c r="T13" s="96">
        <f t="shared" si="5"/>
        <v>0.87018537315027511</v>
      </c>
      <c r="U13" s="95">
        <f t="shared" si="6"/>
        <v>950</v>
      </c>
      <c r="V13" s="95">
        <f t="shared" si="7"/>
        <v>16289</v>
      </c>
      <c r="W13" s="96">
        <f>R13/R12</f>
        <v>0.75456406940403065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15933</v>
      </c>
      <c r="O14" s="52">
        <v>26473</v>
      </c>
      <c r="P14" s="52">
        <v>29302</v>
      </c>
      <c r="Q14" s="52">
        <v>29733</v>
      </c>
      <c r="R14" s="52">
        <v>31003</v>
      </c>
      <c r="S14" s="98">
        <f t="shared" si="4"/>
        <v>4.2713483335014901E-2</v>
      </c>
      <c r="T14" s="98">
        <f t="shared" si="5"/>
        <v>0.9458356869390574</v>
      </c>
      <c r="U14" s="52">
        <f t="shared" si="6"/>
        <v>1270</v>
      </c>
      <c r="V14" s="52">
        <f t="shared" si="7"/>
        <v>15070</v>
      </c>
      <c r="W14" s="98">
        <f>R14/R12</f>
        <v>0.66824011208104317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8.6323957322987394E-2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0.24543593059596938</v>
      </c>
    </row>
    <row r="17" spans="2:23" x14ac:dyDescent="0.25">
      <c r="B17" s="91" t="s">
        <v>49</v>
      </c>
      <c r="C17" s="99">
        <v>772</v>
      </c>
      <c r="D17" s="99">
        <v>713</v>
      </c>
      <c r="E17" s="99">
        <v>339</v>
      </c>
      <c r="F17" s="99">
        <v>532</v>
      </c>
      <c r="G17" s="99">
        <v>654</v>
      </c>
      <c r="H17" s="99">
        <v>663</v>
      </c>
      <c r="I17" s="100">
        <f t="shared" si="0"/>
        <v>1.3761467889908285E-2</v>
      </c>
      <c r="J17" s="100">
        <f t="shared" si="1"/>
        <v>-7.0126227208976211E-2</v>
      </c>
      <c r="K17" s="99">
        <f t="shared" si="2"/>
        <v>9</v>
      </c>
      <c r="L17" s="99">
        <f t="shared" si="3"/>
        <v>-50</v>
      </c>
      <c r="M17" s="93">
        <f>H17/H17</f>
        <v>1</v>
      </c>
      <c r="N17" s="99">
        <v>291</v>
      </c>
      <c r="O17" s="99">
        <v>625</v>
      </c>
      <c r="P17" s="99">
        <v>663</v>
      </c>
      <c r="Q17" s="99">
        <v>638</v>
      </c>
      <c r="R17" s="99">
        <v>673</v>
      </c>
      <c r="S17" s="100">
        <f t="shared" si="4"/>
        <v>5.4858934169278895E-2</v>
      </c>
      <c r="T17" s="100">
        <f t="shared" si="5"/>
        <v>1.3127147766323026</v>
      </c>
      <c r="U17" s="99">
        <f t="shared" si="6"/>
        <v>35</v>
      </c>
      <c r="V17" s="99">
        <f t="shared" si="7"/>
        <v>382</v>
      </c>
      <c r="W17" s="93">
        <f>R17/R17</f>
        <v>1</v>
      </c>
    </row>
    <row r="18" spans="2:23" x14ac:dyDescent="0.25">
      <c r="B18" s="94" t="s">
        <v>60</v>
      </c>
      <c r="C18" s="95">
        <v>772</v>
      </c>
      <c r="D18" s="95">
        <v>713</v>
      </c>
      <c r="E18" s="95">
        <v>339</v>
      </c>
      <c r="F18" s="95">
        <v>532</v>
      </c>
      <c r="G18" s="95">
        <v>654</v>
      </c>
      <c r="H18" s="95">
        <v>663</v>
      </c>
      <c r="I18" s="96">
        <f t="shared" si="0"/>
        <v>1.3761467889908285E-2</v>
      </c>
      <c r="J18" s="96">
        <f t="shared" si="1"/>
        <v>-7.0126227208976211E-2</v>
      </c>
      <c r="K18" s="95">
        <f t="shared" si="2"/>
        <v>9</v>
      </c>
      <c r="L18" s="95">
        <f t="shared" si="3"/>
        <v>-50</v>
      </c>
      <c r="M18" s="96">
        <f>H18/H17</f>
        <v>1</v>
      </c>
      <c r="N18" s="95">
        <v>291</v>
      </c>
      <c r="O18" s="95">
        <v>625</v>
      </c>
      <c r="P18" s="95">
        <v>663</v>
      </c>
      <c r="Q18" s="95">
        <v>638</v>
      </c>
      <c r="R18" s="95">
        <v>673</v>
      </c>
      <c r="S18" s="96">
        <f t="shared" si="4"/>
        <v>5.4858934169278895E-2</v>
      </c>
      <c r="T18" s="96">
        <f t="shared" si="5"/>
        <v>1.3127147766323026</v>
      </c>
      <c r="U18" s="95">
        <f t="shared" si="6"/>
        <v>35</v>
      </c>
      <c r="V18" s="95">
        <f t="shared" si="7"/>
        <v>382</v>
      </c>
      <c r="W18" s="96">
        <f>R18/R17</f>
        <v>1</v>
      </c>
    </row>
    <row r="19" spans="2:23" x14ac:dyDescent="0.25">
      <c r="B19" s="97" t="s">
        <v>61</v>
      </c>
      <c r="C19" s="52">
        <v>614</v>
      </c>
      <c r="D19" s="52">
        <v>555</v>
      </c>
      <c r="E19" s="52">
        <v>0</v>
      </c>
      <c r="F19" s="52">
        <v>0</v>
      </c>
      <c r="G19" s="52">
        <v>600</v>
      </c>
      <c r="H19" s="52">
        <v>600</v>
      </c>
      <c r="I19" s="98">
        <f t="shared" si="0"/>
        <v>0</v>
      </c>
      <c r="J19" s="98">
        <f t="shared" si="1"/>
        <v>8.1081081081081141E-2</v>
      </c>
      <c r="K19" s="52">
        <f t="shared" si="2"/>
        <v>0</v>
      </c>
      <c r="L19" s="52">
        <f t="shared" si="3"/>
        <v>45</v>
      </c>
      <c r="M19" s="98">
        <f>H19/H17</f>
        <v>0.90497737556561086</v>
      </c>
      <c r="N19" s="52">
        <v>0</v>
      </c>
      <c r="O19" s="52">
        <v>0</v>
      </c>
      <c r="P19" s="52">
        <v>600</v>
      </c>
      <c r="Q19" s="52">
        <v>0</v>
      </c>
      <c r="R19" s="52">
        <v>600</v>
      </c>
      <c r="S19" s="98" t="str">
        <f t="shared" si="4"/>
        <v>-</v>
      </c>
      <c r="T19" s="98" t="str">
        <f t="shared" si="5"/>
        <v>-</v>
      </c>
      <c r="U19" s="52">
        <f t="shared" si="6"/>
        <v>600</v>
      </c>
      <c r="V19" s="52">
        <f t="shared" si="7"/>
        <v>600</v>
      </c>
      <c r="W19" s="98">
        <f>R19/R17</f>
        <v>0.89153046062407137</v>
      </c>
    </row>
    <row r="20" spans="2:23" x14ac:dyDescent="0.25">
      <c r="B20" s="97" t="s">
        <v>62</v>
      </c>
      <c r="C20" s="52">
        <v>158</v>
      </c>
      <c r="D20" s="52">
        <v>158</v>
      </c>
      <c r="E20" s="52">
        <v>0</v>
      </c>
      <c r="F20" s="52">
        <v>0</v>
      </c>
      <c r="G20" s="52">
        <v>54</v>
      </c>
      <c r="H20" s="52">
        <v>63</v>
      </c>
      <c r="I20" s="98">
        <f t="shared" si="0"/>
        <v>0.16666666666666674</v>
      </c>
      <c r="J20" s="98">
        <f t="shared" si="1"/>
        <v>-0.60126582278481011</v>
      </c>
      <c r="K20" s="52">
        <f t="shared" si="2"/>
        <v>9</v>
      </c>
      <c r="L20" s="52">
        <f t="shared" si="3"/>
        <v>-95</v>
      </c>
      <c r="M20" s="98">
        <f>H20/H17</f>
        <v>9.5022624434389136E-2</v>
      </c>
      <c r="N20" s="52">
        <v>0</v>
      </c>
      <c r="O20" s="52">
        <v>0</v>
      </c>
      <c r="P20" s="52">
        <v>63</v>
      </c>
      <c r="Q20" s="52">
        <v>0</v>
      </c>
      <c r="R20" s="52">
        <v>73</v>
      </c>
      <c r="S20" s="98" t="str">
        <f t="shared" si="4"/>
        <v>-</v>
      </c>
      <c r="T20" s="98" t="str">
        <f t="shared" si="5"/>
        <v>-</v>
      </c>
      <c r="U20" s="52">
        <f t="shared" si="6"/>
        <v>73</v>
      </c>
      <c r="V20" s="52">
        <f t="shared" si="7"/>
        <v>73</v>
      </c>
      <c r="W20" s="98">
        <f>R20/R17</f>
        <v>0.10846953937592868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844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844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0.17907995618839001</v>
      </c>
      <c r="U25" s="99">
        <f t="shared" si="6"/>
        <v>30</v>
      </c>
      <c r="V25" s="99">
        <f t="shared" si="7"/>
        <v>654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0.22154471544715437</v>
      </c>
      <c r="U26" s="95">
        <f t="shared" si="6"/>
        <v>30</v>
      </c>
      <c r="V26" s="95">
        <f t="shared" si="7"/>
        <v>654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8656</v>
      </c>
      <c r="O29" s="99">
        <v>15262</v>
      </c>
      <c r="P29" s="99">
        <v>18637</v>
      </c>
      <c r="Q29" s="99">
        <v>19434</v>
      </c>
      <c r="R29" s="99">
        <v>20210</v>
      </c>
      <c r="S29" s="100">
        <f t="shared" si="4"/>
        <v>3.9930019553360063E-2</v>
      </c>
      <c r="T29" s="100">
        <f t="shared" si="5"/>
        <v>1.3347966728280962</v>
      </c>
      <c r="U29" s="99">
        <f t="shared" si="6"/>
        <v>776</v>
      </c>
      <c r="V29" s="99">
        <f t="shared" si="7"/>
        <v>11554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5706</v>
      </c>
      <c r="O30" s="95">
        <v>12016</v>
      </c>
      <c r="P30" s="95">
        <v>14288</v>
      </c>
      <c r="Q30" s="95">
        <v>15087</v>
      </c>
      <c r="R30" s="95">
        <v>15777</v>
      </c>
      <c r="S30" s="96">
        <f t="shared" si="4"/>
        <v>4.573473851660359E-2</v>
      </c>
      <c r="T30" s="96">
        <f t="shared" si="5"/>
        <v>1.7649842271293377</v>
      </c>
      <c r="U30" s="95">
        <f t="shared" si="6"/>
        <v>690</v>
      </c>
      <c r="V30" s="95">
        <f t="shared" si="7"/>
        <v>10071</v>
      </c>
      <c r="W30" s="96">
        <f>R30/R29</f>
        <v>0.78065314200890645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5226</v>
      </c>
      <c r="O31" s="52">
        <v>10082</v>
      </c>
      <c r="P31" s="52">
        <v>12383</v>
      </c>
      <c r="Q31" s="52">
        <v>12988</v>
      </c>
      <c r="R31" s="52">
        <v>13674</v>
      </c>
      <c r="S31" s="98">
        <f t="shared" si="4"/>
        <v>5.2817985833076619E-2</v>
      </c>
      <c r="T31" s="98">
        <f t="shared" si="5"/>
        <v>1.6165327210103331</v>
      </c>
      <c r="U31" s="52">
        <f t="shared" si="6"/>
        <v>686</v>
      </c>
      <c r="V31" s="52">
        <f t="shared" si="7"/>
        <v>8448</v>
      </c>
      <c r="W31" s="98">
        <f>R31/R29</f>
        <v>0.67659574468085104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480</v>
      </c>
      <c r="O32" s="52">
        <v>1934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3.3812499999999996</v>
      </c>
      <c r="U32" s="52">
        <f t="shared" si="6"/>
        <v>4</v>
      </c>
      <c r="V32" s="52">
        <f t="shared" si="7"/>
        <v>1623</v>
      </c>
      <c r="W32" s="98">
        <f>R32/R29</f>
        <v>0.10405739732805541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3246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0.21934685799109352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638</v>
      </c>
      <c r="R34" s="99">
        <v>673</v>
      </c>
      <c r="S34" s="100">
        <f t="shared" si="4"/>
        <v>5.4858934169278895E-2</v>
      </c>
      <c r="T34" s="100">
        <f t="shared" si="5"/>
        <v>1.3127147766323026</v>
      </c>
      <c r="U34" s="99">
        <f t="shared" si="6"/>
        <v>35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638</v>
      </c>
      <c r="R35" s="95">
        <v>673</v>
      </c>
      <c r="S35" s="96">
        <f t="shared" si="4"/>
        <v>5.4858934169278895E-2</v>
      </c>
      <c r="T35" s="96">
        <f t="shared" si="5"/>
        <v>1.3127147766323026</v>
      </c>
      <c r="U35" s="95">
        <f t="shared" si="6"/>
        <v>35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2332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1.0570325900514579</v>
      </c>
      <c r="U36" s="99">
        <f t="shared" si="6"/>
        <v>6</v>
      </c>
      <c r="V36" s="99">
        <f t="shared" si="7"/>
        <v>2465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322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1.7391304347826089</v>
      </c>
      <c r="U38" s="95">
        <f t="shared" si="6"/>
        <v>6</v>
      </c>
      <c r="V38" s="95">
        <f t="shared" si="7"/>
        <v>560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1010</v>
      </c>
      <c r="O39" s="99">
        <v>2246</v>
      </c>
      <c r="P39" s="99">
        <v>2624</v>
      </c>
      <c r="Q39" s="99">
        <v>2651</v>
      </c>
      <c r="R39" s="99">
        <v>2630</v>
      </c>
      <c r="S39" s="100">
        <f t="shared" si="4"/>
        <v>-7.9215390418709841E-3</v>
      </c>
      <c r="T39" s="100">
        <f t="shared" si="5"/>
        <v>1.6039603960396041</v>
      </c>
      <c r="U39" s="99">
        <f t="shared" si="6"/>
        <v>-21</v>
      </c>
      <c r="V39" s="99">
        <f t="shared" si="7"/>
        <v>1620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1010</v>
      </c>
      <c r="O40" s="95">
        <v>2246</v>
      </c>
      <c r="P40" s="95">
        <v>2624</v>
      </c>
      <c r="Q40" s="95">
        <v>2651</v>
      </c>
      <c r="R40" s="95">
        <v>2630</v>
      </c>
      <c r="S40" s="96">
        <f t="shared" si="4"/>
        <v>-7.9215390418709841E-3</v>
      </c>
      <c r="T40" s="96">
        <f t="shared" si="5"/>
        <v>1.6039603960396041</v>
      </c>
      <c r="U40" s="95">
        <f t="shared" si="6"/>
        <v>-21</v>
      </c>
      <c r="V40" s="95">
        <f t="shared" si="7"/>
        <v>1620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488</v>
      </c>
      <c r="O41" s="52">
        <v>1526</v>
      </c>
      <c r="P41" s="52">
        <v>1542</v>
      </c>
      <c r="Q41" s="52">
        <v>1674</v>
      </c>
      <c r="R41" s="52">
        <v>1549</v>
      </c>
      <c r="S41" s="98">
        <f t="shared" si="4"/>
        <v>-7.4671445639187595E-2</v>
      </c>
      <c r="T41" s="98">
        <f t="shared" si="5"/>
        <v>2.1741803278688523</v>
      </c>
      <c r="U41" s="52">
        <f t="shared" si="6"/>
        <v>-125</v>
      </c>
      <c r="V41" s="52">
        <f t="shared" si="7"/>
        <v>1061</v>
      </c>
      <c r="W41" s="98">
        <f>R41/R39</f>
        <v>0.58897338403041821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522</v>
      </c>
      <c r="O42" s="52">
        <v>720</v>
      </c>
      <c r="P42" s="52">
        <v>1082</v>
      </c>
      <c r="Q42" s="52">
        <v>977</v>
      </c>
      <c r="R42" s="52">
        <v>1081</v>
      </c>
      <c r="S42" s="98">
        <f t="shared" si="4"/>
        <v>0.10644831115660192</v>
      </c>
      <c r="T42" s="98">
        <f t="shared" si="5"/>
        <v>1.0708812260536398</v>
      </c>
      <c r="U42" s="52">
        <f t="shared" si="6"/>
        <v>104</v>
      </c>
      <c r="V42" s="52">
        <f t="shared" si="7"/>
        <v>559</v>
      </c>
      <c r="W42" s="98">
        <f>R42/R39</f>
        <v>0.41102661596958173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4446</v>
      </c>
      <c r="O43" s="99">
        <v>4931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0.44286999550157446</v>
      </c>
      <c r="U43" s="99">
        <f t="shared" si="6"/>
        <v>0</v>
      </c>
      <c r="V43" s="99">
        <f t="shared" si="7"/>
        <v>1969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3170</v>
      </c>
      <c r="O44" s="95">
        <v>3271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0.5</v>
      </c>
      <c r="U44" s="95">
        <f t="shared" si="6"/>
        <v>0</v>
      </c>
      <c r="V44" s="95">
        <f t="shared" si="7"/>
        <v>1585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2109</v>
      </c>
      <c r="O45" s="52">
        <v>2210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>
        <f t="shared" si="5"/>
        <v>0.75154101469890944</v>
      </c>
      <c r="U45" s="52">
        <f t="shared" si="6"/>
        <v>0</v>
      </c>
      <c r="V45" s="52">
        <f t="shared" si="7"/>
        <v>1585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1061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>
        <f t="shared" si="5"/>
        <v>0</v>
      </c>
      <c r="U46" s="52">
        <f t="shared" si="6"/>
        <v>0</v>
      </c>
      <c r="V46" s="52">
        <f t="shared" si="7"/>
        <v>0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1276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0.30094043887147337</v>
      </c>
      <c r="U47" s="95">
        <f t="shared" si="6"/>
        <v>0</v>
      </c>
      <c r="V47" s="95">
        <f t="shared" si="7"/>
        <v>384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3043</v>
      </c>
      <c r="Q48" s="99">
        <v>3048</v>
      </c>
      <c r="R48" s="99">
        <v>3075</v>
      </c>
      <c r="S48" s="100">
        <f t="shared" si="4"/>
        <v>8.8582677165354173E-3</v>
      </c>
      <c r="T48" s="100">
        <f t="shared" si="5"/>
        <v>0.35343309859154926</v>
      </c>
      <c r="U48" s="99">
        <f t="shared" si="6"/>
        <v>27</v>
      </c>
      <c r="V48" s="99">
        <f t="shared" si="7"/>
        <v>803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2839</v>
      </c>
      <c r="Q49" s="95">
        <v>2634</v>
      </c>
      <c r="R49" s="95">
        <v>2687</v>
      </c>
      <c r="S49" s="96">
        <f t="shared" si="4"/>
        <v>2.01214882308276E-2</v>
      </c>
      <c r="T49" s="96">
        <f t="shared" si="5"/>
        <v>0.19848349687778777</v>
      </c>
      <c r="U49" s="95">
        <f t="shared" si="6"/>
        <v>53</v>
      </c>
      <c r="V49" s="95">
        <f t="shared" si="7"/>
        <v>445</v>
      </c>
      <c r="W49" s="96">
        <f>R49/R48</f>
        <v>0.87382113821138208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0.66764227642276419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786</v>
      </c>
      <c r="Q51" s="52">
        <v>581</v>
      </c>
      <c r="R51" s="52">
        <v>634</v>
      </c>
      <c r="S51" s="98">
        <f t="shared" si="4"/>
        <v>9.1222030981067181E-2</v>
      </c>
      <c r="T51" s="98">
        <f t="shared" si="5"/>
        <v>7.6400679117147652E-2</v>
      </c>
      <c r="U51" s="52">
        <f t="shared" si="6"/>
        <v>53</v>
      </c>
      <c r="V51" s="52">
        <f t="shared" si="7"/>
        <v>45</v>
      </c>
      <c r="W51" s="98">
        <f>R51/R48</f>
        <v>0.20617886178861788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0.35382113821138211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E2E53-1A11-47D2-B10A-E7E3425D2DDB}">
  <sheetPr>
    <tabColor rgb="FF92D050"/>
  </sheetPr>
  <dimension ref="B1:W54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64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65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147</v>
      </c>
      <c r="O7" s="92">
        <v>221</v>
      </c>
      <c r="P7" s="92">
        <v>293</v>
      </c>
      <c r="Q7" s="92">
        <v>906</v>
      </c>
      <c r="R7" s="92">
        <v>954</v>
      </c>
      <c r="S7" s="93">
        <f t="shared" ref="S7:S52" si="0">IFERROR(R7/Q7-1,"-")</f>
        <v>5.2980132450331174E-2</v>
      </c>
      <c r="T7" s="93">
        <f t="shared" ref="T7:T52" si="1">IFERROR(R7/N7-1,"-")</f>
        <v>5.4897959183673466</v>
      </c>
      <c r="U7" s="92">
        <f t="shared" ref="U7:U52" si="2">IFERROR(R7-Q7,"-")</f>
        <v>48</v>
      </c>
      <c r="V7" s="92">
        <f t="shared" ref="V7:V52" si="3">IFERROR(R7-N7,"-")</f>
        <v>807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87</v>
      </c>
      <c r="O8" s="95">
        <v>147</v>
      </c>
      <c r="P8" s="95">
        <v>192</v>
      </c>
      <c r="Q8" s="95">
        <v>194</v>
      </c>
      <c r="R8" s="95">
        <v>207</v>
      </c>
      <c r="S8" s="96">
        <f t="shared" si="0"/>
        <v>6.7010309278350499E-2</v>
      </c>
      <c r="T8" s="96">
        <f t="shared" si="1"/>
        <v>1.3793103448275863</v>
      </c>
      <c r="U8" s="95">
        <f t="shared" si="2"/>
        <v>13</v>
      </c>
      <c r="V8" s="95">
        <f t="shared" si="3"/>
        <v>120</v>
      </c>
      <c r="W8" s="96">
        <f>R8/R7</f>
        <v>0.21698113207547171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60</v>
      </c>
      <c r="O9" s="52">
        <v>103</v>
      </c>
      <c r="P9" s="52">
        <v>128</v>
      </c>
      <c r="Q9" s="52">
        <v>131</v>
      </c>
      <c r="R9" s="52">
        <v>135</v>
      </c>
      <c r="S9" s="98">
        <f t="shared" si="0"/>
        <v>3.0534351145038219E-2</v>
      </c>
      <c r="T9" s="98">
        <f t="shared" si="1"/>
        <v>1.25</v>
      </c>
      <c r="U9" s="52">
        <f t="shared" si="2"/>
        <v>4</v>
      </c>
      <c r="V9" s="52">
        <f t="shared" si="3"/>
        <v>75</v>
      </c>
      <c r="W9" s="98">
        <f>R9/R7</f>
        <v>0.14150943396226415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27</v>
      </c>
      <c r="O10" s="52">
        <v>44</v>
      </c>
      <c r="P10" s="52">
        <v>64</v>
      </c>
      <c r="Q10" s="52">
        <v>63</v>
      </c>
      <c r="R10" s="52">
        <v>72</v>
      </c>
      <c r="S10" s="98">
        <f t="shared" si="0"/>
        <v>0.14285714285714279</v>
      </c>
      <c r="T10" s="98">
        <f t="shared" si="1"/>
        <v>1.6666666666666665</v>
      </c>
      <c r="U10" s="52">
        <f t="shared" si="2"/>
        <v>9</v>
      </c>
      <c r="V10" s="52">
        <f t="shared" si="3"/>
        <v>45</v>
      </c>
      <c r="W10" s="98">
        <f>R10/R7</f>
        <v>7.5471698113207544E-2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74</v>
      </c>
      <c r="P11" s="95">
        <v>101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0.11635220125786164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68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>
        <f t="shared" si="1"/>
        <v>1</v>
      </c>
      <c r="U12" s="99">
        <f t="shared" si="2"/>
        <v>6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50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>
        <f t="shared" si="1"/>
        <v>1</v>
      </c>
      <c r="U13" s="95">
        <f t="shared" si="2"/>
        <v>2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42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>
        <f t="shared" si="1"/>
        <v>0.88888888888888884</v>
      </c>
      <c r="U14" s="52">
        <f t="shared" si="2"/>
        <v>2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49</v>
      </c>
      <c r="C17" s="99">
        <v>9</v>
      </c>
      <c r="D17" s="99">
        <v>9</v>
      </c>
      <c r="E17" s="99">
        <v>4</v>
      </c>
      <c r="F17" s="99">
        <v>3</v>
      </c>
      <c r="G17" s="99">
        <v>5</v>
      </c>
      <c r="H17" s="99">
        <v>5</v>
      </c>
      <c r="I17" s="100">
        <f t="shared" si="4"/>
        <v>0</v>
      </c>
      <c r="J17" s="100">
        <f t="shared" si="5"/>
        <v>-0.44444444444444442</v>
      </c>
      <c r="K17" s="99">
        <f t="shared" si="6"/>
        <v>0</v>
      </c>
      <c r="L17" s="99">
        <f t="shared" si="7"/>
        <v>-4</v>
      </c>
      <c r="M17" s="93">
        <f>H17/H17</f>
        <v>1</v>
      </c>
      <c r="N17" s="99">
        <v>3</v>
      </c>
      <c r="O17" s="99">
        <v>4</v>
      </c>
      <c r="P17" s="99">
        <v>5</v>
      </c>
      <c r="Q17" s="99">
        <v>4</v>
      </c>
      <c r="R17" s="99">
        <v>6</v>
      </c>
      <c r="S17" s="100">
        <f t="shared" si="0"/>
        <v>0.5</v>
      </c>
      <c r="T17" s="100">
        <f t="shared" si="1"/>
        <v>1</v>
      </c>
      <c r="U17" s="99">
        <f t="shared" si="2"/>
        <v>2</v>
      </c>
      <c r="V17" s="99">
        <f t="shared" si="3"/>
        <v>3</v>
      </c>
      <c r="W17" s="93">
        <f>R17/R17</f>
        <v>1</v>
      </c>
    </row>
    <row r="18" spans="2:23" x14ac:dyDescent="0.25">
      <c r="B18" s="94" t="s">
        <v>60</v>
      </c>
      <c r="C18" s="95">
        <v>9</v>
      </c>
      <c r="D18" s="95">
        <v>9</v>
      </c>
      <c r="E18" s="95">
        <v>4</v>
      </c>
      <c r="F18" s="95">
        <v>3</v>
      </c>
      <c r="G18" s="95">
        <v>5</v>
      </c>
      <c r="H18" s="95">
        <v>5</v>
      </c>
      <c r="I18" s="96">
        <f t="shared" si="4"/>
        <v>0</v>
      </c>
      <c r="J18" s="96">
        <f t="shared" si="5"/>
        <v>-0.44444444444444442</v>
      </c>
      <c r="K18" s="95">
        <f t="shared" si="6"/>
        <v>0</v>
      </c>
      <c r="L18" s="95">
        <f t="shared" si="7"/>
        <v>-4</v>
      </c>
      <c r="M18" s="96">
        <f>H18/H17</f>
        <v>1</v>
      </c>
      <c r="N18" s="95">
        <v>3</v>
      </c>
      <c r="O18" s="95">
        <v>4</v>
      </c>
      <c r="P18" s="95">
        <v>5</v>
      </c>
      <c r="Q18" s="95">
        <v>4</v>
      </c>
      <c r="R18" s="95">
        <v>6</v>
      </c>
      <c r="S18" s="96">
        <f t="shared" si="0"/>
        <v>0.5</v>
      </c>
      <c r="T18" s="96">
        <f t="shared" si="1"/>
        <v>1</v>
      </c>
      <c r="U18" s="95">
        <f t="shared" si="2"/>
        <v>2</v>
      </c>
      <c r="V18" s="95">
        <f t="shared" si="3"/>
        <v>3</v>
      </c>
      <c r="W18" s="96">
        <f>R18/R17</f>
        <v>1</v>
      </c>
    </row>
    <row r="19" spans="2:23" x14ac:dyDescent="0.25">
      <c r="B19" s="97" t="s">
        <v>61</v>
      </c>
      <c r="C19" s="52">
        <v>4</v>
      </c>
      <c r="D19" s="52">
        <v>4</v>
      </c>
      <c r="E19" s="52">
        <v>0</v>
      </c>
      <c r="F19" s="52">
        <v>0</v>
      </c>
      <c r="G19" s="52">
        <v>3</v>
      </c>
      <c r="H19" s="52">
        <v>3</v>
      </c>
      <c r="I19" s="98">
        <f t="shared" si="4"/>
        <v>0</v>
      </c>
      <c r="J19" s="98">
        <f t="shared" si="5"/>
        <v>-0.25</v>
      </c>
      <c r="K19" s="52">
        <f t="shared" si="6"/>
        <v>0</v>
      </c>
      <c r="L19" s="52">
        <f t="shared" si="7"/>
        <v>-1</v>
      </c>
      <c r="M19" s="98">
        <f>H19/H17</f>
        <v>0.6</v>
      </c>
      <c r="N19" s="52">
        <v>0</v>
      </c>
      <c r="O19" s="52">
        <v>0</v>
      </c>
      <c r="P19" s="52">
        <v>3</v>
      </c>
      <c r="Q19" s="52">
        <v>0</v>
      </c>
      <c r="R19" s="52">
        <v>3</v>
      </c>
      <c r="S19" s="98" t="str">
        <f t="shared" si="0"/>
        <v>-</v>
      </c>
      <c r="T19" s="98" t="str">
        <f t="shared" si="1"/>
        <v>-</v>
      </c>
      <c r="U19" s="52">
        <f t="shared" si="2"/>
        <v>3</v>
      </c>
      <c r="V19" s="52">
        <f t="shared" si="3"/>
        <v>3</v>
      </c>
      <c r="W19" s="98">
        <f>R19/R17</f>
        <v>0.5</v>
      </c>
    </row>
    <row r="20" spans="2:23" x14ac:dyDescent="0.25">
      <c r="B20" s="97" t="s">
        <v>62</v>
      </c>
      <c r="C20" s="52">
        <v>5</v>
      </c>
      <c r="D20" s="52">
        <v>5</v>
      </c>
      <c r="E20" s="52">
        <v>0</v>
      </c>
      <c r="F20" s="52">
        <v>0</v>
      </c>
      <c r="G20" s="52">
        <v>2</v>
      </c>
      <c r="H20" s="52">
        <v>2</v>
      </c>
      <c r="I20" s="98">
        <f t="shared" si="4"/>
        <v>0</v>
      </c>
      <c r="J20" s="98">
        <f t="shared" si="5"/>
        <v>-0.6</v>
      </c>
      <c r="K20" s="52">
        <f t="shared" si="6"/>
        <v>0</v>
      </c>
      <c r="L20" s="52">
        <f t="shared" si="7"/>
        <v>-3</v>
      </c>
      <c r="M20" s="98">
        <f>H20/H17</f>
        <v>0.4</v>
      </c>
      <c r="N20" s="52">
        <v>0</v>
      </c>
      <c r="O20" s="52">
        <v>0</v>
      </c>
      <c r="P20" s="52">
        <v>2</v>
      </c>
      <c r="Q20" s="52">
        <v>0</v>
      </c>
      <c r="R20" s="52">
        <v>3</v>
      </c>
      <c r="S20" s="98" t="str">
        <f t="shared" si="0"/>
        <v>-</v>
      </c>
      <c r="T20" s="98" t="str">
        <f t="shared" si="1"/>
        <v>-</v>
      </c>
      <c r="U20" s="52">
        <f t="shared" si="2"/>
        <v>3</v>
      </c>
      <c r="V20" s="52">
        <f t="shared" si="3"/>
        <v>3</v>
      </c>
      <c r="W20" s="98">
        <f>R20/R17</f>
        <v>0.5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5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5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0.66666666666666674</v>
      </c>
      <c r="U25" s="99">
        <f t="shared" si="2"/>
        <v>1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1</v>
      </c>
      <c r="U26" s="95">
        <f t="shared" si="2"/>
        <v>1</v>
      </c>
      <c r="V26" s="95">
        <f t="shared" si="3"/>
        <v>2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29</v>
      </c>
      <c r="O29" s="99">
        <v>47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1.2068965517241379</v>
      </c>
      <c r="U29" s="99">
        <f t="shared" si="2"/>
        <v>2</v>
      </c>
      <c r="V29" s="99">
        <f t="shared" si="3"/>
        <v>35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16</v>
      </c>
      <c r="O30" s="95">
        <v>34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1.8125</v>
      </c>
      <c r="U30" s="95">
        <f t="shared" si="2"/>
        <v>2</v>
      </c>
      <c r="V30" s="95">
        <f t="shared" si="3"/>
        <v>29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10</v>
      </c>
      <c r="O31" s="52">
        <v>21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1.7999999999999998</v>
      </c>
      <c r="U31" s="52">
        <f t="shared" si="2"/>
        <v>2</v>
      </c>
      <c r="V31" s="52">
        <f t="shared" si="3"/>
        <v>18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13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4</v>
      </c>
      <c r="R34" s="99">
        <v>6</v>
      </c>
      <c r="S34" s="100">
        <f t="shared" si="0"/>
        <v>0.5</v>
      </c>
      <c r="T34" s="100">
        <f t="shared" si="1"/>
        <v>1</v>
      </c>
      <c r="U34" s="99">
        <f t="shared" si="2"/>
        <v>2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4</v>
      </c>
      <c r="R35" s="95">
        <v>6</v>
      </c>
      <c r="S35" s="96">
        <f t="shared" si="0"/>
        <v>0.5</v>
      </c>
      <c r="T35" s="96">
        <f t="shared" si="1"/>
        <v>1</v>
      </c>
      <c r="U35" s="95">
        <f t="shared" si="2"/>
        <v>2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5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1.4</v>
      </c>
      <c r="U36" s="99">
        <f t="shared" si="2"/>
        <v>0</v>
      </c>
      <c r="V36" s="99">
        <f t="shared" si="3"/>
        <v>7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3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1</v>
      </c>
      <c r="U38" s="95">
        <f t="shared" si="2"/>
        <v>0</v>
      </c>
      <c r="V38" s="95">
        <f t="shared" si="3"/>
        <v>3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6</v>
      </c>
      <c r="O39" s="99">
        <v>11</v>
      </c>
      <c r="P39" s="99">
        <v>16</v>
      </c>
      <c r="Q39" s="99">
        <v>17</v>
      </c>
      <c r="R39" s="99">
        <v>18</v>
      </c>
      <c r="S39" s="100">
        <f t="shared" si="0"/>
        <v>5.8823529411764719E-2</v>
      </c>
      <c r="T39" s="100">
        <f t="shared" si="1"/>
        <v>2</v>
      </c>
      <c r="U39" s="99">
        <f t="shared" si="2"/>
        <v>1</v>
      </c>
      <c r="V39" s="99">
        <f t="shared" si="3"/>
        <v>12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6</v>
      </c>
      <c r="O40" s="95">
        <v>11</v>
      </c>
      <c r="P40" s="95">
        <v>16</v>
      </c>
      <c r="Q40" s="95">
        <v>17</v>
      </c>
      <c r="R40" s="95">
        <v>18</v>
      </c>
      <c r="S40" s="96">
        <f t="shared" si="0"/>
        <v>5.8823529411764719E-2</v>
      </c>
      <c r="T40" s="96">
        <f t="shared" si="1"/>
        <v>2</v>
      </c>
      <c r="U40" s="95">
        <f t="shared" si="2"/>
        <v>1</v>
      </c>
      <c r="V40" s="95">
        <f t="shared" si="3"/>
        <v>12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3</v>
      </c>
      <c r="O41" s="52">
        <v>6</v>
      </c>
      <c r="P41" s="52">
        <v>6</v>
      </c>
      <c r="Q41" s="52">
        <v>7</v>
      </c>
      <c r="R41" s="52">
        <v>6</v>
      </c>
      <c r="S41" s="98">
        <f t="shared" si="0"/>
        <v>-0.1428571428571429</v>
      </c>
      <c r="T41" s="98">
        <f t="shared" si="1"/>
        <v>1</v>
      </c>
      <c r="U41" s="52">
        <f t="shared" si="2"/>
        <v>-1</v>
      </c>
      <c r="V41" s="52">
        <f t="shared" si="3"/>
        <v>3</v>
      </c>
      <c r="W41" s="98">
        <f>R41/R39</f>
        <v>0.33333333333333331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3</v>
      </c>
      <c r="O42" s="52">
        <v>5</v>
      </c>
      <c r="P42" s="52">
        <v>10</v>
      </c>
      <c r="Q42" s="52">
        <v>10</v>
      </c>
      <c r="R42" s="52">
        <v>12</v>
      </c>
      <c r="S42" s="98">
        <f t="shared" si="0"/>
        <v>0.19999999999999996</v>
      </c>
      <c r="T42" s="98">
        <f t="shared" si="1"/>
        <v>3</v>
      </c>
      <c r="U42" s="52">
        <f t="shared" si="2"/>
        <v>2</v>
      </c>
      <c r="V42" s="52">
        <f t="shared" si="3"/>
        <v>9</v>
      </c>
      <c r="W42" s="98">
        <f>R42/R39</f>
        <v>0.66666666666666663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5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0.60000000000000009</v>
      </c>
      <c r="U44" s="95">
        <f t="shared" si="2"/>
        <v>0</v>
      </c>
      <c r="V44" s="95">
        <f t="shared" si="3"/>
        <v>3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3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>
        <f t="shared" si="1"/>
        <v>1</v>
      </c>
      <c r="U45" s="52">
        <f t="shared" si="2"/>
        <v>0</v>
      </c>
      <c r="V45" s="52">
        <f t="shared" si="3"/>
        <v>3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2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>
        <f t="shared" si="1"/>
        <v>0</v>
      </c>
      <c r="U46" s="52">
        <f t="shared" si="2"/>
        <v>0</v>
      </c>
      <c r="V46" s="52">
        <f t="shared" si="3"/>
        <v>0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3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1</v>
      </c>
      <c r="U47" s="95">
        <f t="shared" si="2"/>
        <v>0</v>
      </c>
      <c r="V47" s="95">
        <f t="shared" si="3"/>
        <v>3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14</v>
      </c>
      <c r="Q48" s="99">
        <v>15</v>
      </c>
      <c r="R48" s="99">
        <v>17</v>
      </c>
      <c r="S48" s="100">
        <f t="shared" si="0"/>
        <v>0.1333333333333333</v>
      </c>
      <c r="T48" s="100">
        <f t="shared" si="1"/>
        <v>0.7</v>
      </c>
      <c r="U48" s="99">
        <f t="shared" si="2"/>
        <v>2</v>
      </c>
      <c r="V48" s="99">
        <f t="shared" si="3"/>
        <v>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12</v>
      </c>
      <c r="Q49" s="95">
        <v>12</v>
      </c>
      <c r="R49" s="95">
        <v>14</v>
      </c>
      <c r="S49" s="96">
        <f t="shared" si="0"/>
        <v>0.16666666666666674</v>
      </c>
      <c r="T49" s="96">
        <f t="shared" si="1"/>
        <v>0.55555555555555558</v>
      </c>
      <c r="U49" s="95">
        <f t="shared" si="2"/>
        <v>2</v>
      </c>
      <c r="V49" s="95">
        <f t="shared" si="3"/>
        <v>5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4</v>
      </c>
      <c r="Q51" s="52">
        <v>4</v>
      </c>
      <c r="R51" s="52">
        <v>6</v>
      </c>
      <c r="S51" s="98">
        <f t="shared" si="0"/>
        <v>0.5</v>
      </c>
      <c r="T51" s="98">
        <f t="shared" si="1"/>
        <v>0.5</v>
      </c>
      <c r="U51" s="52">
        <f t="shared" si="2"/>
        <v>2</v>
      </c>
      <c r="V51" s="52">
        <f t="shared" si="3"/>
        <v>2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BF6D3-5A4D-4A87-91CA-F980AED4B023}">
  <sheetPr>
    <tabColor theme="7"/>
  </sheetPr>
  <dimension ref="A4:A24"/>
  <sheetViews>
    <sheetView showGridLines="0" workbookViewId="0">
      <selection activeCell="E13" sqref="E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455B8-ACBA-44D3-80E9-5287F3D746B3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234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N21" si="0">IFERROR(E9/C9-1,"-")</f>
        <v>0.10199321458863442</v>
      </c>
      <c r="G9" s="115">
        <v>1146</v>
      </c>
      <c r="H9" s="116">
        <f>IFERROR(G9/E9-1,"-")</f>
        <v>-0.77948816624975947</v>
      </c>
      <c r="I9" s="115">
        <v>3527</v>
      </c>
      <c r="J9" s="116">
        <f t="shared" si="0"/>
        <v>2.0776614310645725</v>
      </c>
      <c r="K9" s="115">
        <v>5390</v>
      </c>
      <c r="L9" s="116">
        <f t="shared" si="0"/>
        <v>0.52821094414516589</v>
      </c>
      <c r="M9" s="115">
        <v>5217</v>
      </c>
      <c r="N9" s="116">
        <f t="shared" si="0"/>
        <v>-3.2096474953617782E-2</v>
      </c>
      <c r="O9" s="116">
        <f>M9/C9-1</f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0"/>
        <v>-0.74155626049636125</v>
      </c>
      <c r="I10" s="115">
        <v>4177</v>
      </c>
      <c r="J10" s="116">
        <f t="shared" si="0"/>
        <v>2.0158844765342958</v>
      </c>
      <c r="K10" s="115">
        <v>5270</v>
      </c>
      <c r="L10" s="116">
        <f t="shared" si="0"/>
        <v>0.2616710557816615</v>
      </c>
      <c r="M10" s="115">
        <v>4803</v>
      </c>
      <c r="N10" s="116">
        <f>IFERROR(M10/K10-1,"-")</f>
        <v>-8.861480075901329E-2</v>
      </c>
      <c r="O10" s="116">
        <f>IFERROR(M10/C10-1,"-")</f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0"/>
        <v>4.0946314831665109E-2</v>
      </c>
      <c r="I11" s="115">
        <v>4740</v>
      </c>
      <c r="J11" s="116">
        <f t="shared" si="0"/>
        <v>1.0716783216783217</v>
      </c>
      <c r="K11" s="115">
        <v>5659</v>
      </c>
      <c r="L11" s="116">
        <f t="shared" si="0"/>
        <v>0.19388185654008439</v>
      </c>
      <c r="M11" s="115">
        <v>5168</v>
      </c>
      <c r="N11" s="116">
        <f t="shared" si="0"/>
        <v>-8.6764446015197061E-2</v>
      </c>
      <c r="O11" s="116">
        <f t="shared" ref="O11:O15" si="1">IFERROR(M11/C11-1,"-")</f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0"/>
        <v>-</v>
      </c>
      <c r="I12" s="115">
        <v>4075</v>
      </c>
      <c r="J12" s="116">
        <f t="shared" si="0"/>
        <v>1.2267759562841531</v>
      </c>
      <c r="K12" s="115">
        <v>5170</v>
      </c>
      <c r="L12" s="116">
        <f t="shared" si="0"/>
        <v>0.26871165644171779</v>
      </c>
      <c r="M12" s="115">
        <v>5054</v>
      </c>
      <c r="N12" s="116">
        <f t="shared" si="0"/>
        <v>-2.2437137330754364E-2</v>
      </c>
      <c r="O12" s="116">
        <f t="shared" si="1"/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0"/>
        <v>-</v>
      </c>
      <c r="I13" s="115">
        <v>3632</v>
      </c>
      <c r="J13" s="116">
        <f t="shared" si="0"/>
        <v>0.365927040240692</v>
      </c>
      <c r="K13" s="115">
        <v>5013</v>
      </c>
      <c r="L13" s="116">
        <f t="shared" si="0"/>
        <v>0.38023127753303965</v>
      </c>
      <c r="M13" s="115">
        <v>4992</v>
      </c>
      <c r="N13" s="116">
        <f t="shared" si="0"/>
        <v>-4.1891083183722699E-3</v>
      </c>
      <c r="O13" s="116">
        <f t="shared" si="1"/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0"/>
        <v>-</v>
      </c>
      <c r="I14" s="115">
        <v>4520</v>
      </c>
      <c r="J14" s="116">
        <f t="shared" si="0"/>
        <v>0.81234963913392133</v>
      </c>
      <c r="K14" s="115">
        <v>4181</v>
      </c>
      <c r="L14" s="116">
        <f t="shared" si="0"/>
        <v>-7.4999999999999956E-2</v>
      </c>
      <c r="M14" s="115">
        <v>3964</v>
      </c>
      <c r="N14" s="116">
        <f t="shared" si="0"/>
        <v>-5.1901458981104986E-2</v>
      </c>
      <c r="O14" s="116">
        <f t="shared" si="1"/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0"/>
        <v>-</v>
      </c>
      <c r="I15" s="115">
        <v>4275</v>
      </c>
      <c r="J15" s="116">
        <f t="shared" si="0"/>
        <v>0.76070840197693568</v>
      </c>
      <c r="K15" s="115">
        <v>4340</v>
      </c>
      <c r="L15" s="116">
        <f t="shared" si="0"/>
        <v>1.5204678362572999E-2</v>
      </c>
      <c r="M15" s="115">
        <v>4593</v>
      </c>
      <c r="N15" s="116">
        <f t="shared" si="0"/>
        <v>5.8294930875576023E-2</v>
      </c>
      <c r="O15" s="116">
        <f t="shared" si="1"/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0"/>
        <v>5.473532589124952E-2</v>
      </c>
      <c r="I16" s="115">
        <v>3932</v>
      </c>
      <c r="J16" s="116">
        <f t="shared" si="0"/>
        <v>0.34243769204506647</v>
      </c>
      <c r="K16" s="115">
        <v>4645</v>
      </c>
      <c r="L16" s="116">
        <f t="shared" si="0"/>
        <v>0.18133265513733465</v>
      </c>
      <c r="M16" s="115">
        <v>2899</v>
      </c>
      <c r="N16" s="116">
        <f>IFERROR(M16/K16-1,"-")</f>
        <v>-0.37588805166846073</v>
      </c>
      <c r="O16" s="116">
        <f>IFERROR(M16/C16-1,"-")</f>
        <v>-0.3135211934643618</v>
      </c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0"/>
        <v>1.2188208616780045</v>
      </c>
      <c r="I17" s="115">
        <v>4578</v>
      </c>
      <c r="J17" s="116">
        <f t="shared" si="0"/>
        <v>0.16964741951967288</v>
      </c>
      <c r="K17" s="115">
        <v>4521</v>
      </c>
      <c r="L17" s="116">
        <f t="shared" si="0"/>
        <v>-1.2450851900393189E-2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0"/>
        <v>0.91609977324263037</v>
      </c>
      <c r="I18" s="115">
        <v>4025</v>
      </c>
      <c r="J18" s="116">
        <f t="shared" si="0"/>
        <v>0.19082840236686383</v>
      </c>
      <c r="K18" s="115">
        <v>4419</v>
      </c>
      <c r="L18" s="116">
        <f t="shared" si="0"/>
        <v>9.7888198757764E-2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0"/>
        <v>1.5229722064662505</v>
      </c>
      <c r="I19" s="115">
        <v>4838</v>
      </c>
      <c r="J19" s="116">
        <f t="shared" si="0"/>
        <v>8.7679856115107979E-2</v>
      </c>
      <c r="K19" s="115">
        <v>4964</v>
      </c>
      <c r="L19" s="116">
        <f t="shared" si="0"/>
        <v>2.6043819760231512E-2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0"/>
        <v>1.5323299888517279</v>
      </c>
      <c r="I20" s="115">
        <v>5166</v>
      </c>
      <c r="J20" s="116">
        <f t="shared" si="0"/>
        <v>0.13713405238828957</v>
      </c>
      <c r="K20" s="115">
        <v>4585</v>
      </c>
      <c r="L20" s="116">
        <f t="shared" si="0"/>
        <v>-0.11246612466124661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0"/>
        <v>0.38078526898146237</v>
      </c>
      <c r="I21" s="118">
        <v>51485</v>
      </c>
      <c r="J21" s="119">
        <f t="shared" si="0"/>
        <v>0.53943906231312044</v>
      </c>
      <c r="K21" s="118">
        <v>58157</v>
      </c>
      <c r="L21" s="119">
        <f t="shared" si="0"/>
        <v>0.12959114305137409</v>
      </c>
      <c r="M21" s="118">
        <v>36690</v>
      </c>
      <c r="N21" s="119">
        <v>-7.5073106786326504E-2</v>
      </c>
      <c r="O21" s="119">
        <v>3.0965493986737203E-2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9" t="s">
        <v>235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2705</v>
      </c>
      <c r="D31" s="116">
        <v>0</v>
      </c>
      <c r="E31" s="115">
        <v>3059</v>
      </c>
      <c r="F31" s="116">
        <f t="shared" ref="F31:L43" si="2">IFERROR(E31/C31-1,"-")</f>
        <v>0.13086876155268024</v>
      </c>
      <c r="G31" s="115">
        <v>582</v>
      </c>
      <c r="H31" s="116">
        <f t="shared" si="2"/>
        <v>-0.80974174566851909</v>
      </c>
      <c r="I31" s="115">
        <v>1773</v>
      </c>
      <c r="J31" s="116">
        <f t="shared" si="2"/>
        <v>2.0463917525773194</v>
      </c>
      <c r="K31" s="115">
        <v>3042</v>
      </c>
      <c r="L31" s="116">
        <f t="shared" si="2"/>
        <v>0.71573604060913709</v>
      </c>
      <c r="M31" s="115">
        <v>2177</v>
      </c>
      <c r="N31" s="116">
        <f t="shared" ref="N31:N37" si="3">IFERROR(M31/K31-1,"-")</f>
        <v>-0.28435239973701509</v>
      </c>
      <c r="O31" s="116">
        <f>M31/C31-1</f>
        <v>-0.19519408502772639</v>
      </c>
    </row>
    <row r="32" spans="1:16" x14ac:dyDescent="0.25">
      <c r="B32" s="114" t="s">
        <v>73</v>
      </c>
      <c r="C32" s="115">
        <v>2901</v>
      </c>
      <c r="D32" s="116">
        <v>4.8427900252981493E-2</v>
      </c>
      <c r="E32" s="115">
        <v>3061</v>
      </c>
      <c r="F32" s="116">
        <f t="shared" si="2"/>
        <v>5.5153395380903136E-2</v>
      </c>
      <c r="G32" s="115">
        <v>799</v>
      </c>
      <c r="H32" s="116">
        <f t="shared" si="2"/>
        <v>-0.73897419144070564</v>
      </c>
      <c r="I32" s="115">
        <v>2253</v>
      </c>
      <c r="J32" s="116">
        <f t="shared" si="2"/>
        <v>1.8197747183979973</v>
      </c>
      <c r="K32" s="115">
        <v>3101</v>
      </c>
      <c r="L32" s="116">
        <f t="shared" si="2"/>
        <v>0.37638703950288499</v>
      </c>
      <c r="M32" s="115">
        <v>2167</v>
      </c>
      <c r="N32" s="116">
        <f>IFERROR(M32/K32-1,"-")</f>
        <v>-0.30119316349564662</v>
      </c>
      <c r="O32" s="116">
        <f>IFERROR(M32/C32-1,"-")</f>
        <v>-0.25301620130989311</v>
      </c>
    </row>
    <row r="33" spans="2:16" x14ac:dyDescent="0.25">
      <c r="B33" s="114" t="s">
        <v>75</v>
      </c>
      <c r="C33" s="115">
        <v>2975</v>
      </c>
      <c r="D33" s="116">
        <v>-1.9122980547312873E-2</v>
      </c>
      <c r="E33" s="115">
        <v>1334</v>
      </c>
      <c r="F33" s="116">
        <f t="shared" si="2"/>
        <v>-0.55159663865546227</v>
      </c>
      <c r="G33" s="115">
        <v>1368</v>
      </c>
      <c r="H33" s="116">
        <f t="shared" si="2"/>
        <v>2.5487256371814038E-2</v>
      </c>
      <c r="I33" s="115">
        <v>2677</v>
      </c>
      <c r="J33" s="116">
        <f t="shared" si="2"/>
        <v>0.95687134502923987</v>
      </c>
      <c r="K33" s="115">
        <v>3421</v>
      </c>
      <c r="L33" s="116">
        <f t="shared" si="2"/>
        <v>0.27792304818827041</v>
      </c>
      <c r="M33" s="115">
        <v>2632</v>
      </c>
      <c r="N33" s="116">
        <f t="shared" si="3"/>
        <v>-0.23063431745103768</v>
      </c>
      <c r="O33" s="116">
        <f t="shared" ref="O33:O37" si="4">IFERROR(M33/C33-1,"-")</f>
        <v>-0.11529411764705877</v>
      </c>
    </row>
    <row r="34" spans="2:16" x14ac:dyDescent="0.25">
      <c r="B34" s="114" t="s">
        <v>77</v>
      </c>
      <c r="C34" s="115">
        <v>2550</v>
      </c>
      <c r="D34" s="116">
        <v>-0.14314516129032262</v>
      </c>
      <c r="E34" s="115">
        <v>0</v>
      </c>
      <c r="F34" s="116">
        <f t="shared" si="2"/>
        <v>-1</v>
      </c>
      <c r="G34" s="115">
        <v>1023</v>
      </c>
      <c r="H34" s="116" t="str">
        <f t="shared" si="2"/>
        <v>-</v>
      </c>
      <c r="I34" s="115">
        <v>2629</v>
      </c>
      <c r="J34" s="116">
        <f t="shared" si="2"/>
        <v>1.5698924731182795</v>
      </c>
      <c r="K34" s="115">
        <v>3521</v>
      </c>
      <c r="L34" s="116">
        <f t="shared" si="2"/>
        <v>0.33929250665652333</v>
      </c>
      <c r="M34" s="115">
        <v>3276</v>
      </c>
      <c r="N34" s="116">
        <f t="shared" si="3"/>
        <v>-6.9582504970178927E-2</v>
      </c>
      <c r="O34" s="116">
        <f t="shared" si="4"/>
        <v>0.28470588235294114</v>
      </c>
    </row>
    <row r="35" spans="2:16" x14ac:dyDescent="0.25">
      <c r="B35" s="114" t="s">
        <v>79</v>
      </c>
      <c r="C35" s="115">
        <v>2924</v>
      </c>
      <c r="D35" s="116">
        <v>8.8607594936708889E-2</v>
      </c>
      <c r="E35" s="115">
        <v>0</v>
      </c>
      <c r="F35" s="116">
        <f t="shared" si="2"/>
        <v>-1</v>
      </c>
      <c r="G35" s="115">
        <v>1731</v>
      </c>
      <c r="H35" s="116" t="str">
        <f t="shared" si="2"/>
        <v>-</v>
      </c>
      <c r="I35" s="115">
        <v>2471</v>
      </c>
      <c r="J35" s="116">
        <f t="shared" si="2"/>
        <v>0.42749855574812257</v>
      </c>
      <c r="K35" s="115">
        <v>3551</v>
      </c>
      <c r="L35" s="116">
        <f t="shared" si="2"/>
        <v>0.43707001214083374</v>
      </c>
      <c r="M35" s="115">
        <v>3636</v>
      </c>
      <c r="N35" s="116">
        <f t="shared" si="3"/>
        <v>2.3936919177696359E-2</v>
      </c>
      <c r="O35" s="116">
        <f t="shared" si="4"/>
        <v>0.24350205198358421</v>
      </c>
    </row>
    <row r="36" spans="2:16" x14ac:dyDescent="0.25">
      <c r="B36" s="114" t="s">
        <v>81</v>
      </c>
      <c r="C36" s="115">
        <v>2935</v>
      </c>
      <c r="D36" s="116">
        <v>-6.4319566689234886E-3</v>
      </c>
      <c r="E36" s="115">
        <v>0</v>
      </c>
      <c r="F36" s="116">
        <f t="shared" si="2"/>
        <v>-1</v>
      </c>
      <c r="G36" s="115">
        <v>1915</v>
      </c>
      <c r="H36" s="116" t="str">
        <f t="shared" si="2"/>
        <v>-</v>
      </c>
      <c r="I36" s="115">
        <v>3580</v>
      </c>
      <c r="J36" s="116">
        <f t="shared" si="2"/>
        <v>0.86945169712793735</v>
      </c>
      <c r="K36" s="115">
        <v>3284</v>
      </c>
      <c r="L36" s="116">
        <f t="shared" si="2"/>
        <v>-8.268156424581008E-2</v>
      </c>
      <c r="M36" s="115">
        <v>3008</v>
      </c>
      <c r="N36" s="116">
        <f t="shared" si="3"/>
        <v>-8.4043848964677204E-2</v>
      </c>
      <c r="O36" s="116">
        <f t="shared" si="4"/>
        <v>2.4872231686541735E-2</v>
      </c>
    </row>
    <row r="37" spans="2:16" x14ac:dyDescent="0.25">
      <c r="B37" s="114" t="s">
        <v>83</v>
      </c>
      <c r="C37" s="115">
        <v>3386</v>
      </c>
      <c r="D37" s="116">
        <v>8.1098339719029466E-2</v>
      </c>
      <c r="E37" s="115">
        <v>0</v>
      </c>
      <c r="F37" s="116">
        <f t="shared" si="2"/>
        <v>-1</v>
      </c>
      <c r="G37" s="115">
        <v>1624</v>
      </c>
      <c r="H37" s="116" t="str">
        <f t="shared" si="2"/>
        <v>-</v>
      </c>
      <c r="I37" s="115">
        <v>3300</v>
      </c>
      <c r="J37" s="116">
        <f t="shared" si="2"/>
        <v>1.0320197044334973</v>
      </c>
      <c r="K37" s="115">
        <v>3186</v>
      </c>
      <c r="L37" s="116">
        <f t="shared" si="2"/>
        <v>-3.4545454545454546E-2</v>
      </c>
      <c r="M37" s="115">
        <v>3447</v>
      </c>
      <c r="N37" s="116">
        <f t="shared" si="3"/>
        <v>8.1920903954802338E-2</v>
      </c>
      <c r="O37" s="116">
        <f t="shared" si="4"/>
        <v>1.8015357353809769E-2</v>
      </c>
    </row>
    <row r="38" spans="2:16" x14ac:dyDescent="0.25">
      <c r="B38" s="114" t="s">
        <v>85</v>
      </c>
      <c r="C38" s="115">
        <v>3075</v>
      </c>
      <c r="D38" s="116">
        <v>0.35701676963812878</v>
      </c>
      <c r="E38" s="115">
        <v>2135</v>
      </c>
      <c r="F38" s="116">
        <f t="shared" si="2"/>
        <v>-0.30569105691056908</v>
      </c>
      <c r="G38" s="115">
        <v>1812</v>
      </c>
      <c r="H38" s="116">
        <f t="shared" si="2"/>
        <v>-0.15128805620608898</v>
      </c>
      <c r="I38" s="115">
        <v>2594</v>
      </c>
      <c r="J38" s="116">
        <f t="shared" si="2"/>
        <v>0.43156732891832239</v>
      </c>
      <c r="K38" s="115">
        <v>3372</v>
      </c>
      <c r="L38" s="116">
        <f t="shared" si="2"/>
        <v>0.29992289899768698</v>
      </c>
      <c r="M38" s="115">
        <v>1718</v>
      </c>
      <c r="N38" s="116">
        <f>IFERROR(M38/K38-1,"-")</f>
        <v>-0.49051008303677346</v>
      </c>
      <c r="O38" s="116">
        <f>IFERROR(M38/C38-1,"-")</f>
        <v>-0.44130081300813007</v>
      </c>
    </row>
    <row r="39" spans="2:16" x14ac:dyDescent="0.25">
      <c r="B39" s="114" t="s">
        <v>87</v>
      </c>
      <c r="C39" s="115">
        <v>2807</v>
      </c>
      <c r="D39" s="116">
        <v>0.28349336991312302</v>
      </c>
      <c r="E39" s="115">
        <v>1442</v>
      </c>
      <c r="F39" s="116">
        <f t="shared" si="2"/>
        <v>-0.486284289276808</v>
      </c>
      <c r="G39" s="115">
        <v>3104</v>
      </c>
      <c r="H39" s="116">
        <f t="shared" si="2"/>
        <v>1.1525658807212205</v>
      </c>
      <c r="I39" s="115">
        <v>3509</v>
      </c>
      <c r="J39" s="116">
        <f t="shared" si="2"/>
        <v>0.13047680412371143</v>
      </c>
      <c r="K39" s="115">
        <v>3382</v>
      </c>
      <c r="L39" s="116">
        <f t="shared" si="2"/>
        <v>-3.6192647477913953E-2</v>
      </c>
      <c r="M39" s="115"/>
      <c r="N39" s="116"/>
      <c r="O39" s="116"/>
    </row>
    <row r="40" spans="2:16" x14ac:dyDescent="0.25">
      <c r="B40" s="114" t="s">
        <v>89</v>
      </c>
      <c r="C40" s="115">
        <v>3140</v>
      </c>
      <c r="D40" s="116">
        <v>7.0576201841118236E-2</v>
      </c>
      <c r="E40" s="115">
        <v>1351</v>
      </c>
      <c r="F40" s="116">
        <f t="shared" si="2"/>
        <v>-0.56974522292993623</v>
      </c>
      <c r="G40" s="115">
        <v>2127</v>
      </c>
      <c r="H40" s="116">
        <f t="shared" si="2"/>
        <v>0.57438934122871954</v>
      </c>
      <c r="I40" s="115">
        <v>2508</v>
      </c>
      <c r="J40" s="116">
        <f t="shared" si="2"/>
        <v>0.17912552891396327</v>
      </c>
      <c r="K40" s="115">
        <v>2825</v>
      </c>
      <c r="L40" s="116">
        <f t="shared" si="2"/>
        <v>0.12639553429027117</v>
      </c>
      <c r="M40" s="115"/>
      <c r="N40" s="116"/>
      <c r="O40" s="116"/>
    </row>
    <row r="41" spans="2:16" x14ac:dyDescent="0.25">
      <c r="B41" s="114" t="s">
        <v>91</v>
      </c>
      <c r="C41" s="115">
        <v>3743</v>
      </c>
      <c r="D41" s="116">
        <v>0.12099430967355507</v>
      </c>
      <c r="E41" s="115">
        <v>1256</v>
      </c>
      <c r="F41" s="116">
        <f t="shared" si="2"/>
        <v>-0.66444028853860537</v>
      </c>
      <c r="G41" s="115">
        <v>2694</v>
      </c>
      <c r="H41" s="116">
        <f t="shared" si="2"/>
        <v>1.144904458598726</v>
      </c>
      <c r="I41" s="115">
        <v>3156</v>
      </c>
      <c r="J41" s="116">
        <f t="shared" si="2"/>
        <v>0.17149220489977735</v>
      </c>
      <c r="K41" s="115">
        <v>2455</v>
      </c>
      <c r="L41" s="116">
        <f t="shared" si="2"/>
        <v>-0.22211660329531047</v>
      </c>
      <c r="M41" s="115"/>
      <c r="N41" s="116"/>
      <c r="O41" s="116"/>
    </row>
    <row r="42" spans="2:16" x14ac:dyDescent="0.25">
      <c r="B42" s="114" t="s">
        <v>93</v>
      </c>
      <c r="C42" s="115">
        <v>3978</v>
      </c>
      <c r="D42" s="116">
        <v>0.20399515738498786</v>
      </c>
      <c r="E42" s="115">
        <v>1139</v>
      </c>
      <c r="F42" s="116">
        <f t="shared" si="2"/>
        <v>-0.71367521367521369</v>
      </c>
      <c r="G42" s="115">
        <v>2953</v>
      </c>
      <c r="H42" s="116">
        <f t="shared" si="2"/>
        <v>1.5926251097453905</v>
      </c>
      <c r="I42" s="115">
        <v>3359</v>
      </c>
      <c r="J42" s="116">
        <f t="shared" si="2"/>
        <v>0.13748730104977991</v>
      </c>
      <c r="K42" s="115">
        <v>2582</v>
      </c>
      <c r="L42" s="116">
        <f t="shared" si="2"/>
        <v>-0.23131884489431376</v>
      </c>
      <c r="M42" s="115"/>
      <c r="N42" s="116"/>
      <c r="O42" s="116"/>
    </row>
    <row r="43" spans="2:16" ht="15.75" x14ac:dyDescent="0.25">
      <c r="B43" s="117" t="s">
        <v>30</v>
      </c>
      <c r="C43" s="118">
        <v>37119</v>
      </c>
      <c r="D43" s="119">
        <v>8.2754798436497357E-2</v>
      </c>
      <c r="E43" s="118">
        <v>16023</v>
      </c>
      <c r="F43" s="119">
        <f t="shared" si="2"/>
        <v>-0.5683342762466661</v>
      </c>
      <c r="G43" s="118">
        <v>21732</v>
      </c>
      <c r="H43" s="119">
        <f t="shared" si="2"/>
        <v>0.35630031829245468</v>
      </c>
      <c r="I43" s="118">
        <v>33809</v>
      </c>
      <c r="J43" s="119">
        <f t="shared" si="2"/>
        <v>0.55572427756304066</v>
      </c>
      <c r="K43" s="118">
        <v>37722</v>
      </c>
      <c r="L43" s="119">
        <f t="shared" si="2"/>
        <v>0.11573841284864983</v>
      </c>
      <c r="M43" s="118">
        <v>22061</v>
      </c>
      <c r="N43" s="119">
        <v>-0.16681773547851042</v>
      </c>
      <c r="O43" s="119">
        <v>-5.9272525691868139E-2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236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1303</v>
      </c>
      <c r="D53" s="116">
        <v>-7.1937321937321941E-2</v>
      </c>
      <c r="E53" s="115">
        <v>1208</v>
      </c>
      <c r="F53" s="116">
        <f>IFERROR(E53/C53-1,"-")</f>
        <v>-7.2908672294704546E-2</v>
      </c>
      <c r="G53" s="115">
        <v>303</v>
      </c>
      <c r="H53" s="116">
        <f>IFERROR(G53/E53-1,"-")</f>
        <v>-0.7491721854304636</v>
      </c>
      <c r="I53" s="115">
        <v>1039</v>
      </c>
      <c r="J53" s="116">
        <f>IFERROR(I53/G53-1,"-")</f>
        <v>2.4290429042904291</v>
      </c>
      <c r="K53" s="115">
        <v>1557</v>
      </c>
      <c r="L53" s="116">
        <f>IFERROR(K53/I53-1,"-")</f>
        <v>0.49855630413859475</v>
      </c>
      <c r="M53" s="115">
        <v>1445</v>
      </c>
      <c r="N53" s="116">
        <f t="shared" ref="N53:N59" si="5">IFERROR(M53/K53-1,"-")</f>
        <v>-7.1933204881181712E-2</v>
      </c>
      <c r="O53" s="116">
        <f>IFERROR(M53/C53-1,"-")</f>
        <v>0.10897927858787404</v>
      </c>
    </row>
    <row r="54" spans="1:16" x14ac:dyDescent="0.25">
      <c r="A54" s="1">
        <v>2</v>
      </c>
      <c r="B54" s="114" t="s">
        <v>73</v>
      </c>
      <c r="C54" s="115">
        <v>1468</v>
      </c>
      <c r="D54" s="116">
        <v>-6.7658998646820123E-3</v>
      </c>
      <c r="E54" s="115">
        <v>1387</v>
      </c>
      <c r="F54" s="116">
        <f t="shared" ref="F54:L65" si="6">IFERROR(E54/C54-1,"-")</f>
        <v>-5.5177111716621208E-2</v>
      </c>
      <c r="G54" s="115">
        <v>338</v>
      </c>
      <c r="H54" s="116">
        <f t="shared" si="6"/>
        <v>-0.75630857966834897</v>
      </c>
      <c r="I54" s="115">
        <v>1131</v>
      </c>
      <c r="J54" s="116">
        <f t="shared" si="6"/>
        <v>2.3461538461538463</v>
      </c>
      <c r="K54" s="115">
        <v>2612</v>
      </c>
      <c r="L54" s="116">
        <f t="shared" si="6"/>
        <v>1.3094606542882405</v>
      </c>
      <c r="M54" s="115">
        <v>1852</v>
      </c>
      <c r="N54" s="116">
        <f t="shared" si="5"/>
        <v>-0.29096477794793263</v>
      </c>
      <c r="O54" s="116">
        <f>IFERROR(M54/C54-1,"-")</f>
        <v>0.26158038147138973</v>
      </c>
    </row>
    <row r="55" spans="1:16" x14ac:dyDescent="0.25">
      <c r="A55" s="1">
        <v>3</v>
      </c>
      <c r="B55" s="114" t="s">
        <v>75</v>
      </c>
      <c r="C55" s="115">
        <v>1577</v>
      </c>
      <c r="D55" s="116">
        <v>-5.0473186119873725E-3</v>
      </c>
      <c r="E55" s="115">
        <v>620</v>
      </c>
      <c r="F55" s="116">
        <f t="shared" si="6"/>
        <v>-0.60684844641724789</v>
      </c>
      <c r="G55" s="115">
        <v>500</v>
      </c>
      <c r="H55" s="116">
        <f t="shared" si="6"/>
        <v>-0.19354838709677424</v>
      </c>
      <c r="I55" s="115">
        <v>1299</v>
      </c>
      <c r="J55" s="116">
        <f t="shared" si="6"/>
        <v>1.5979999999999999</v>
      </c>
      <c r="K55" s="115">
        <v>2794</v>
      </c>
      <c r="L55" s="116">
        <f t="shared" si="6"/>
        <v>1.1508852963818321</v>
      </c>
      <c r="M55" s="115">
        <v>1883</v>
      </c>
      <c r="N55" s="116">
        <f t="shared" si="5"/>
        <v>-0.32605583392984971</v>
      </c>
      <c r="O55" s="116">
        <f t="shared" ref="O55:O59" si="7">IFERROR(M55/C55-1,"-")</f>
        <v>0.19403931515535833</v>
      </c>
    </row>
    <row r="56" spans="1:16" x14ac:dyDescent="0.25">
      <c r="A56" s="1">
        <v>4</v>
      </c>
      <c r="B56" s="114" t="s">
        <v>77</v>
      </c>
      <c r="C56" s="115">
        <v>1537</v>
      </c>
      <c r="D56" s="116">
        <v>7.4074074074074181E-2</v>
      </c>
      <c r="E56" s="115">
        <v>0</v>
      </c>
      <c r="F56" s="116">
        <f t="shared" si="6"/>
        <v>-1</v>
      </c>
      <c r="G56" s="115">
        <v>523</v>
      </c>
      <c r="H56" s="116" t="str">
        <f t="shared" si="6"/>
        <v>-</v>
      </c>
      <c r="I56" s="115">
        <v>1248</v>
      </c>
      <c r="J56" s="116">
        <f t="shared" si="6"/>
        <v>1.3862332695984705</v>
      </c>
      <c r="K56" s="115">
        <v>2342</v>
      </c>
      <c r="L56" s="116">
        <f t="shared" si="6"/>
        <v>0.8766025641025641</v>
      </c>
      <c r="M56" s="115">
        <v>2557</v>
      </c>
      <c r="N56" s="116">
        <f t="shared" si="5"/>
        <v>9.1801878736122999E-2</v>
      </c>
      <c r="O56" s="116">
        <f t="shared" si="7"/>
        <v>0.66363044892648015</v>
      </c>
    </row>
    <row r="57" spans="1:16" x14ac:dyDescent="0.25">
      <c r="A57" s="1">
        <v>5</v>
      </c>
      <c r="B57" s="114" t="s">
        <v>79</v>
      </c>
      <c r="C57" s="115">
        <v>1595</v>
      </c>
      <c r="D57" s="116">
        <v>0.13442389758179241</v>
      </c>
      <c r="E57" s="115">
        <v>0</v>
      </c>
      <c r="F57" s="116">
        <f t="shared" si="6"/>
        <v>-1</v>
      </c>
      <c r="G57" s="115">
        <v>686</v>
      </c>
      <c r="H57" s="116" t="str">
        <f t="shared" si="6"/>
        <v>-</v>
      </c>
      <c r="I57" s="115">
        <v>1437</v>
      </c>
      <c r="J57" s="116">
        <f t="shared" si="6"/>
        <v>1.0947521865889214</v>
      </c>
      <c r="K57" s="115">
        <v>2194</v>
      </c>
      <c r="L57" s="116">
        <f t="shared" si="6"/>
        <v>0.52679192762700078</v>
      </c>
      <c r="M57" s="115">
        <v>2203</v>
      </c>
      <c r="N57" s="116">
        <f t="shared" si="5"/>
        <v>4.1020966271649861E-3</v>
      </c>
      <c r="O57" s="116">
        <f t="shared" si="7"/>
        <v>0.38119122257053295</v>
      </c>
    </row>
    <row r="58" spans="1:16" x14ac:dyDescent="0.25">
      <c r="A58" s="1">
        <v>6</v>
      </c>
      <c r="B58" s="114" t="s">
        <v>81</v>
      </c>
      <c r="C58" s="115">
        <v>1453</v>
      </c>
      <c r="D58" s="116">
        <v>-8.6163522012578597E-2</v>
      </c>
      <c r="E58" s="115">
        <v>0</v>
      </c>
      <c r="F58" s="116">
        <f t="shared" si="6"/>
        <v>-1</v>
      </c>
      <c r="G58" s="115">
        <v>815</v>
      </c>
      <c r="H58" s="116" t="str">
        <f t="shared" si="6"/>
        <v>-</v>
      </c>
      <c r="I58" s="115">
        <v>1729</v>
      </c>
      <c r="J58" s="116">
        <f t="shared" si="6"/>
        <v>1.121472392638037</v>
      </c>
      <c r="K58" s="115">
        <v>2466</v>
      </c>
      <c r="L58" s="116">
        <f t="shared" si="6"/>
        <v>0.42625795257374199</v>
      </c>
      <c r="M58" s="115">
        <v>2292</v>
      </c>
      <c r="N58" s="116">
        <f t="shared" si="5"/>
        <v>-7.0559610705596132E-2</v>
      </c>
      <c r="O58" s="116">
        <f t="shared" si="7"/>
        <v>0.57742601514108749</v>
      </c>
    </row>
    <row r="59" spans="1:16" x14ac:dyDescent="0.25">
      <c r="A59" s="1">
        <v>7</v>
      </c>
      <c r="B59" s="114" t="s">
        <v>83</v>
      </c>
      <c r="C59" s="115">
        <v>1611</v>
      </c>
      <c r="D59" s="116">
        <v>0.14093484419263458</v>
      </c>
      <c r="E59" s="115">
        <v>0</v>
      </c>
      <c r="F59" s="116">
        <f t="shared" si="6"/>
        <v>-1</v>
      </c>
      <c r="G59" s="115">
        <v>994</v>
      </c>
      <c r="H59" s="116" t="str">
        <f t="shared" si="6"/>
        <v>-</v>
      </c>
      <c r="I59" s="115">
        <v>1593</v>
      </c>
      <c r="J59" s="116">
        <f t="shared" si="6"/>
        <v>0.60261569416498983</v>
      </c>
      <c r="K59" s="115">
        <v>1977</v>
      </c>
      <c r="L59" s="116">
        <f t="shared" si="6"/>
        <v>0.24105461393596994</v>
      </c>
      <c r="M59" s="115">
        <v>1831</v>
      </c>
      <c r="N59" s="116">
        <f t="shared" si="5"/>
        <v>-7.384926656550328E-2</v>
      </c>
      <c r="O59" s="116">
        <f t="shared" si="7"/>
        <v>0.1365611421477344</v>
      </c>
    </row>
    <row r="60" spans="1:16" x14ac:dyDescent="0.25">
      <c r="A60" s="1">
        <v>8</v>
      </c>
      <c r="B60" s="114" t="s">
        <v>85</v>
      </c>
      <c r="C60" s="115">
        <v>1412</v>
      </c>
      <c r="D60" s="116">
        <v>0.19661016949152543</v>
      </c>
      <c r="E60" s="115">
        <v>1123</v>
      </c>
      <c r="F60" s="116">
        <f t="shared" si="6"/>
        <v>-0.20467422096317278</v>
      </c>
      <c r="G60" s="115">
        <v>1181</v>
      </c>
      <c r="H60" s="116">
        <f t="shared" si="6"/>
        <v>5.1647373107747141E-2</v>
      </c>
      <c r="I60" s="115">
        <v>1587</v>
      </c>
      <c r="J60" s="116">
        <f t="shared" si="6"/>
        <v>0.34377646062658762</v>
      </c>
      <c r="K60" s="115">
        <v>1933</v>
      </c>
      <c r="L60" s="116">
        <f t="shared" si="6"/>
        <v>0.21802142407057334</v>
      </c>
      <c r="M60" s="115">
        <v>1542</v>
      </c>
      <c r="N60" s="116">
        <f>IFERROR(M60/K60-1,"-")</f>
        <v>-0.20227625452664255</v>
      </c>
      <c r="O60" s="116">
        <f>IFERROR(M60/C60-1,"-")</f>
        <v>9.2067988668555145E-2</v>
      </c>
    </row>
    <row r="61" spans="1:16" x14ac:dyDescent="0.25">
      <c r="A61" s="1">
        <v>9</v>
      </c>
      <c r="B61" s="114" t="s">
        <v>87</v>
      </c>
      <c r="C61" s="115">
        <v>1392</v>
      </c>
      <c r="D61" s="116">
        <v>0.19382504288164659</v>
      </c>
      <c r="E61" s="115">
        <v>763</v>
      </c>
      <c r="F61" s="116">
        <f t="shared" si="6"/>
        <v>-0.45186781609195403</v>
      </c>
      <c r="G61" s="115">
        <v>1604</v>
      </c>
      <c r="H61" s="116">
        <f t="shared" si="6"/>
        <v>1.1022280471821757</v>
      </c>
      <c r="I61" s="115">
        <v>1832</v>
      </c>
      <c r="J61" s="116">
        <f t="shared" si="6"/>
        <v>0.14214463840398994</v>
      </c>
      <c r="K61" s="115">
        <v>2450</v>
      </c>
      <c r="L61" s="116">
        <f t="shared" si="6"/>
        <v>0.3373362445414847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1473</v>
      </c>
      <c r="D62" s="116">
        <v>-5.4557124518613609E-2</v>
      </c>
      <c r="E62" s="115">
        <v>792</v>
      </c>
      <c r="F62" s="116">
        <f t="shared" si="6"/>
        <v>-0.46232179226069248</v>
      </c>
      <c r="G62" s="115">
        <v>930</v>
      </c>
      <c r="H62" s="116">
        <f t="shared" si="6"/>
        <v>0.17424242424242431</v>
      </c>
      <c r="I62" s="115">
        <v>1484</v>
      </c>
      <c r="J62" s="116">
        <f t="shared" si="6"/>
        <v>0.5956989247311828</v>
      </c>
      <c r="K62" s="115">
        <v>2164</v>
      </c>
      <c r="L62" s="116">
        <f t="shared" si="6"/>
        <v>0.4582210242587601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1743</v>
      </c>
      <c r="D63" s="116">
        <v>5.1903114186850896E-3</v>
      </c>
      <c r="E63" s="115">
        <v>488</v>
      </c>
      <c r="F63" s="116">
        <f t="shared" si="6"/>
        <v>-0.72002294893861163</v>
      </c>
      <c r="G63" s="115">
        <v>1380</v>
      </c>
      <c r="H63" s="116">
        <f t="shared" si="6"/>
        <v>1.8278688524590163</v>
      </c>
      <c r="I63" s="115">
        <v>1596</v>
      </c>
      <c r="J63" s="116">
        <f t="shared" si="6"/>
        <v>0.15652173913043477</v>
      </c>
      <c r="K63" s="115">
        <v>1784</v>
      </c>
      <c r="L63" s="116">
        <f t="shared" si="6"/>
        <v>0.1177944862155389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1402</v>
      </c>
      <c r="D64" s="116">
        <v>-0.10927573062261753</v>
      </c>
      <c r="E64" s="115">
        <v>371</v>
      </c>
      <c r="F64" s="116">
        <f t="shared" si="6"/>
        <v>-0.73537803138373747</v>
      </c>
      <c r="G64" s="115">
        <v>1477</v>
      </c>
      <c r="H64" s="116">
        <f t="shared" si="6"/>
        <v>2.9811320754716979</v>
      </c>
      <c r="I64" s="115">
        <v>1545</v>
      </c>
      <c r="J64" s="116">
        <f t="shared" si="6"/>
        <v>4.6039268788083954E-2</v>
      </c>
      <c r="K64" s="115">
        <v>1425</v>
      </c>
      <c r="L64" s="116">
        <f t="shared" si="6"/>
        <v>-7.7669902912621325E-2</v>
      </c>
      <c r="M64" s="115"/>
      <c r="N64" s="116"/>
      <c r="O64" s="116"/>
    </row>
    <row r="65" spans="1:16" ht="15.75" x14ac:dyDescent="0.25">
      <c r="B65" s="117" t="s">
        <v>30</v>
      </c>
      <c r="C65" s="118">
        <v>17966</v>
      </c>
      <c r="D65" s="119">
        <v>2.5573695627354676E-2</v>
      </c>
      <c r="E65" s="118">
        <v>7339</v>
      </c>
      <c r="F65" s="119">
        <f t="shared" si="6"/>
        <v>-0.59150617833685848</v>
      </c>
      <c r="G65" s="118">
        <v>10731</v>
      </c>
      <c r="H65" s="119">
        <f t="shared" si="6"/>
        <v>0.46218830903392827</v>
      </c>
      <c r="I65" s="118">
        <v>17520</v>
      </c>
      <c r="J65" s="119">
        <f t="shared" si="6"/>
        <v>0.63265306122448983</v>
      </c>
      <c r="K65" s="118">
        <v>25698</v>
      </c>
      <c r="L65" s="119">
        <f t="shared" si="6"/>
        <v>0.46678082191780823</v>
      </c>
      <c r="M65" s="118">
        <v>15605</v>
      </c>
      <c r="N65" s="119">
        <v>-0.12699300699300697</v>
      </c>
      <c r="O65" s="119">
        <v>0.30520240883238547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9" t="s">
        <v>237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1402</v>
      </c>
      <c r="D75" s="116">
        <v>7.7632590315142247E-2</v>
      </c>
      <c r="E75" s="115">
        <v>1851</v>
      </c>
      <c r="F75" s="116">
        <f>IFERROR(E75/C75-1,"-")</f>
        <v>0.32025677603423675</v>
      </c>
      <c r="G75" s="115">
        <v>279</v>
      </c>
      <c r="H75" s="116">
        <f>IFERROR(G75/E75-1,"-")</f>
        <v>-0.84927066450567257</v>
      </c>
      <c r="I75" s="115">
        <v>734</v>
      </c>
      <c r="J75" s="116">
        <f>IFERROR(I75/G75-1,"-")</f>
        <v>1.6308243727598568</v>
      </c>
      <c r="K75" s="115">
        <v>1485</v>
      </c>
      <c r="L75" s="116">
        <f>IFERROR(K75/I75-1,"-")</f>
        <v>1.0231607629427795</v>
      </c>
      <c r="M75" s="115">
        <v>732</v>
      </c>
      <c r="N75" s="116">
        <f t="shared" ref="N75:N83" si="8">IFERROR(M75/K75-1,"-")</f>
        <v>-0.50707070707070701</v>
      </c>
      <c r="O75" s="116">
        <f>M75/C75-1</f>
        <v>-0.47788873038516411</v>
      </c>
    </row>
    <row r="76" spans="1:16" x14ac:dyDescent="0.25">
      <c r="A76" s="1">
        <v>2</v>
      </c>
      <c r="B76" s="114" t="s">
        <v>73</v>
      </c>
      <c r="C76" s="115">
        <v>1433</v>
      </c>
      <c r="D76" s="116">
        <v>0.11171450737005428</v>
      </c>
      <c r="E76" s="115">
        <v>1674</v>
      </c>
      <c r="F76" s="116">
        <f t="shared" ref="F76:L87" si="9">IFERROR(E76/C76-1,"-")</f>
        <v>0.16817864619679002</v>
      </c>
      <c r="G76" s="115">
        <v>461</v>
      </c>
      <c r="H76" s="116">
        <f t="shared" si="9"/>
        <v>-0.7246117084826762</v>
      </c>
      <c r="I76" s="115">
        <v>1122</v>
      </c>
      <c r="J76" s="116">
        <f t="shared" si="9"/>
        <v>1.4338394793926246</v>
      </c>
      <c r="K76" s="115">
        <v>489</v>
      </c>
      <c r="L76" s="116">
        <f t="shared" si="9"/>
        <v>-0.56417112299465244</v>
      </c>
      <c r="M76" s="115">
        <v>315</v>
      </c>
      <c r="N76" s="116">
        <f t="shared" si="8"/>
        <v>-0.35582822085889576</v>
      </c>
      <c r="O76" s="116">
        <f>IFERROR(M76/C76-1,"-")</f>
        <v>-0.7801814375436148</v>
      </c>
    </row>
    <row r="77" spans="1:16" x14ac:dyDescent="0.25">
      <c r="A77" s="1">
        <v>3</v>
      </c>
      <c r="B77" s="114" t="s">
        <v>75</v>
      </c>
      <c r="C77" s="115">
        <v>1398</v>
      </c>
      <c r="D77" s="116">
        <v>-3.4530386740331487E-2</v>
      </c>
      <c r="E77" s="115">
        <v>714</v>
      </c>
      <c r="F77" s="116">
        <f t="shared" si="9"/>
        <v>-0.48927038626609443</v>
      </c>
      <c r="G77" s="115">
        <v>868</v>
      </c>
      <c r="H77" s="116">
        <f t="shared" si="9"/>
        <v>0.21568627450980382</v>
      </c>
      <c r="I77" s="115">
        <v>1378</v>
      </c>
      <c r="J77" s="116">
        <f t="shared" si="9"/>
        <v>0.5875576036866359</v>
      </c>
      <c r="K77" s="115">
        <v>627</v>
      </c>
      <c r="L77" s="116">
        <f t="shared" si="9"/>
        <v>-0.54499274310595069</v>
      </c>
      <c r="M77" s="115">
        <v>749</v>
      </c>
      <c r="N77" s="116">
        <f t="shared" si="8"/>
        <v>0.19457735247208929</v>
      </c>
      <c r="O77" s="116">
        <f t="shared" ref="O77:O86" si="10">IFERROR(M77/C77-1,"-")</f>
        <v>-0.46423462088698142</v>
      </c>
    </row>
    <row r="78" spans="1:16" x14ac:dyDescent="0.25">
      <c r="A78" s="1">
        <v>4</v>
      </c>
      <c r="B78" s="114" t="s">
        <v>77</v>
      </c>
      <c r="C78" s="115">
        <v>1013</v>
      </c>
      <c r="D78" s="116">
        <v>-0.34433656957928804</v>
      </c>
      <c r="E78" s="115">
        <v>0</v>
      </c>
      <c r="F78" s="116">
        <f t="shared" si="9"/>
        <v>-1</v>
      </c>
      <c r="G78" s="115">
        <v>500</v>
      </c>
      <c r="H78" s="116" t="str">
        <f t="shared" si="9"/>
        <v>-</v>
      </c>
      <c r="I78" s="115">
        <v>1381</v>
      </c>
      <c r="J78" s="116">
        <f t="shared" si="9"/>
        <v>1.762</v>
      </c>
      <c r="K78" s="115">
        <v>1179</v>
      </c>
      <c r="L78" s="116">
        <f t="shared" si="9"/>
        <v>-0.14627081824764665</v>
      </c>
      <c r="M78" s="115">
        <v>719</v>
      </c>
      <c r="N78" s="116">
        <f t="shared" si="8"/>
        <v>-0.39016115351993219</v>
      </c>
      <c r="O78" s="116">
        <f t="shared" si="10"/>
        <v>-0.29022704837117475</v>
      </c>
    </row>
    <row r="79" spans="1:16" x14ac:dyDescent="0.25">
      <c r="A79" s="1">
        <v>5</v>
      </c>
      <c r="B79" s="114" t="s">
        <v>79</v>
      </c>
      <c r="C79" s="115">
        <v>1329</v>
      </c>
      <c r="D79" s="116">
        <v>3.8281250000000044E-2</v>
      </c>
      <c r="E79" s="115">
        <v>0</v>
      </c>
      <c r="F79" s="116">
        <f t="shared" si="9"/>
        <v>-1</v>
      </c>
      <c r="G79" s="115">
        <v>1045</v>
      </c>
      <c r="H79" s="116" t="str">
        <f t="shared" si="9"/>
        <v>-</v>
      </c>
      <c r="I79" s="115">
        <v>1034</v>
      </c>
      <c r="J79" s="116">
        <f t="shared" si="9"/>
        <v>-1.0526315789473717E-2</v>
      </c>
      <c r="K79" s="115">
        <v>1357</v>
      </c>
      <c r="L79" s="116">
        <f t="shared" si="9"/>
        <v>0.3123791102514506</v>
      </c>
      <c r="M79" s="115">
        <v>1433</v>
      </c>
      <c r="N79" s="116">
        <f t="shared" si="8"/>
        <v>5.6005895357406077E-2</v>
      </c>
      <c r="O79" s="116">
        <f t="shared" si="10"/>
        <v>7.825432656132425E-2</v>
      </c>
    </row>
    <row r="80" spans="1:16" x14ac:dyDescent="0.25">
      <c r="A80" s="1">
        <v>6</v>
      </c>
      <c r="B80" s="114" t="s">
        <v>81</v>
      </c>
      <c r="C80" s="115">
        <v>1482</v>
      </c>
      <c r="D80" s="116">
        <v>8.6510263929618691E-2</v>
      </c>
      <c r="E80" s="115">
        <v>0</v>
      </c>
      <c r="F80" s="116">
        <f t="shared" si="9"/>
        <v>-1</v>
      </c>
      <c r="G80" s="115">
        <v>1100</v>
      </c>
      <c r="H80" s="116" t="str">
        <f t="shared" si="9"/>
        <v>-</v>
      </c>
      <c r="I80" s="115">
        <v>1851</v>
      </c>
      <c r="J80" s="116">
        <f t="shared" si="9"/>
        <v>0.68272727272727263</v>
      </c>
      <c r="K80" s="115">
        <v>818</v>
      </c>
      <c r="L80" s="116">
        <f t="shared" si="9"/>
        <v>-0.55807671528903291</v>
      </c>
      <c r="M80" s="115">
        <v>716</v>
      </c>
      <c r="N80" s="116">
        <f t="shared" si="8"/>
        <v>-0.12469437652811732</v>
      </c>
      <c r="O80" s="116">
        <f t="shared" si="10"/>
        <v>-0.51686909581646423</v>
      </c>
    </row>
    <row r="81" spans="1:16" x14ac:dyDescent="0.25">
      <c r="A81" s="1">
        <v>7</v>
      </c>
      <c r="B81" s="114" t="s">
        <v>83</v>
      </c>
      <c r="C81" s="115">
        <v>1775</v>
      </c>
      <c r="D81" s="116">
        <v>3.1976744186046568E-2</v>
      </c>
      <c r="E81" s="115">
        <v>0</v>
      </c>
      <c r="F81" s="116">
        <f t="shared" si="9"/>
        <v>-1</v>
      </c>
      <c r="G81" s="115">
        <v>630</v>
      </c>
      <c r="H81" s="116" t="str">
        <f t="shared" si="9"/>
        <v>-</v>
      </c>
      <c r="I81" s="115">
        <v>1707</v>
      </c>
      <c r="J81" s="116">
        <f t="shared" si="9"/>
        <v>1.7095238095238097</v>
      </c>
      <c r="K81" s="115">
        <v>1209</v>
      </c>
      <c r="L81" s="116">
        <f t="shared" si="9"/>
        <v>-0.29173989455184535</v>
      </c>
      <c r="M81" s="115">
        <v>1616</v>
      </c>
      <c r="N81" s="116">
        <f t="shared" si="8"/>
        <v>0.33664185277088499</v>
      </c>
      <c r="O81" s="116">
        <f t="shared" si="10"/>
        <v>-8.9577464788732408E-2</v>
      </c>
    </row>
    <row r="82" spans="1:16" x14ac:dyDescent="0.25">
      <c r="A82" s="1">
        <v>8</v>
      </c>
      <c r="B82" s="114" t="s">
        <v>85</v>
      </c>
      <c r="C82" s="115">
        <v>1663</v>
      </c>
      <c r="D82" s="116">
        <v>0.53130755064456725</v>
      </c>
      <c r="E82" s="115">
        <v>1012</v>
      </c>
      <c r="F82" s="116">
        <f t="shared" si="9"/>
        <v>-0.39146121467227901</v>
      </c>
      <c r="G82" s="115">
        <v>631</v>
      </c>
      <c r="H82" s="116">
        <f t="shared" si="9"/>
        <v>-0.37648221343873522</v>
      </c>
      <c r="I82" s="115">
        <v>1007</v>
      </c>
      <c r="J82" s="116">
        <f t="shared" si="9"/>
        <v>0.59587955625990485</v>
      </c>
      <c r="K82" s="115">
        <v>1439</v>
      </c>
      <c r="L82" s="116">
        <f t="shared" si="9"/>
        <v>0.42899702085402192</v>
      </c>
      <c r="M82" s="115">
        <v>176</v>
      </c>
      <c r="N82" s="116">
        <f t="shared" si="8"/>
        <v>-0.87769284225156363</v>
      </c>
      <c r="O82" s="116">
        <f t="shared" si="10"/>
        <v>-0.894167167769092</v>
      </c>
    </row>
    <row r="83" spans="1:16" x14ac:dyDescent="0.25">
      <c r="A83" s="1">
        <v>9</v>
      </c>
      <c r="B83" s="114" t="s">
        <v>87</v>
      </c>
      <c r="C83" s="115">
        <v>1415</v>
      </c>
      <c r="D83" s="116">
        <v>0.385896180215475</v>
      </c>
      <c r="E83" s="115">
        <v>679</v>
      </c>
      <c r="F83" s="116">
        <f t="shared" si="9"/>
        <v>-0.52014134275618373</v>
      </c>
      <c r="G83" s="115">
        <v>1500</v>
      </c>
      <c r="H83" s="116">
        <f t="shared" si="9"/>
        <v>1.2091310751104567</v>
      </c>
      <c r="I83" s="115">
        <v>1677</v>
      </c>
      <c r="J83" s="116">
        <f t="shared" si="9"/>
        <v>0.1180000000000001</v>
      </c>
      <c r="K83" s="115">
        <v>932</v>
      </c>
      <c r="L83" s="116">
        <f t="shared" si="9"/>
        <v>-0.44424567680381633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1667</v>
      </c>
      <c r="D84" s="116">
        <v>0.21236363636363631</v>
      </c>
      <c r="E84" s="115">
        <v>559</v>
      </c>
      <c r="F84" s="116">
        <f t="shared" si="9"/>
        <v>-0.66466706658668273</v>
      </c>
      <c r="G84" s="115">
        <v>1197</v>
      </c>
      <c r="H84" s="116">
        <f t="shared" si="9"/>
        <v>1.1413237924865833</v>
      </c>
      <c r="I84" s="115">
        <v>1024</v>
      </c>
      <c r="J84" s="116">
        <f t="shared" si="9"/>
        <v>-0.14452798663324984</v>
      </c>
      <c r="K84" s="115">
        <v>661</v>
      </c>
      <c r="L84" s="116">
        <f t="shared" si="9"/>
        <v>-0.3544921875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2000</v>
      </c>
      <c r="D85" s="116">
        <v>0.24610591900311518</v>
      </c>
      <c r="E85" s="115">
        <v>768</v>
      </c>
      <c r="F85" s="116">
        <f t="shared" si="9"/>
        <v>-0.61599999999999999</v>
      </c>
      <c r="G85" s="115">
        <v>1314</v>
      </c>
      <c r="H85" s="116">
        <f t="shared" si="9"/>
        <v>0.7109375</v>
      </c>
      <c r="I85" s="115">
        <v>1560</v>
      </c>
      <c r="J85" s="116">
        <f t="shared" si="9"/>
        <v>0.18721461187214605</v>
      </c>
      <c r="K85" s="115">
        <v>671</v>
      </c>
      <c r="L85" s="116">
        <f t="shared" si="9"/>
        <v>-0.56987179487179485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2576</v>
      </c>
      <c r="D86" s="116">
        <v>0.48901734104046235</v>
      </c>
      <c r="E86" s="115">
        <v>768</v>
      </c>
      <c r="F86" s="116">
        <f t="shared" si="9"/>
        <v>-0.70186335403726707</v>
      </c>
      <c r="G86" s="115">
        <v>1476</v>
      </c>
      <c r="H86" s="116">
        <f t="shared" si="9"/>
        <v>0.921875</v>
      </c>
      <c r="I86" s="115">
        <v>1814</v>
      </c>
      <c r="J86" s="116">
        <f t="shared" si="9"/>
        <v>0.22899728997289981</v>
      </c>
      <c r="K86" s="115">
        <v>1157</v>
      </c>
      <c r="L86" s="116">
        <f t="shared" si="9"/>
        <v>-0.36218302094818078</v>
      </c>
      <c r="M86" s="115"/>
      <c r="N86" s="116"/>
      <c r="O86" s="116"/>
    </row>
    <row r="87" spans="1:16" ht="15.75" x14ac:dyDescent="0.25">
      <c r="B87" s="117" t="s">
        <v>30</v>
      </c>
      <c r="C87" s="118">
        <v>19153</v>
      </c>
      <c r="D87" s="119">
        <v>0.14250775471247912</v>
      </c>
      <c r="E87" s="118">
        <v>8684</v>
      </c>
      <c r="F87" s="119">
        <f t="shared" si="9"/>
        <v>-0.54659844410797265</v>
      </c>
      <c r="G87" s="118">
        <v>11001</v>
      </c>
      <c r="H87" s="119">
        <f t="shared" si="9"/>
        <v>0.26681252878857675</v>
      </c>
      <c r="I87" s="118">
        <v>16289</v>
      </c>
      <c r="J87" s="119">
        <f t="shared" si="9"/>
        <v>0.48068357422052532</v>
      </c>
      <c r="K87" s="118">
        <v>12024</v>
      </c>
      <c r="L87" s="119">
        <f t="shared" si="9"/>
        <v>-0.261833138928111</v>
      </c>
      <c r="M87" s="118">
        <v>6456</v>
      </c>
      <c r="N87" s="119">
        <v>-0.24956410554457742</v>
      </c>
      <c r="O87" s="119">
        <v>-0.43836450630709001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9" t="s">
        <v>238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2011</v>
      </c>
      <c r="D97" s="116">
        <v>-6.1157796451914104E-2</v>
      </c>
      <c r="E97" s="115">
        <v>2138</v>
      </c>
      <c r="F97" s="116">
        <f t="shared" ref="F97:L109" si="11">IFERROR(E97/C97-1,"-")</f>
        <v>6.3152660367976177E-2</v>
      </c>
      <c r="G97" s="115">
        <v>564</v>
      </c>
      <c r="H97" s="116">
        <f t="shared" si="11"/>
        <v>-0.7362020579981291</v>
      </c>
      <c r="I97" s="115">
        <v>1754</v>
      </c>
      <c r="J97" s="116">
        <f t="shared" si="11"/>
        <v>2.1099290780141846</v>
      </c>
      <c r="K97" s="115">
        <v>2348</v>
      </c>
      <c r="L97" s="116">
        <f t="shared" si="11"/>
        <v>0.33865450399087793</v>
      </c>
      <c r="M97" s="115">
        <v>3040</v>
      </c>
      <c r="N97" s="116">
        <f t="shared" ref="N97:N103" si="12">IFERROR(M97/K97-1,"-")</f>
        <v>0.29471890971039172</v>
      </c>
      <c r="O97" s="116">
        <f>M97/C97-1</f>
        <v>0.51168572849328697</v>
      </c>
    </row>
    <row r="98" spans="2:15" x14ac:dyDescent="0.25">
      <c r="B98" s="114" t="s">
        <v>73</v>
      </c>
      <c r="C98" s="115">
        <v>2034</v>
      </c>
      <c r="D98" s="116">
        <v>-3.9206424185167732E-2</v>
      </c>
      <c r="E98" s="115">
        <v>2298</v>
      </c>
      <c r="F98" s="116">
        <f t="shared" si="11"/>
        <v>0.12979351032448383</v>
      </c>
      <c r="G98" s="115">
        <v>586</v>
      </c>
      <c r="H98" s="116">
        <f t="shared" si="11"/>
        <v>-0.74499564838990429</v>
      </c>
      <c r="I98" s="115">
        <v>1924</v>
      </c>
      <c r="J98" s="116">
        <f t="shared" si="11"/>
        <v>2.2832764505119454</v>
      </c>
      <c r="K98" s="115">
        <v>2169</v>
      </c>
      <c r="L98" s="116">
        <f t="shared" si="11"/>
        <v>0.12733887733887728</v>
      </c>
      <c r="M98" s="115">
        <v>2636</v>
      </c>
      <c r="N98" s="116">
        <f t="shared" si="12"/>
        <v>0.2153065928999538</v>
      </c>
      <c r="O98" s="116">
        <f>IFERROR(M98/C98-1,"-")</f>
        <v>0.29596853490658792</v>
      </c>
    </row>
    <row r="99" spans="2:15" x14ac:dyDescent="0.25">
      <c r="B99" s="114" t="s">
        <v>75</v>
      </c>
      <c r="C99" s="115">
        <v>2173</v>
      </c>
      <c r="D99" s="116">
        <v>2.3062730627305683E-3</v>
      </c>
      <c r="E99" s="115">
        <v>864</v>
      </c>
      <c r="F99" s="116">
        <f t="shared" si="11"/>
        <v>-0.60239300506212612</v>
      </c>
      <c r="G99" s="115">
        <v>920</v>
      </c>
      <c r="H99" s="116">
        <f t="shared" si="11"/>
        <v>6.4814814814814881E-2</v>
      </c>
      <c r="I99" s="115">
        <v>2063</v>
      </c>
      <c r="J99" s="116">
        <f t="shared" si="11"/>
        <v>1.2423913043478261</v>
      </c>
      <c r="K99" s="115">
        <v>2238</v>
      </c>
      <c r="L99" s="116">
        <f t="shared" si="11"/>
        <v>8.4827920504120247E-2</v>
      </c>
      <c r="M99" s="115">
        <v>2536</v>
      </c>
      <c r="N99" s="116">
        <f t="shared" si="12"/>
        <v>0.13315460232350307</v>
      </c>
      <c r="O99" s="116">
        <f t="shared" ref="O99:O103" si="13">IFERROR(M99/C99-1,"-")</f>
        <v>0.16705016106764847</v>
      </c>
    </row>
    <row r="100" spans="2:15" x14ac:dyDescent="0.25">
      <c r="B100" s="114" t="s">
        <v>77</v>
      </c>
      <c r="C100" s="115">
        <v>1644</v>
      </c>
      <c r="D100" s="116">
        <v>-9.3215664644236029E-2</v>
      </c>
      <c r="E100" s="115">
        <v>0</v>
      </c>
      <c r="F100" s="116">
        <f t="shared" si="11"/>
        <v>-1</v>
      </c>
      <c r="G100" s="115">
        <v>807</v>
      </c>
      <c r="H100" s="116" t="str">
        <f t="shared" si="11"/>
        <v>-</v>
      </c>
      <c r="I100" s="115">
        <v>1446</v>
      </c>
      <c r="J100" s="116">
        <f t="shared" si="11"/>
        <v>0.79182156133828996</v>
      </c>
      <c r="K100" s="115">
        <v>1649</v>
      </c>
      <c r="L100" s="116">
        <f t="shared" si="11"/>
        <v>0.14038727524204697</v>
      </c>
      <c r="M100" s="115">
        <v>1778</v>
      </c>
      <c r="N100" s="116">
        <f t="shared" si="12"/>
        <v>7.8229229836264347E-2</v>
      </c>
      <c r="O100" s="116">
        <f t="shared" si="13"/>
        <v>8.1508515815085225E-2</v>
      </c>
    </row>
    <row r="101" spans="2:15" x14ac:dyDescent="0.25">
      <c r="B101" s="114" t="s">
        <v>79</v>
      </c>
      <c r="C101" s="115">
        <v>1141</v>
      </c>
      <c r="D101" s="116">
        <v>-0.19135364989369241</v>
      </c>
      <c r="E101" s="115">
        <v>0</v>
      </c>
      <c r="F101" s="116">
        <f t="shared" si="11"/>
        <v>-1</v>
      </c>
      <c r="G101" s="115">
        <v>928</v>
      </c>
      <c r="H101" s="116" t="str">
        <f t="shared" si="11"/>
        <v>-</v>
      </c>
      <c r="I101" s="115">
        <v>1161</v>
      </c>
      <c r="J101" s="116">
        <f t="shared" si="11"/>
        <v>0.25107758620689657</v>
      </c>
      <c r="K101" s="115">
        <v>1462</v>
      </c>
      <c r="L101" s="116">
        <f t="shared" si="11"/>
        <v>0.2592592592592593</v>
      </c>
      <c r="M101" s="115">
        <v>1356</v>
      </c>
      <c r="N101" s="116">
        <f t="shared" si="12"/>
        <v>-7.2503419972640204E-2</v>
      </c>
      <c r="O101" s="116">
        <f t="shared" si="13"/>
        <v>0.18843120070113928</v>
      </c>
    </row>
    <row r="102" spans="2:15" x14ac:dyDescent="0.25">
      <c r="B102" s="114" t="s">
        <v>81</v>
      </c>
      <c r="C102" s="115">
        <v>985</v>
      </c>
      <c r="D102" s="116">
        <v>-0.10373066424021837</v>
      </c>
      <c r="E102" s="115">
        <v>0</v>
      </c>
      <c r="F102" s="116">
        <f t="shared" si="11"/>
        <v>-1</v>
      </c>
      <c r="G102" s="115">
        <v>579</v>
      </c>
      <c r="H102" s="116" t="str">
        <f t="shared" si="11"/>
        <v>-</v>
      </c>
      <c r="I102" s="115">
        <v>940</v>
      </c>
      <c r="J102" s="116">
        <f t="shared" si="11"/>
        <v>0.62348877374784117</v>
      </c>
      <c r="K102" s="115">
        <v>897</v>
      </c>
      <c r="L102" s="116">
        <f t="shared" si="11"/>
        <v>-4.5744680851063868E-2</v>
      </c>
      <c r="M102" s="115">
        <v>956</v>
      </c>
      <c r="N102" s="116">
        <f t="shared" si="12"/>
        <v>6.5774804905239792E-2</v>
      </c>
      <c r="O102" s="116">
        <f t="shared" si="13"/>
        <v>-2.9441624365482255E-2</v>
      </c>
    </row>
    <row r="103" spans="2:15" x14ac:dyDescent="0.25">
      <c r="B103" s="114" t="s">
        <v>83</v>
      </c>
      <c r="C103" s="115">
        <v>1001</v>
      </c>
      <c r="D103" s="116">
        <v>-1.379310344827589E-2</v>
      </c>
      <c r="E103" s="115">
        <v>0</v>
      </c>
      <c r="F103" s="116">
        <f t="shared" si="11"/>
        <v>-1</v>
      </c>
      <c r="G103" s="115">
        <v>804</v>
      </c>
      <c r="H103" s="116" t="str">
        <f t="shared" si="11"/>
        <v>-</v>
      </c>
      <c r="I103" s="115">
        <v>975</v>
      </c>
      <c r="J103" s="116">
        <f t="shared" si="11"/>
        <v>0.21268656716417911</v>
      </c>
      <c r="K103" s="115">
        <v>1154</v>
      </c>
      <c r="L103" s="116">
        <f t="shared" si="11"/>
        <v>0.18358974358974356</v>
      </c>
      <c r="M103" s="115">
        <v>1146</v>
      </c>
      <c r="N103" s="116">
        <f t="shared" si="12"/>
        <v>-6.9324090121317683E-3</v>
      </c>
      <c r="O103" s="116">
        <f t="shared" si="13"/>
        <v>0.14485514485514495</v>
      </c>
    </row>
    <row r="104" spans="2:15" x14ac:dyDescent="0.25">
      <c r="B104" s="114" t="s">
        <v>85</v>
      </c>
      <c r="C104" s="115">
        <v>1148</v>
      </c>
      <c r="D104" s="116">
        <v>-2.4638912489379772E-2</v>
      </c>
      <c r="E104" s="115">
        <v>642</v>
      </c>
      <c r="F104" s="116">
        <f t="shared" si="11"/>
        <v>-0.44076655052264813</v>
      </c>
      <c r="G104" s="115">
        <v>1117</v>
      </c>
      <c r="H104" s="116">
        <f t="shared" si="11"/>
        <v>0.7398753894080996</v>
      </c>
      <c r="I104" s="115">
        <v>1338</v>
      </c>
      <c r="J104" s="116">
        <f t="shared" si="11"/>
        <v>0.19785138764547905</v>
      </c>
      <c r="K104" s="115">
        <v>1273</v>
      </c>
      <c r="L104" s="116">
        <f t="shared" si="11"/>
        <v>-4.8579970104633774E-2</v>
      </c>
      <c r="M104" s="115">
        <v>1181</v>
      </c>
      <c r="N104" s="116">
        <f>IFERROR(M104/K104-1,"-")</f>
        <v>-7.2270227808326815E-2</v>
      </c>
      <c r="O104" s="116">
        <f>IFERROR(M104/C104-1,"-")</f>
        <v>2.8745644599303066E-2</v>
      </c>
    </row>
    <row r="105" spans="2:15" x14ac:dyDescent="0.25">
      <c r="B105" s="114" t="s">
        <v>87</v>
      </c>
      <c r="C105" s="115">
        <v>1028</v>
      </c>
      <c r="D105" s="116">
        <v>4.1540020263424626E-2</v>
      </c>
      <c r="E105" s="115">
        <v>322</v>
      </c>
      <c r="F105" s="116">
        <f t="shared" si="11"/>
        <v>-0.6867704280155642</v>
      </c>
      <c r="G105" s="115">
        <v>810</v>
      </c>
      <c r="H105" s="116">
        <f t="shared" si="11"/>
        <v>1.5155279503105592</v>
      </c>
      <c r="I105" s="115">
        <v>1069</v>
      </c>
      <c r="J105" s="116">
        <f t="shared" si="11"/>
        <v>0.31975308641975309</v>
      </c>
      <c r="K105" s="115">
        <v>1139</v>
      </c>
      <c r="L105" s="116">
        <f t="shared" si="11"/>
        <v>6.5481758652946587E-2</v>
      </c>
      <c r="M105" s="115"/>
      <c r="N105" s="116"/>
      <c r="O105" s="116"/>
    </row>
    <row r="106" spans="2:15" x14ac:dyDescent="0.25">
      <c r="B106" s="114" t="s">
        <v>89</v>
      </c>
      <c r="C106" s="115">
        <v>1537</v>
      </c>
      <c r="D106" s="116">
        <v>-9.747504403992957E-2</v>
      </c>
      <c r="E106" s="115">
        <v>413</v>
      </c>
      <c r="F106" s="116">
        <f t="shared" si="11"/>
        <v>-0.73129472999349376</v>
      </c>
      <c r="G106" s="115">
        <v>1253</v>
      </c>
      <c r="H106" s="116">
        <f t="shared" si="11"/>
        <v>2.0338983050847457</v>
      </c>
      <c r="I106" s="115">
        <v>1517</v>
      </c>
      <c r="J106" s="116">
        <f t="shared" si="11"/>
        <v>0.21069433359936163</v>
      </c>
      <c r="K106" s="115">
        <v>1594</v>
      </c>
      <c r="L106" s="116">
        <f t="shared" si="11"/>
        <v>5.0758075148318982E-2</v>
      </c>
      <c r="M106" s="115"/>
      <c r="N106" s="116"/>
      <c r="O106" s="116"/>
    </row>
    <row r="107" spans="2:15" x14ac:dyDescent="0.25">
      <c r="B107" s="114" t="s">
        <v>91</v>
      </c>
      <c r="C107" s="115">
        <v>2277</v>
      </c>
      <c r="D107" s="116">
        <v>0.14307228915662651</v>
      </c>
      <c r="E107" s="115">
        <v>507</v>
      </c>
      <c r="F107" s="116">
        <f t="shared" si="11"/>
        <v>-0.77733860342555994</v>
      </c>
      <c r="G107" s="115">
        <v>1754</v>
      </c>
      <c r="H107" s="116">
        <f t="shared" si="11"/>
        <v>2.4595660749506902</v>
      </c>
      <c r="I107" s="115">
        <v>1682</v>
      </c>
      <c r="J107" s="116">
        <f t="shared" si="11"/>
        <v>-4.1049030786773133E-2</v>
      </c>
      <c r="K107" s="115">
        <v>2509</v>
      </c>
      <c r="L107" s="116">
        <f t="shared" si="11"/>
        <v>0.49167657550535071</v>
      </c>
      <c r="M107" s="115"/>
      <c r="N107" s="116"/>
      <c r="O107" s="116"/>
    </row>
    <row r="108" spans="2:15" x14ac:dyDescent="0.25">
      <c r="B108" s="114" t="s">
        <v>93</v>
      </c>
      <c r="C108" s="115">
        <v>1789</v>
      </c>
      <c r="D108" s="116">
        <v>-0.1399038461538461</v>
      </c>
      <c r="E108" s="115">
        <v>655</v>
      </c>
      <c r="F108" s="116">
        <f t="shared" si="11"/>
        <v>-0.63387367244270543</v>
      </c>
      <c r="G108" s="115">
        <v>1590</v>
      </c>
      <c r="H108" s="116">
        <f t="shared" si="11"/>
        <v>1.4274809160305342</v>
      </c>
      <c r="I108" s="115">
        <v>1807</v>
      </c>
      <c r="J108" s="116">
        <f t="shared" si="11"/>
        <v>0.13647798742138373</v>
      </c>
      <c r="K108" s="115">
        <v>2003</v>
      </c>
      <c r="L108" s="116">
        <f t="shared" si="11"/>
        <v>0.10846707249584941</v>
      </c>
      <c r="M108" s="115"/>
      <c r="N108" s="116"/>
      <c r="O108" s="116"/>
    </row>
    <row r="109" spans="2:15" ht="15.75" x14ac:dyDescent="0.25">
      <c r="B109" s="117" t="s">
        <v>30</v>
      </c>
      <c r="C109" s="118">
        <v>18768</v>
      </c>
      <c r="D109" s="119">
        <v>-4.7503045066991434E-2</v>
      </c>
      <c r="E109" s="118">
        <v>8198</v>
      </c>
      <c r="F109" s="119">
        <f t="shared" si="11"/>
        <v>-0.56319266837169657</v>
      </c>
      <c r="G109" s="118">
        <v>11712</v>
      </c>
      <c r="H109" s="119">
        <f t="shared" si="11"/>
        <v>0.42864113198341069</v>
      </c>
      <c r="I109" s="118">
        <v>17676</v>
      </c>
      <c r="J109" s="119">
        <f t="shared" si="11"/>
        <v>0.50922131147540983</v>
      </c>
      <c r="K109" s="118">
        <v>20435</v>
      </c>
      <c r="L109" s="119">
        <f t="shared" si="11"/>
        <v>0.15608735007920349</v>
      </c>
      <c r="M109" s="118">
        <v>14629</v>
      </c>
      <c r="N109" s="119">
        <v>0.10909780136467018</v>
      </c>
      <c r="O109" s="119">
        <v>0.20532256735601884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9" t="s">
        <v>239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336</v>
      </c>
      <c r="D119" s="116">
        <v>5.0000000000000044E-2</v>
      </c>
      <c r="E119" s="115">
        <v>357</v>
      </c>
      <c r="F119" s="116">
        <f t="shared" ref="F119:L131" si="14">IFERROR(E119/C119-1,"-")</f>
        <v>6.25E-2</v>
      </c>
      <c r="G119" s="115">
        <v>24</v>
      </c>
      <c r="H119" s="116">
        <f t="shared" si="14"/>
        <v>-0.9327731092436975</v>
      </c>
      <c r="I119" s="115">
        <v>277</v>
      </c>
      <c r="J119" s="116">
        <f t="shared" si="14"/>
        <v>10.541666666666666</v>
      </c>
      <c r="K119" s="115">
        <v>378</v>
      </c>
      <c r="L119" s="116">
        <f t="shared" si="14"/>
        <v>0.36462093862815892</v>
      </c>
      <c r="M119" s="115">
        <v>447</v>
      </c>
      <c r="N119" s="116">
        <f t="shared" ref="N119:N125" si="15">IFERROR(M119/K119-1,"-")</f>
        <v>0.18253968253968256</v>
      </c>
      <c r="O119" s="116">
        <f>M119/C119-1</f>
        <v>0.33035714285714279</v>
      </c>
    </row>
    <row r="120" spans="1:16" x14ac:dyDescent="0.25">
      <c r="B120" s="114" t="s">
        <v>73</v>
      </c>
      <c r="C120" s="115">
        <v>382</v>
      </c>
      <c r="D120" s="116">
        <v>0.28619528619528611</v>
      </c>
      <c r="E120" s="115">
        <v>525</v>
      </c>
      <c r="F120" s="116">
        <f t="shared" si="14"/>
        <v>0.37434554973821998</v>
      </c>
      <c r="G120" s="115">
        <v>25</v>
      </c>
      <c r="H120" s="116">
        <f t="shared" si="14"/>
        <v>-0.95238095238095233</v>
      </c>
      <c r="I120" s="115">
        <v>330</v>
      </c>
      <c r="J120" s="116">
        <f t="shared" si="14"/>
        <v>12.2</v>
      </c>
      <c r="K120" s="115">
        <v>411</v>
      </c>
      <c r="L120" s="116">
        <f t="shared" si="14"/>
        <v>0.24545454545454537</v>
      </c>
      <c r="M120" s="115">
        <v>472</v>
      </c>
      <c r="N120" s="116">
        <f t="shared" si="15"/>
        <v>0.14841849148418484</v>
      </c>
      <c r="O120" s="116">
        <f>IFERROR(M120/C120-1,"-")</f>
        <v>0.23560209424083767</v>
      </c>
    </row>
    <row r="121" spans="1:16" x14ac:dyDescent="0.25">
      <c r="B121" s="114" t="s">
        <v>75</v>
      </c>
      <c r="C121" s="115">
        <v>296</v>
      </c>
      <c r="D121" s="116">
        <v>3.1358885017421567E-2</v>
      </c>
      <c r="E121" s="115">
        <v>112</v>
      </c>
      <c r="F121" s="116">
        <f t="shared" si="14"/>
        <v>-0.6216216216216216</v>
      </c>
      <c r="G121" s="115">
        <v>35</v>
      </c>
      <c r="H121" s="116">
        <f t="shared" si="14"/>
        <v>-0.6875</v>
      </c>
      <c r="I121" s="115">
        <v>308</v>
      </c>
      <c r="J121" s="116">
        <f t="shared" si="14"/>
        <v>7.8000000000000007</v>
      </c>
      <c r="K121" s="115">
        <v>344</v>
      </c>
      <c r="L121" s="116">
        <f t="shared" si="14"/>
        <v>0.11688311688311681</v>
      </c>
      <c r="M121" s="115">
        <v>445</v>
      </c>
      <c r="N121" s="116">
        <f t="shared" si="15"/>
        <v>0.29360465116279078</v>
      </c>
      <c r="O121" s="116">
        <f t="shared" ref="O121:O125" si="16">IFERROR(M121/C121-1,"-")</f>
        <v>0.50337837837837829</v>
      </c>
    </row>
    <row r="122" spans="1:16" x14ac:dyDescent="0.25">
      <c r="B122" s="114" t="s">
        <v>77</v>
      </c>
      <c r="C122" s="115">
        <v>145</v>
      </c>
      <c r="D122" s="116">
        <v>-0.21195652173913049</v>
      </c>
      <c r="E122" s="115">
        <v>0</v>
      </c>
      <c r="F122" s="116">
        <f t="shared" si="14"/>
        <v>-1</v>
      </c>
      <c r="G122" s="115">
        <v>17</v>
      </c>
      <c r="H122" s="116" t="str">
        <f t="shared" si="14"/>
        <v>-</v>
      </c>
      <c r="I122" s="115">
        <v>129</v>
      </c>
      <c r="J122" s="116">
        <f t="shared" si="14"/>
        <v>6.5882352941176467</v>
      </c>
      <c r="K122" s="115">
        <v>155</v>
      </c>
      <c r="L122" s="116">
        <f t="shared" si="14"/>
        <v>0.20155038759689914</v>
      </c>
      <c r="M122" s="115">
        <v>248</v>
      </c>
      <c r="N122" s="116">
        <f t="shared" si="15"/>
        <v>0.60000000000000009</v>
      </c>
      <c r="O122" s="116">
        <f t="shared" si="16"/>
        <v>0.71034482758620698</v>
      </c>
    </row>
    <row r="123" spans="1:16" x14ac:dyDescent="0.25">
      <c r="B123" s="114" t="s">
        <v>79</v>
      </c>
      <c r="C123" s="115">
        <v>167</v>
      </c>
      <c r="D123" s="116">
        <v>0.63725490196078427</v>
      </c>
      <c r="E123" s="115">
        <v>0</v>
      </c>
      <c r="F123" s="116">
        <f t="shared" si="14"/>
        <v>-1</v>
      </c>
      <c r="G123" s="115">
        <v>19</v>
      </c>
      <c r="H123" s="116" t="str">
        <f t="shared" si="14"/>
        <v>-</v>
      </c>
      <c r="I123" s="115">
        <v>143</v>
      </c>
      <c r="J123" s="116">
        <f t="shared" si="14"/>
        <v>6.5263157894736841</v>
      </c>
      <c r="K123" s="115">
        <v>149</v>
      </c>
      <c r="L123" s="116">
        <f t="shared" si="14"/>
        <v>4.195804195804187E-2</v>
      </c>
      <c r="M123" s="115">
        <v>133</v>
      </c>
      <c r="N123" s="116">
        <f t="shared" si="15"/>
        <v>-0.10738255033557043</v>
      </c>
      <c r="O123" s="116">
        <f t="shared" si="16"/>
        <v>-0.20359281437125754</v>
      </c>
    </row>
    <row r="124" spans="1:16" x14ac:dyDescent="0.25">
      <c r="B124" s="114" t="s">
        <v>81</v>
      </c>
      <c r="C124" s="115">
        <v>87</v>
      </c>
      <c r="D124" s="116">
        <v>-0.17142857142857137</v>
      </c>
      <c r="E124" s="115">
        <v>0</v>
      </c>
      <c r="F124" s="116">
        <f t="shared" si="14"/>
        <v>-1</v>
      </c>
      <c r="G124" s="115">
        <v>25</v>
      </c>
      <c r="H124" s="116" t="str">
        <f t="shared" si="14"/>
        <v>-</v>
      </c>
      <c r="I124" s="115">
        <v>120</v>
      </c>
      <c r="J124" s="116">
        <f t="shared" si="14"/>
        <v>3.8</v>
      </c>
      <c r="K124" s="115">
        <v>124</v>
      </c>
      <c r="L124" s="116">
        <f t="shared" si="14"/>
        <v>3.3333333333333437E-2</v>
      </c>
      <c r="M124" s="115">
        <v>100</v>
      </c>
      <c r="N124" s="116">
        <f t="shared" si="15"/>
        <v>-0.19354838709677424</v>
      </c>
      <c r="O124" s="116">
        <f t="shared" si="16"/>
        <v>0.14942528735632177</v>
      </c>
    </row>
    <row r="125" spans="1:16" x14ac:dyDescent="0.25">
      <c r="B125" s="114" t="s">
        <v>83</v>
      </c>
      <c r="C125" s="115">
        <v>128</v>
      </c>
      <c r="D125" s="116">
        <v>3.2258064516129004E-2</v>
      </c>
      <c r="E125" s="115">
        <v>0</v>
      </c>
      <c r="F125" s="116">
        <f t="shared" si="14"/>
        <v>-1</v>
      </c>
      <c r="G125" s="115">
        <v>49</v>
      </c>
      <c r="H125" s="116" t="str">
        <f t="shared" si="14"/>
        <v>-</v>
      </c>
      <c r="I125" s="115">
        <v>82</v>
      </c>
      <c r="J125" s="116">
        <f t="shared" si="14"/>
        <v>0.67346938775510212</v>
      </c>
      <c r="K125" s="115">
        <v>160</v>
      </c>
      <c r="L125" s="116">
        <f t="shared" si="14"/>
        <v>0.95121951219512191</v>
      </c>
      <c r="M125" s="115">
        <v>156</v>
      </c>
      <c r="N125" s="116">
        <f t="shared" si="15"/>
        <v>-2.5000000000000022E-2</v>
      </c>
      <c r="O125" s="116">
        <f t="shared" si="16"/>
        <v>0.21875</v>
      </c>
    </row>
    <row r="126" spans="1:16" x14ac:dyDescent="0.25">
      <c r="B126" s="114" t="s">
        <v>85</v>
      </c>
      <c r="C126" s="115">
        <v>86</v>
      </c>
      <c r="D126" s="116">
        <v>-0.14000000000000001</v>
      </c>
      <c r="E126" s="115">
        <v>24</v>
      </c>
      <c r="F126" s="116">
        <f t="shared" si="14"/>
        <v>-0.72093023255813948</v>
      </c>
      <c r="G126" s="115">
        <v>79</v>
      </c>
      <c r="H126" s="116">
        <f t="shared" si="14"/>
        <v>2.2916666666666665</v>
      </c>
      <c r="I126" s="115">
        <v>109</v>
      </c>
      <c r="J126" s="116">
        <f t="shared" si="14"/>
        <v>0.379746835443038</v>
      </c>
      <c r="K126" s="115">
        <v>153</v>
      </c>
      <c r="L126" s="116">
        <f t="shared" si="14"/>
        <v>0.40366972477064222</v>
      </c>
      <c r="M126" s="115">
        <v>122</v>
      </c>
      <c r="N126" s="116">
        <f>IFERROR(M126/K126-1,"-")</f>
        <v>-0.20261437908496727</v>
      </c>
      <c r="O126" s="116">
        <f>IFERROR(M126/C126-1,"-")</f>
        <v>0.41860465116279078</v>
      </c>
    </row>
    <row r="127" spans="1:16" x14ac:dyDescent="0.25">
      <c r="B127" s="114" t="s">
        <v>87</v>
      </c>
      <c r="C127" s="115">
        <v>141</v>
      </c>
      <c r="D127" s="116">
        <v>3.6764705882353033E-2</v>
      </c>
      <c r="E127" s="115">
        <v>24</v>
      </c>
      <c r="F127" s="116">
        <f t="shared" si="14"/>
        <v>-0.82978723404255317</v>
      </c>
      <c r="G127" s="115">
        <v>73</v>
      </c>
      <c r="H127" s="116">
        <f t="shared" si="14"/>
        <v>2.0416666666666665</v>
      </c>
      <c r="I127" s="115">
        <v>163</v>
      </c>
      <c r="J127" s="116">
        <f t="shared" si="14"/>
        <v>1.2328767123287672</v>
      </c>
      <c r="K127" s="115">
        <v>144</v>
      </c>
      <c r="L127" s="116">
        <f t="shared" si="14"/>
        <v>-0.1165644171779141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143</v>
      </c>
      <c r="D128" s="116">
        <v>-0.17341040462427748</v>
      </c>
      <c r="E128" s="115">
        <v>50</v>
      </c>
      <c r="F128" s="116">
        <f t="shared" si="14"/>
        <v>-0.65034965034965042</v>
      </c>
      <c r="G128" s="115">
        <v>163</v>
      </c>
      <c r="H128" s="116">
        <f t="shared" si="14"/>
        <v>2.2599999999999998</v>
      </c>
      <c r="I128" s="115">
        <v>175</v>
      </c>
      <c r="J128" s="116">
        <f t="shared" si="14"/>
        <v>7.361963190184051E-2</v>
      </c>
      <c r="K128" s="115">
        <v>180</v>
      </c>
      <c r="L128" s="116">
        <f t="shared" si="14"/>
        <v>2.857142857142847E-2</v>
      </c>
      <c r="M128" s="115"/>
      <c r="N128" s="116"/>
      <c r="O128" s="116"/>
    </row>
    <row r="129" spans="2:16" x14ac:dyDescent="0.25">
      <c r="B129" s="114" t="s">
        <v>91</v>
      </c>
      <c r="C129" s="115">
        <v>282</v>
      </c>
      <c r="D129" s="116">
        <v>0.16049382716049387</v>
      </c>
      <c r="E129" s="115">
        <v>96</v>
      </c>
      <c r="F129" s="116">
        <f t="shared" si="14"/>
        <v>-0.65957446808510634</v>
      </c>
      <c r="G129" s="115">
        <v>241</v>
      </c>
      <c r="H129" s="116">
        <f t="shared" si="14"/>
        <v>1.5104166666666665</v>
      </c>
      <c r="I129" s="115">
        <v>264</v>
      </c>
      <c r="J129" s="116">
        <f t="shared" si="14"/>
        <v>9.543568464730301E-2</v>
      </c>
      <c r="K129" s="115">
        <v>278</v>
      </c>
      <c r="L129" s="116">
        <f t="shared" si="14"/>
        <v>5.3030303030302983E-2</v>
      </c>
      <c r="M129" s="115"/>
      <c r="N129" s="116"/>
      <c r="O129" s="116"/>
    </row>
    <row r="130" spans="2:16" x14ac:dyDescent="0.25">
      <c r="B130" s="114" t="s">
        <v>93</v>
      </c>
      <c r="C130" s="115">
        <v>228</v>
      </c>
      <c r="D130" s="116">
        <v>0.17525773195876293</v>
      </c>
      <c r="E130" s="115">
        <v>74</v>
      </c>
      <c r="F130" s="116">
        <f t="shared" si="14"/>
        <v>-0.67543859649122806</v>
      </c>
      <c r="G130" s="115">
        <v>171</v>
      </c>
      <c r="H130" s="116">
        <f t="shared" si="14"/>
        <v>1.310810810810811</v>
      </c>
      <c r="I130" s="115">
        <v>303</v>
      </c>
      <c r="J130" s="116">
        <f t="shared" si="14"/>
        <v>0.77192982456140347</v>
      </c>
      <c r="K130" s="115">
        <v>319</v>
      </c>
      <c r="L130" s="116">
        <f t="shared" si="14"/>
        <v>5.2805280528052778E-2</v>
      </c>
      <c r="M130" s="115"/>
      <c r="N130" s="116"/>
      <c r="O130" s="116"/>
    </row>
    <row r="131" spans="2:16" ht="15.75" x14ac:dyDescent="0.25">
      <c r="B131" s="117" t="s">
        <v>30</v>
      </c>
      <c r="C131" s="118">
        <v>2421</v>
      </c>
      <c r="D131" s="119">
        <v>6.887417218543046E-2</v>
      </c>
      <c r="E131" s="118">
        <v>1288</v>
      </c>
      <c r="F131" s="119">
        <f t="shared" si="14"/>
        <v>-0.46798843453118544</v>
      </c>
      <c r="G131" s="118">
        <v>921</v>
      </c>
      <c r="H131" s="119">
        <f t="shared" si="14"/>
        <v>-0.28493788819875776</v>
      </c>
      <c r="I131" s="118">
        <v>2403</v>
      </c>
      <c r="J131" s="119">
        <f t="shared" si="14"/>
        <v>1.6091205211726383</v>
      </c>
      <c r="K131" s="118">
        <v>2795</v>
      </c>
      <c r="L131" s="119">
        <f t="shared" si="14"/>
        <v>0.16312942155638788</v>
      </c>
      <c r="M131" s="118">
        <v>2123</v>
      </c>
      <c r="N131" s="119">
        <v>0.1328708644610459</v>
      </c>
      <c r="O131" s="119">
        <v>0.30485556238475731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240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380</v>
      </c>
      <c r="D141" s="116">
        <v>-0.21161825726141081</v>
      </c>
      <c r="E141" s="115">
        <v>427</v>
      </c>
      <c r="F141" s="116">
        <f t="shared" ref="F141:L153" si="17">IFERROR(E141/C141-1,"-")</f>
        <v>0.12368421052631584</v>
      </c>
      <c r="G141" s="115">
        <v>89</v>
      </c>
      <c r="H141" s="116">
        <f t="shared" si="17"/>
        <v>-0.79156908665105385</v>
      </c>
      <c r="I141" s="115">
        <v>309</v>
      </c>
      <c r="J141" s="116">
        <f t="shared" si="17"/>
        <v>2.4719101123595504</v>
      </c>
      <c r="K141" s="115">
        <v>460</v>
      </c>
      <c r="L141" s="116">
        <f t="shared" si="17"/>
        <v>0.48867313915857613</v>
      </c>
      <c r="M141" s="115">
        <v>643</v>
      </c>
      <c r="N141" s="116">
        <f t="shared" ref="N141:N147" si="18">IFERROR(M141/K141-1,"-")</f>
        <v>0.39782608695652177</v>
      </c>
      <c r="O141" s="116">
        <f>M141/C141-1</f>
        <v>0.69210526315789478</v>
      </c>
    </row>
    <row r="142" spans="2:16" x14ac:dyDescent="0.25">
      <c r="B142" s="114" t="s">
        <v>73</v>
      </c>
      <c r="C142" s="115">
        <v>477</v>
      </c>
      <c r="D142" s="116">
        <v>-2.8513238289205711E-2</v>
      </c>
      <c r="E142" s="115">
        <v>458</v>
      </c>
      <c r="F142" s="116">
        <f t="shared" si="17"/>
        <v>-3.9832285115304011E-2</v>
      </c>
      <c r="G142" s="115">
        <v>92</v>
      </c>
      <c r="H142" s="116">
        <f t="shared" si="17"/>
        <v>-0.79912663755458513</v>
      </c>
      <c r="I142" s="115">
        <v>390</v>
      </c>
      <c r="J142" s="116">
        <f t="shared" si="17"/>
        <v>3.2391304347826084</v>
      </c>
      <c r="K142" s="115">
        <v>440</v>
      </c>
      <c r="L142" s="116">
        <f t="shared" si="17"/>
        <v>0.12820512820512819</v>
      </c>
      <c r="M142" s="115">
        <v>537</v>
      </c>
      <c r="N142" s="116">
        <f t="shared" si="18"/>
        <v>0.22045454545454546</v>
      </c>
      <c r="O142" s="116">
        <f>IFERROR(M142/C142-1,"-")</f>
        <v>0.12578616352201255</v>
      </c>
    </row>
    <row r="143" spans="2:16" x14ac:dyDescent="0.25">
      <c r="B143" s="114" t="s">
        <v>75</v>
      </c>
      <c r="C143" s="115">
        <v>628</v>
      </c>
      <c r="D143" s="116">
        <v>6.4406779661017044E-2</v>
      </c>
      <c r="E143" s="115">
        <v>186</v>
      </c>
      <c r="F143" s="116">
        <f t="shared" si="17"/>
        <v>-0.70382165605095537</v>
      </c>
      <c r="G143" s="115">
        <v>167</v>
      </c>
      <c r="H143" s="116">
        <f t="shared" si="17"/>
        <v>-0.10215053763440862</v>
      </c>
      <c r="I143" s="115">
        <v>431</v>
      </c>
      <c r="J143" s="116">
        <f t="shared" si="17"/>
        <v>1.5808383233532934</v>
      </c>
      <c r="K143" s="115">
        <v>450</v>
      </c>
      <c r="L143" s="116">
        <f t="shared" si="17"/>
        <v>4.4083526682134666E-2</v>
      </c>
      <c r="M143" s="115">
        <v>565</v>
      </c>
      <c r="N143" s="116">
        <f t="shared" si="18"/>
        <v>0.25555555555555554</v>
      </c>
      <c r="O143" s="116">
        <f t="shared" ref="O143:O147" si="19">IFERROR(M143/C143-1,"-")</f>
        <v>-0.10031847133757965</v>
      </c>
    </row>
    <row r="144" spans="2:16" x14ac:dyDescent="0.25">
      <c r="B144" s="114" t="s">
        <v>77</v>
      </c>
      <c r="C144" s="115">
        <v>410</v>
      </c>
      <c r="D144" s="116">
        <v>-1.9138755980861233E-2</v>
      </c>
      <c r="E144" s="115">
        <v>0</v>
      </c>
      <c r="F144" s="116">
        <f t="shared" si="17"/>
        <v>-1</v>
      </c>
      <c r="G144" s="115">
        <v>83</v>
      </c>
      <c r="H144" s="116" t="str">
        <f t="shared" si="17"/>
        <v>-</v>
      </c>
      <c r="I144" s="115">
        <v>352</v>
      </c>
      <c r="J144" s="116">
        <f t="shared" si="17"/>
        <v>3.2409638554216871</v>
      </c>
      <c r="K144" s="115">
        <v>358</v>
      </c>
      <c r="L144" s="116">
        <f t="shared" si="17"/>
        <v>1.7045454545454586E-2</v>
      </c>
      <c r="M144" s="115">
        <v>348</v>
      </c>
      <c r="N144" s="116">
        <f t="shared" si="18"/>
        <v>-2.7932960893854775E-2</v>
      </c>
      <c r="O144" s="116">
        <f t="shared" si="19"/>
        <v>-0.15121951219512197</v>
      </c>
    </row>
    <row r="145" spans="1:16" x14ac:dyDescent="0.25">
      <c r="B145" s="114" t="s">
        <v>79</v>
      </c>
      <c r="C145" s="115">
        <v>195</v>
      </c>
      <c r="D145" s="116">
        <v>-0.3321917808219178</v>
      </c>
      <c r="E145" s="115">
        <v>0</v>
      </c>
      <c r="F145" s="116">
        <f t="shared" si="17"/>
        <v>-1</v>
      </c>
      <c r="G145" s="115">
        <v>122</v>
      </c>
      <c r="H145" s="116" t="str">
        <f t="shared" si="17"/>
        <v>-</v>
      </c>
      <c r="I145" s="115">
        <v>190</v>
      </c>
      <c r="J145" s="116">
        <f t="shared" si="17"/>
        <v>0.55737704918032782</v>
      </c>
      <c r="K145" s="115">
        <v>188</v>
      </c>
      <c r="L145" s="116">
        <f t="shared" si="17"/>
        <v>-1.0526315789473717E-2</v>
      </c>
      <c r="M145" s="115">
        <v>242</v>
      </c>
      <c r="N145" s="116">
        <f t="shared" si="18"/>
        <v>0.2872340425531914</v>
      </c>
      <c r="O145" s="116">
        <f t="shared" si="19"/>
        <v>0.24102564102564106</v>
      </c>
    </row>
    <row r="146" spans="1:16" x14ac:dyDescent="0.25">
      <c r="B146" s="114" t="s">
        <v>81</v>
      </c>
      <c r="C146" s="115">
        <v>96</v>
      </c>
      <c r="D146" s="116">
        <v>-0.51269035532994922</v>
      </c>
      <c r="E146" s="115">
        <v>0</v>
      </c>
      <c r="F146" s="116">
        <f t="shared" si="17"/>
        <v>-1</v>
      </c>
      <c r="G146" s="115">
        <v>106</v>
      </c>
      <c r="H146" s="116" t="str">
        <f t="shared" si="17"/>
        <v>-</v>
      </c>
      <c r="I146" s="115">
        <v>171</v>
      </c>
      <c r="J146" s="116">
        <f t="shared" si="17"/>
        <v>0.6132075471698113</v>
      </c>
      <c r="K146" s="115">
        <v>128</v>
      </c>
      <c r="L146" s="116">
        <f t="shared" si="17"/>
        <v>-0.25146198830409361</v>
      </c>
      <c r="M146" s="115">
        <v>154</v>
      </c>
      <c r="N146" s="116">
        <f t="shared" si="18"/>
        <v>0.203125</v>
      </c>
      <c r="O146" s="116">
        <f t="shared" si="19"/>
        <v>0.60416666666666674</v>
      </c>
    </row>
    <row r="147" spans="1:16" x14ac:dyDescent="0.25">
      <c r="B147" s="114" t="s">
        <v>83</v>
      </c>
      <c r="C147" s="115">
        <v>88</v>
      </c>
      <c r="D147" s="116">
        <v>-0.43225806451612903</v>
      </c>
      <c r="E147" s="115">
        <v>0</v>
      </c>
      <c r="F147" s="116">
        <f t="shared" si="17"/>
        <v>-1</v>
      </c>
      <c r="G147" s="115">
        <v>120</v>
      </c>
      <c r="H147" s="116" t="str">
        <f t="shared" si="17"/>
        <v>-</v>
      </c>
      <c r="I147" s="115">
        <v>136</v>
      </c>
      <c r="J147" s="116">
        <f t="shared" si="17"/>
        <v>0.1333333333333333</v>
      </c>
      <c r="K147" s="115">
        <v>108</v>
      </c>
      <c r="L147" s="116">
        <f t="shared" si="17"/>
        <v>-0.20588235294117652</v>
      </c>
      <c r="M147" s="115">
        <v>124</v>
      </c>
      <c r="N147" s="116">
        <f t="shared" si="18"/>
        <v>0.14814814814814814</v>
      </c>
      <c r="O147" s="116">
        <f t="shared" si="19"/>
        <v>0.40909090909090917</v>
      </c>
    </row>
    <row r="148" spans="1:16" x14ac:dyDescent="0.25">
      <c r="B148" s="114" t="s">
        <v>85</v>
      </c>
      <c r="C148" s="115">
        <v>140</v>
      </c>
      <c r="D148" s="116">
        <v>-0.23913043478260865</v>
      </c>
      <c r="E148" s="115">
        <v>86</v>
      </c>
      <c r="F148" s="116">
        <f t="shared" si="17"/>
        <v>-0.38571428571428568</v>
      </c>
      <c r="G148" s="115">
        <v>203</v>
      </c>
      <c r="H148" s="116">
        <f t="shared" si="17"/>
        <v>1.36046511627907</v>
      </c>
      <c r="I148" s="115">
        <v>193</v>
      </c>
      <c r="J148" s="116">
        <f t="shared" si="17"/>
        <v>-4.9261083743842415E-2</v>
      </c>
      <c r="K148" s="115">
        <v>235</v>
      </c>
      <c r="L148" s="116">
        <f t="shared" si="17"/>
        <v>0.21761658031088094</v>
      </c>
      <c r="M148" s="115">
        <v>173</v>
      </c>
      <c r="N148" s="116">
        <f>IFERROR(M148/K148-1,"-")</f>
        <v>-0.2638297872340426</v>
      </c>
      <c r="O148" s="116">
        <f>IFERROR(M148/C148-1,"-")</f>
        <v>0.23571428571428577</v>
      </c>
    </row>
    <row r="149" spans="1:16" x14ac:dyDescent="0.25">
      <c r="B149" s="114" t="s">
        <v>87</v>
      </c>
      <c r="C149" s="115">
        <v>179</v>
      </c>
      <c r="D149" s="116">
        <v>-0.25416666666666665</v>
      </c>
      <c r="E149" s="115">
        <v>42</v>
      </c>
      <c r="F149" s="116">
        <f t="shared" si="17"/>
        <v>-0.76536312849162014</v>
      </c>
      <c r="G149" s="115">
        <v>194</v>
      </c>
      <c r="H149" s="116">
        <f t="shared" si="17"/>
        <v>3.6190476190476186</v>
      </c>
      <c r="I149" s="115">
        <v>224</v>
      </c>
      <c r="J149" s="116">
        <f t="shared" si="17"/>
        <v>0.15463917525773185</v>
      </c>
      <c r="K149" s="115">
        <v>222</v>
      </c>
      <c r="L149" s="116">
        <f t="shared" si="17"/>
        <v>-8.9285714285713969E-3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397</v>
      </c>
      <c r="D150" s="116">
        <v>-9.9750623441396957E-3</v>
      </c>
      <c r="E150" s="115">
        <v>40</v>
      </c>
      <c r="F150" s="116">
        <f t="shared" si="17"/>
        <v>-0.89924433249370272</v>
      </c>
      <c r="G150" s="115">
        <v>402</v>
      </c>
      <c r="H150" s="116">
        <f t="shared" si="17"/>
        <v>9.0500000000000007</v>
      </c>
      <c r="I150" s="115">
        <v>318</v>
      </c>
      <c r="J150" s="116">
        <f t="shared" si="17"/>
        <v>-0.20895522388059706</v>
      </c>
      <c r="K150" s="115">
        <v>304</v>
      </c>
      <c r="L150" s="116">
        <f t="shared" si="17"/>
        <v>-4.4025157232704393E-2</v>
      </c>
      <c r="M150" s="115"/>
      <c r="N150" s="116"/>
      <c r="O150" s="116"/>
    </row>
    <row r="151" spans="1:16" x14ac:dyDescent="0.25">
      <c r="B151" s="114" t="s">
        <v>91</v>
      </c>
      <c r="C151" s="115">
        <v>536</v>
      </c>
      <c r="D151" s="116">
        <v>-4.1144901610017937E-2</v>
      </c>
      <c r="E151" s="115">
        <v>103</v>
      </c>
      <c r="F151" s="116">
        <f t="shared" si="17"/>
        <v>-0.80783582089552242</v>
      </c>
      <c r="G151" s="115">
        <v>469</v>
      </c>
      <c r="H151" s="116">
        <f t="shared" si="17"/>
        <v>3.5533980582524274</v>
      </c>
      <c r="I151" s="115">
        <v>407</v>
      </c>
      <c r="J151" s="116">
        <f t="shared" si="17"/>
        <v>-0.13219616204690832</v>
      </c>
      <c r="K151" s="115">
        <v>499</v>
      </c>
      <c r="L151" s="116">
        <f t="shared" si="17"/>
        <v>0.22604422604422614</v>
      </c>
      <c r="M151" s="115"/>
      <c r="N151" s="116"/>
      <c r="O151" s="116"/>
    </row>
    <row r="152" spans="1:16" x14ac:dyDescent="0.25">
      <c r="B152" s="114" t="s">
        <v>93</v>
      </c>
      <c r="C152" s="115">
        <v>379</v>
      </c>
      <c r="D152" s="116">
        <v>-0.26833976833976836</v>
      </c>
      <c r="E152" s="115">
        <v>87</v>
      </c>
      <c r="F152" s="116">
        <f t="shared" si="17"/>
        <v>-0.77044854881266489</v>
      </c>
      <c r="G152" s="115">
        <v>348</v>
      </c>
      <c r="H152" s="116">
        <f t="shared" si="17"/>
        <v>3</v>
      </c>
      <c r="I152" s="115">
        <v>361</v>
      </c>
      <c r="J152" s="116">
        <f t="shared" si="17"/>
        <v>3.7356321839080442E-2</v>
      </c>
      <c r="K152" s="115">
        <v>422</v>
      </c>
      <c r="L152" s="116">
        <f t="shared" si="17"/>
        <v>0.1689750692520775</v>
      </c>
      <c r="M152" s="115"/>
      <c r="N152" s="116"/>
      <c r="O152" s="116"/>
    </row>
    <row r="153" spans="1:16" ht="15.75" x14ac:dyDescent="0.25">
      <c r="B153" s="117" t="s">
        <v>30</v>
      </c>
      <c r="C153" s="118">
        <v>3905</v>
      </c>
      <c r="D153" s="119">
        <v>-0.1373978352109565</v>
      </c>
      <c r="E153" s="118">
        <v>1481</v>
      </c>
      <c r="F153" s="119">
        <f t="shared" si="17"/>
        <v>-0.62074263764404614</v>
      </c>
      <c r="G153" s="118">
        <v>2395</v>
      </c>
      <c r="H153" s="119">
        <f t="shared" si="17"/>
        <v>0.61715057393652928</v>
      </c>
      <c r="I153" s="118">
        <v>3482</v>
      </c>
      <c r="J153" s="119">
        <f t="shared" si="17"/>
        <v>0.45386221294363249</v>
      </c>
      <c r="K153" s="118">
        <v>3814</v>
      </c>
      <c r="L153" s="119">
        <f t="shared" si="17"/>
        <v>9.5347501435956383E-2</v>
      </c>
      <c r="M153" s="118">
        <v>2786</v>
      </c>
      <c r="N153" s="119">
        <v>0.17701732150401361</v>
      </c>
      <c r="O153" s="119">
        <v>0.15410107705053844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241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369</v>
      </c>
      <c r="D163" s="116">
        <v>3.6516853932584192E-2</v>
      </c>
      <c r="E163" s="115">
        <v>405</v>
      </c>
      <c r="F163" s="116">
        <f t="shared" ref="F163:L175" si="20">IFERROR(E163/C163-1,"-")</f>
        <v>9.7560975609756184E-2</v>
      </c>
      <c r="G163" s="115">
        <v>213</v>
      </c>
      <c r="H163" s="116">
        <f t="shared" si="20"/>
        <v>-0.47407407407407409</v>
      </c>
      <c r="I163" s="115">
        <v>325</v>
      </c>
      <c r="J163" s="116">
        <f t="shared" si="20"/>
        <v>0.5258215962441315</v>
      </c>
      <c r="K163" s="115">
        <v>488</v>
      </c>
      <c r="L163" s="116">
        <f t="shared" si="20"/>
        <v>0.50153846153846149</v>
      </c>
      <c r="M163" s="115">
        <v>385</v>
      </c>
      <c r="N163" s="116">
        <f t="shared" ref="N163:N169" si="21">IFERROR(M163/K163-1,"-")</f>
        <v>-0.21106557377049184</v>
      </c>
      <c r="O163" s="116">
        <f>M163/C163-1</f>
        <v>4.3360433604336057E-2</v>
      </c>
    </row>
    <row r="164" spans="2:15" x14ac:dyDescent="0.25">
      <c r="B164" s="114" t="s">
        <v>73</v>
      </c>
      <c r="C164" s="115">
        <v>333</v>
      </c>
      <c r="D164" s="116">
        <v>-0.22558139534883725</v>
      </c>
      <c r="E164" s="115">
        <v>500</v>
      </c>
      <c r="F164" s="116">
        <f t="shared" si="20"/>
        <v>0.50150150150150141</v>
      </c>
      <c r="G164" s="115">
        <v>271</v>
      </c>
      <c r="H164" s="116">
        <f t="shared" si="20"/>
        <v>-0.45799999999999996</v>
      </c>
      <c r="I164" s="115">
        <v>388</v>
      </c>
      <c r="J164" s="116">
        <f t="shared" si="20"/>
        <v>0.43173431734317336</v>
      </c>
      <c r="K164" s="115">
        <v>402</v>
      </c>
      <c r="L164" s="116">
        <f t="shared" si="20"/>
        <v>3.6082474226804218E-2</v>
      </c>
      <c r="M164" s="115">
        <v>456</v>
      </c>
      <c r="N164" s="116">
        <f t="shared" si="21"/>
        <v>0.13432835820895517</v>
      </c>
      <c r="O164" s="116">
        <f>IFERROR(M164/C164-1,"-")</f>
        <v>0.36936936936936937</v>
      </c>
    </row>
    <row r="165" spans="2:15" x14ac:dyDescent="0.25">
      <c r="B165" s="114" t="s">
        <v>75</v>
      </c>
      <c r="C165" s="115">
        <v>444</v>
      </c>
      <c r="D165" s="116">
        <v>0.1017369727047146</v>
      </c>
      <c r="E165" s="115">
        <v>256</v>
      </c>
      <c r="F165" s="116">
        <f t="shared" si="20"/>
        <v>-0.42342342342342343</v>
      </c>
      <c r="G165" s="115">
        <v>451</v>
      </c>
      <c r="H165" s="116">
        <f t="shared" si="20"/>
        <v>0.76171875</v>
      </c>
      <c r="I165" s="115">
        <v>383</v>
      </c>
      <c r="J165" s="116">
        <f t="shared" si="20"/>
        <v>-0.15077605321507759</v>
      </c>
      <c r="K165" s="115">
        <v>468</v>
      </c>
      <c r="L165" s="116">
        <f t="shared" si="20"/>
        <v>0.22193211488250664</v>
      </c>
      <c r="M165" s="115">
        <v>490</v>
      </c>
      <c r="N165" s="116">
        <f t="shared" si="21"/>
        <v>4.7008547008547064E-2</v>
      </c>
      <c r="O165" s="116">
        <f t="shared" ref="O165:O169" si="22">IFERROR(M165/C165-1,"-")</f>
        <v>0.10360360360360366</v>
      </c>
    </row>
    <row r="166" spans="2:15" x14ac:dyDescent="0.25">
      <c r="B166" s="114" t="s">
        <v>77</v>
      </c>
      <c r="C166" s="115">
        <v>365</v>
      </c>
      <c r="D166" s="116">
        <v>-8.2914572864321578E-2</v>
      </c>
      <c r="E166" s="115">
        <v>0</v>
      </c>
      <c r="F166" s="116">
        <f t="shared" si="20"/>
        <v>-1</v>
      </c>
      <c r="G166" s="115">
        <v>363</v>
      </c>
      <c r="H166" s="116" t="str">
        <f t="shared" si="20"/>
        <v>-</v>
      </c>
      <c r="I166" s="115">
        <v>282</v>
      </c>
      <c r="J166" s="116">
        <f t="shared" si="20"/>
        <v>-0.22314049586776863</v>
      </c>
      <c r="K166" s="115">
        <v>300</v>
      </c>
      <c r="L166" s="116">
        <f t="shared" si="20"/>
        <v>6.3829787234042534E-2</v>
      </c>
      <c r="M166" s="115">
        <v>339</v>
      </c>
      <c r="N166" s="116">
        <f t="shared" si="21"/>
        <v>0.12999999999999989</v>
      </c>
      <c r="O166" s="116">
        <f t="shared" si="22"/>
        <v>-7.1232876712328808E-2</v>
      </c>
    </row>
    <row r="167" spans="2:15" x14ac:dyDescent="0.25">
      <c r="B167" s="114" t="s">
        <v>79</v>
      </c>
      <c r="C167" s="115">
        <v>321</v>
      </c>
      <c r="D167" s="116">
        <v>-5.5882352941176494E-2</v>
      </c>
      <c r="E167" s="115">
        <v>0</v>
      </c>
      <c r="F167" s="116">
        <f t="shared" si="20"/>
        <v>-1</v>
      </c>
      <c r="G167" s="115">
        <v>392</v>
      </c>
      <c r="H167" s="116" t="str">
        <f t="shared" si="20"/>
        <v>-</v>
      </c>
      <c r="I167" s="115">
        <v>279</v>
      </c>
      <c r="J167" s="116">
        <f t="shared" si="20"/>
        <v>-0.28826530612244894</v>
      </c>
      <c r="K167" s="115">
        <v>309</v>
      </c>
      <c r="L167" s="116">
        <f t="shared" si="20"/>
        <v>0.10752688172043001</v>
      </c>
      <c r="M167" s="115">
        <v>294</v>
      </c>
      <c r="N167" s="116">
        <f t="shared" si="21"/>
        <v>-4.8543689320388328E-2</v>
      </c>
      <c r="O167" s="116">
        <f t="shared" si="22"/>
        <v>-8.411214953271029E-2</v>
      </c>
    </row>
    <row r="168" spans="2:15" x14ac:dyDescent="0.25">
      <c r="B168" s="114" t="s">
        <v>81</v>
      </c>
      <c r="C168" s="115">
        <v>183</v>
      </c>
      <c r="D168" s="116">
        <v>-0.32967032967032972</v>
      </c>
      <c r="E168" s="115">
        <v>0</v>
      </c>
      <c r="F168" s="116">
        <f t="shared" si="20"/>
        <v>-1</v>
      </c>
      <c r="G168" s="115">
        <v>162</v>
      </c>
      <c r="H168" s="116" t="str">
        <f t="shared" si="20"/>
        <v>-</v>
      </c>
      <c r="I168" s="115">
        <v>122</v>
      </c>
      <c r="J168" s="116">
        <f t="shared" si="20"/>
        <v>-0.24691358024691357</v>
      </c>
      <c r="K168" s="115">
        <v>150</v>
      </c>
      <c r="L168" s="116">
        <f t="shared" si="20"/>
        <v>0.22950819672131151</v>
      </c>
      <c r="M168" s="115">
        <v>118</v>
      </c>
      <c r="N168" s="116">
        <f t="shared" si="21"/>
        <v>-0.21333333333333337</v>
      </c>
      <c r="O168" s="116">
        <f t="shared" si="22"/>
        <v>-0.35519125683060104</v>
      </c>
    </row>
    <row r="169" spans="2:15" x14ac:dyDescent="0.25">
      <c r="B169" s="114" t="s">
        <v>83</v>
      </c>
      <c r="C169" s="115">
        <v>203</v>
      </c>
      <c r="D169" s="116">
        <v>-0.29757785467128028</v>
      </c>
      <c r="E169" s="115">
        <v>0</v>
      </c>
      <c r="F169" s="116">
        <f t="shared" si="20"/>
        <v>-1</v>
      </c>
      <c r="G169" s="115">
        <v>212</v>
      </c>
      <c r="H169" s="116" t="str">
        <f t="shared" si="20"/>
        <v>-</v>
      </c>
      <c r="I169" s="115">
        <v>200</v>
      </c>
      <c r="J169" s="116">
        <f t="shared" si="20"/>
        <v>-5.6603773584905648E-2</v>
      </c>
      <c r="K169" s="115">
        <v>186</v>
      </c>
      <c r="L169" s="116">
        <f t="shared" si="20"/>
        <v>-6.9999999999999951E-2</v>
      </c>
      <c r="M169" s="115">
        <v>184</v>
      </c>
      <c r="N169" s="116">
        <f t="shared" si="21"/>
        <v>-1.0752688172043001E-2</v>
      </c>
      <c r="O169" s="116">
        <f t="shared" si="22"/>
        <v>-9.3596059113300489E-2</v>
      </c>
    </row>
    <row r="170" spans="2:15" x14ac:dyDescent="0.25">
      <c r="B170" s="114" t="s">
        <v>85</v>
      </c>
      <c r="C170" s="115">
        <v>380</v>
      </c>
      <c r="D170" s="116">
        <v>5.2910052910053462E-3</v>
      </c>
      <c r="E170" s="115">
        <v>285</v>
      </c>
      <c r="F170" s="116">
        <f t="shared" si="20"/>
        <v>-0.25</v>
      </c>
      <c r="G170" s="115">
        <v>419</v>
      </c>
      <c r="H170" s="116">
        <f t="shared" si="20"/>
        <v>0.47017543859649114</v>
      </c>
      <c r="I170" s="115">
        <v>410</v>
      </c>
      <c r="J170" s="116">
        <f t="shared" si="20"/>
        <v>-2.1479713603818618E-2</v>
      </c>
      <c r="K170" s="115">
        <v>328</v>
      </c>
      <c r="L170" s="116">
        <f t="shared" si="20"/>
        <v>-0.19999999999999996</v>
      </c>
      <c r="M170" s="115">
        <v>334</v>
      </c>
      <c r="N170" s="116">
        <f>IFERROR(M170/K170-1,"-")</f>
        <v>1.8292682926829285E-2</v>
      </c>
      <c r="O170" s="116">
        <f>IFERROR(M170/C170-1,"-")</f>
        <v>-0.12105263157894741</v>
      </c>
    </row>
    <row r="171" spans="2:15" x14ac:dyDescent="0.25">
      <c r="B171" s="114" t="s">
        <v>87</v>
      </c>
      <c r="C171" s="115">
        <v>211</v>
      </c>
      <c r="D171" s="116">
        <v>0.14673913043478271</v>
      </c>
      <c r="E171" s="115">
        <v>48</v>
      </c>
      <c r="F171" s="116">
        <f t="shared" si="20"/>
        <v>-0.77251184834123221</v>
      </c>
      <c r="G171" s="115">
        <v>180</v>
      </c>
      <c r="H171" s="116">
        <f t="shared" si="20"/>
        <v>2.75</v>
      </c>
      <c r="I171" s="115">
        <v>154</v>
      </c>
      <c r="J171" s="116">
        <f t="shared" si="20"/>
        <v>-0.14444444444444449</v>
      </c>
      <c r="K171" s="115">
        <v>208</v>
      </c>
      <c r="L171" s="116">
        <f t="shared" si="20"/>
        <v>0.35064935064935066</v>
      </c>
      <c r="M171" s="115"/>
      <c r="N171" s="116"/>
      <c r="O171" s="116"/>
    </row>
    <row r="172" spans="2:15" x14ac:dyDescent="0.25">
      <c r="B172" s="114" t="s">
        <v>89</v>
      </c>
      <c r="C172" s="115">
        <v>329</v>
      </c>
      <c r="D172" s="116">
        <v>-0.25056947608200453</v>
      </c>
      <c r="E172" s="115">
        <v>154</v>
      </c>
      <c r="F172" s="116">
        <f t="shared" si="20"/>
        <v>-0.53191489361702127</v>
      </c>
      <c r="G172" s="115">
        <v>204</v>
      </c>
      <c r="H172" s="116">
        <f t="shared" si="20"/>
        <v>0.32467532467532467</v>
      </c>
      <c r="I172" s="115">
        <v>223</v>
      </c>
      <c r="J172" s="116">
        <f t="shared" si="20"/>
        <v>9.3137254901960675E-2</v>
      </c>
      <c r="K172" s="115">
        <v>290</v>
      </c>
      <c r="L172" s="116">
        <f t="shared" si="20"/>
        <v>0.30044843049327352</v>
      </c>
      <c r="M172" s="115"/>
      <c r="N172" s="116"/>
      <c r="O172" s="116"/>
    </row>
    <row r="173" spans="2:15" x14ac:dyDescent="0.25">
      <c r="B173" s="114" t="s">
        <v>91</v>
      </c>
      <c r="C173" s="115">
        <v>378</v>
      </c>
      <c r="D173" s="116">
        <v>0.36462093862815892</v>
      </c>
      <c r="E173" s="115">
        <v>49</v>
      </c>
      <c r="F173" s="116">
        <f t="shared" si="20"/>
        <v>-0.87037037037037035</v>
      </c>
      <c r="G173" s="115">
        <v>310</v>
      </c>
      <c r="H173" s="116">
        <f t="shared" si="20"/>
        <v>5.3265306122448983</v>
      </c>
      <c r="I173" s="115">
        <v>289</v>
      </c>
      <c r="J173" s="116">
        <f t="shared" si="20"/>
        <v>-6.7741935483870974E-2</v>
      </c>
      <c r="K173" s="115">
        <v>452</v>
      </c>
      <c r="L173" s="116">
        <f t="shared" si="20"/>
        <v>0.56401384083044981</v>
      </c>
      <c r="M173" s="115"/>
      <c r="N173" s="116"/>
      <c r="O173" s="116"/>
    </row>
    <row r="174" spans="2:15" x14ac:dyDescent="0.25">
      <c r="B174" s="114" t="s">
        <v>93</v>
      </c>
      <c r="C174" s="115">
        <v>338</v>
      </c>
      <c r="D174" s="116">
        <v>-0.1333333333333333</v>
      </c>
      <c r="E174" s="115">
        <v>202</v>
      </c>
      <c r="F174" s="116">
        <f t="shared" si="20"/>
        <v>-0.40236686390532539</v>
      </c>
      <c r="G174" s="115">
        <v>364</v>
      </c>
      <c r="H174" s="116">
        <f t="shared" si="20"/>
        <v>0.80198019801980203</v>
      </c>
      <c r="I174" s="115">
        <v>357</v>
      </c>
      <c r="J174" s="116">
        <f t="shared" si="20"/>
        <v>-1.9230769230769273E-2</v>
      </c>
      <c r="K174" s="115">
        <v>304</v>
      </c>
      <c r="L174" s="116">
        <f t="shared" si="20"/>
        <v>-0.14845938375350143</v>
      </c>
      <c r="M174" s="115"/>
      <c r="N174" s="116"/>
      <c r="O174" s="116"/>
    </row>
    <row r="175" spans="2:15" ht="15.75" x14ac:dyDescent="0.25">
      <c r="B175" s="117" t="s">
        <v>30</v>
      </c>
      <c r="C175" s="118">
        <v>3854</v>
      </c>
      <c r="D175" s="119">
        <v>-7.2889102718306509E-2</v>
      </c>
      <c r="E175" s="118">
        <v>1974</v>
      </c>
      <c r="F175" s="119">
        <f t="shared" si="20"/>
        <v>-0.48780487804878048</v>
      </c>
      <c r="G175" s="118">
        <v>3541</v>
      </c>
      <c r="H175" s="119">
        <f t="shared" si="20"/>
        <v>0.79381965552178313</v>
      </c>
      <c r="I175" s="118">
        <v>3412</v>
      </c>
      <c r="J175" s="119">
        <f t="shared" si="20"/>
        <v>-3.6430386896356914E-2</v>
      </c>
      <c r="K175" s="118">
        <v>3885</v>
      </c>
      <c r="L175" s="119">
        <f t="shared" si="20"/>
        <v>0.13862837045720977</v>
      </c>
      <c r="M175" s="118">
        <v>2600</v>
      </c>
      <c r="N175" s="119">
        <v>-1.1782592170277439E-2</v>
      </c>
      <c r="O175" s="119">
        <v>7.698229407235857E-4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242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74</v>
      </c>
      <c r="D185" s="116">
        <v>0.23333333333333339</v>
      </c>
      <c r="E185" s="115">
        <v>71</v>
      </c>
      <c r="F185" s="116">
        <f t="shared" ref="F185:L197" si="23">IFERROR(E185/C185-1,"-")</f>
        <v>-4.0540540540540571E-2</v>
      </c>
      <c r="G185" s="115">
        <v>24</v>
      </c>
      <c r="H185" s="116">
        <f t="shared" si="23"/>
        <v>-0.6619718309859155</v>
      </c>
      <c r="I185" s="115">
        <v>89</v>
      </c>
      <c r="J185" s="116">
        <f t="shared" si="23"/>
        <v>2.7083333333333335</v>
      </c>
      <c r="K185" s="115">
        <v>81</v>
      </c>
      <c r="L185" s="116">
        <f t="shared" si="23"/>
        <v>-8.98876404494382E-2</v>
      </c>
      <c r="M185" s="115">
        <v>171</v>
      </c>
      <c r="N185" s="116">
        <f t="shared" ref="N185:N196" si="24">IFERROR(M185/K185-1,"-")</f>
        <v>1.1111111111111112</v>
      </c>
      <c r="O185" s="116">
        <f>M185/C185-1</f>
        <v>1.310810810810811</v>
      </c>
    </row>
    <row r="186" spans="1:16" x14ac:dyDescent="0.25">
      <c r="B186" s="114" t="s">
        <v>73</v>
      </c>
      <c r="C186" s="115">
        <v>64</v>
      </c>
      <c r="D186" s="116">
        <v>0.33333333333333326</v>
      </c>
      <c r="E186" s="115">
        <v>29</v>
      </c>
      <c r="F186" s="116">
        <f t="shared" si="23"/>
        <v>-0.546875</v>
      </c>
      <c r="G186" s="115">
        <v>14</v>
      </c>
      <c r="H186" s="116">
        <f t="shared" si="23"/>
        <v>-0.51724137931034475</v>
      </c>
      <c r="I186" s="115">
        <v>81</v>
      </c>
      <c r="J186" s="116">
        <f t="shared" si="23"/>
        <v>4.7857142857142856</v>
      </c>
      <c r="K186" s="115">
        <v>33</v>
      </c>
      <c r="L186" s="116">
        <f t="shared" si="23"/>
        <v>-0.59259259259259256</v>
      </c>
      <c r="M186" s="115">
        <v>95</v>
      </c>
      <c r="N186" s="116">
        <f t="shared" si="24"/>
        <v>1.8787878787878789</v>
      </c>
      <c r="O186" s="116">
        <f>IFERROR(M186/C186-1,"-")</f>
        <v>0.484375</v>
      </c>
    </row>
    <row r="187" spans="1:16" x14ac:dyDescent="0.25">
      <c r="B187" s="114" t="s">
        <v>75</v>
      </c>
      <c r="C187" s="115">
        <v>61</v>
      </c>
      <c r="D187" s="116">
        <v>-0.17567567567567566</v>
      </c>
      <c r="E187" s="115">
        <v>32</v>
      </c>
      <c r="F187" s="116">
        <f t="shared" si="23"/>
        <v>-0.47540983606557374</v>
      </c>
      <c r="G187" s="115">
        <v>12</v>
      </c>
      <c r="H187" s="116">
        <f t="shared" si="23"/>
        <v>-0.625</v>
      </c>
      <c r="I187" s="115">
        <v>80</v>
      </c>
      <c r="J187" s="116">
        <f t="shared" si="23"/>
        <v>5.666666666666667</v>
      </c>
      <c r="K187" s="115">
        <v>71</v>
      </c>
      <c r="L187" s="116">
        <f t="shared" si="23"/>
        <v>-0.11250000000000004</v>
      </c>
      <c r="M187" s="115">
        <v>93</v>
      </c>
      <c r="N187" s="116">
        <f t="shared" si="24"/>
        <v>0.3098591549295775</v>
      </c>
      <c r="O187" s="116">
        <f t="shared" ref="O187:O196" si="25">IFERROR(M187/C187-1,"-")</f>
        <v>0.52459016393442615</v>
      </c>
    </row>
    <row r="188" spans="1:16" x14ac:dyDescent="0.25">
      <c r="B188" s="114" t="s">
        <v>77</v>
      </c>
      <c r="C188" s="115">
        <v>47</v>
      </c>
      <c r="D188" s="116">
        <v>-0.1132075471698113</v>
      </c>
      <c r="E188" s="115">
        <v>0</v>
      </c>
      <c r="F188" s="116">
        <f t="shared" si="23"/>
        <v>-1</v>
      </c>
      <c r="G188" s="115">
        <v>35</v>
      </c>
      <c r="H188" s="116" t="str">
        <f t="shared" si="23"/>
        <v>-</v>
      </c>
      <c r="I188" s="115">
        <v>60</v>
      </c>
      <c r="J188" s="116">
        <f t="shared" si="23"/>
        <v>0.71428571428571419</v>
      </c>
      <c r="K188" s="115">
        <v>44</v>
      </c>
      <c r="L188" s="116">
        <f t="shared" si="23"/>
        <v>-0.26666666666666672</v>
      </c>
      <c r="M188" s="115">
        <v>87</v>
      </c>
      <c r="N188" s="116">
        <f t="shared" si="24"/>
        <v>0.97727272727272729</v>
      </c>
      <c r="O188" s="116">
        <f t="shared" si="25"/>
        <v>0.85106382978723394</v>
      </c>
    </row>
    <row r="189" spans="1:16" x14ac:dyDescent="0.25">
      <c r="B189" s="114" t="s">
        <v>79</v>
      </c>
      <c r="C189" s="115">
        <v>19</v>
      </c>
      <c r="D189" s="116">
        <v>0.26666666666666661</v>
      </c>
      <c r="E189" s="115">
        <v>0</v>
      </c>
      <c r="F189" s="116">
        <f t="shared" si="23"/>
        <v>-1</v>
      </c>
      <c r="G189" s="115">
        <v>44</v>
      </c>
      <c r="H189" s="116" t="str">
        <f t="shared" si="23"/>
        <v>-</v>
      </c>
      <c r="I189" s="115">
        <v>32</v>
      </c>
      <c r="J189" s="116">
        <f t="shared" si="23"/>
        <v>-0.27272727272727271</v>
      </c>
      <c r="K189" s="115">
        <v>32</v>
      </c>
      <c r="L189" s="116">
        <f t="shared" si="23"/>
        <v>0</v>
      </c>
      <c r="M189" s="115">
        <v>49</v>
      </c>
      <c r="N189" s="116">
        <f t="shared" si="24"/>
        <v>0.53125</v>
      </c>
      <c r="O189" s="116">
        <f t="shared" si="25"/>
        <v>1.5789473684210527</v>
      </c>
    </row>
    <row r="190" spans="1:16" x14ac:dyDescent="0.25">
      <c r="B190" s="114" t="s">
        <v>120</v>
      </c>
      <c r="C190" s="115">
        <v>44</v>
      </c>
      <c r="D190" s="116">
        <v>1.3157894736842106</v>
      </c>
      <c r="E190" s="115">
        <v>0</v>
      </c>
      <c r="F190" s="116">
        <f t="shared" si="23"/>
        <v>-1</v>
      </c>
      <c r="G190" s="115">
        <v>25</v>
      </c>
      <c r="H190" s="116" t="str">
        <f t="shared" si="23"/>
        <v>-</v>
      </c>
      <c r="I190" s="115">
        <v>31</v>
      </c>
      <c r="J190" s="116">
        <f t="shared" si="23"/>
        <v>0.24</v>
      </c>
      <c r="K190" s="115">
        <v>32</v>
      </c>
      <c r="L190" s="116">
        <f t="shared" si="23"/>
        <v>3.2258064516129004E-2</v>
      </c>
      <c r="M190" s="115">
        <v>19</v>
      </c>
      <c r="N190" s="116">
        <f t="shared" si="24"/>
        <v>-0.40625</v>
      </c>
      <c r="O190" s="116">
        <f t="shared" si="25"/>
        <v>-0.56818181818181812</v>
      </c>
    </row>
    <row r="191" spans="1:16" x14ac:dyDescent="0.25">
      <c r="B191" s="114" t="s">
        <v>83</v>
      </c>
      <c r="C191" s="115">
        <v>26</v>
      </c>
      <c r="D191" s="116">
        <v>0.36842105263157898</v>
      </c>
      <c r="E191" s="115">
        <v>0</v>
      </c>
      <c r="F191" s="116">
        <f t="shared" si="23"/>
        <v>-1</v>
      </c>
      <c r="G191" s="115">
        <v>43</v>
      </c>
      <c r="H191" s="116" t="str">
        <f t="shared" si="23"/>
        <v>-</v>
      </c>
      <c r="I191" s="115">
        <v>61</v>
      </c>
      <c r="J191" s="116">
        <f t="shared" si="23"/>
        <v>0.41860465116279078</v>
      </c>
      <c r="K191" s="115">
        <v>43</v>
      </c>
      <c r="L191" s="116">
        <f t="shared" si="23"/>
        <v>-0.29508196721311475</v>
      </c>
      <c r="M191" s="115">
        <v>25</v>
      </c>
      <c r="N191" s="116">
        <f t="shared" si="24"/>
        <v>-0.41860465116279066</v>
      </c>
      <c r="O191" s="116">
        <f t="shared" si="25"/>
        <v>-3.8461538461538436E-2</v>
      </c>
    </row>
    <row r="192" spans="1:16" x14ac:dyDescent="0.25">
      <c r="B192" s="114" t="s">
        <v>85</v>
      </c>
      <c r="C192" s="115">
        <v>22</v>
      </c>
      <c r="D192" s="116">
        <v>0.29411764705882359</v>
      </c>
      <c r="E192" s="115">
        <v>45</v>
      </c>
      <c r="F192" s="116">
        <f t="shared" si="23"/>
        <v>1.0454545454545454</v>
      </c>
      <c r="G192" s="115">
        <v>39</v>
      </c>
      <c r="H192" s="116">
        <f t="shared" si="23"/>
        <v>-0.1333333333333333</v>
      </c>
      <c r="I192" s="115">
        <v>59</v>
      </c>
      <c r="J192" s="116">
        <f t="shared" si="23"/>
        <v>0.51282051282051277</v>
      </c>
      <c r="K192" s="115">
        <v>49</v>
      </c>
      <c r="L192" s="116">
        <f t="shared" si="23"/>
        <v>-0.16949152542372881</v>
      </c>
      <c r="M192" s="115">
        <v>59</v>
      </c>
      <c r="N192" s="116">
        <f t="shared" si="24"/>
        <v>0.20408163265306123</v>
      </c>
      <c r="O192" s="116">
        <f t="shared" si="25"/>
        <v>1.6818181818181817</v>
      </c>
    </row>
    <row r="193" spans="2:16" x14ac:dyDescent="0.25">
      <c r="B193" s="114" t="s">
        <v>87</v>
      </c>
      <c r="C193" s="115">
        <v>16</v>
      </c>
      <c r="D193" s="116">
        <v>-0.38461538461538458</v>
      </c>
      <c r="E193" s="115">
        <v>40</v>
      </c>
      <c r="F193" s="116">
        <f t="shared" si="23"/>
        <v>1.5</v>
      </c>
      <c r="G193" s="115">
        <v>36</v>
      </c>
      <c r="H193" s="116">
        <f t="shared" si="23"/>
        <v>-9.9999999999999978E-2</v>
      </c>
      <c r="I193" s="115">
        <v>30</v>
      </c>
      <c r="J193" s="116">
        <f t="shared" si="23"/>
        <v>-0.16666666666666663</v>
      </c>
      <c r="K193" s="115">
        <v>41</v>
      </c>
      <c r="L193" s="116">
        <f t="shared" si="23"/>
        <v>0.3666666666666667</v>
      </c>
      <c r="M193" s="115"/>
      <c r="N193" s="116"/>
      <c r="O193" s="116"/>
    </row>
    <row r="194" spans="2:16" x14ac:dyDescent="0.25">
      <c r="B194" s="114" t="s">
        <v>89</v>
      </c>
      <c r="C194" s="115">
        <v>27</v>
      </c>
      <c r="D194" s="116">
        <v>-0.4375</v>
      </c>
      <c r="E194" s="115">
        <v>39</v>
      </c>
      <c r="F194" s="116">
        <f t="shared" si="23"/>
        <v>0.44444444444444442</v>
      </c>
      <c r="G194" s="115">
        <v>62</v>
      </c>
      <c r="H194" s="116">
        <f t="shared" si="23"/>
        <v>0.58974358974358965</v>
      </c>
      <c r="I194" s="115">
        <v>37</v>
      </c>
      <c r="J194" s="116">
        <f t="shared" si="23"/>
        <v>-0.40322580645161288</v>
      </c>
      <c r="K194" s="115">
        <v>40</v>
      </c>
      <c r="L194" s="116">
        <f t="shared" si="23"/>
        <v>8.1081081081081141E-2</v>
      </c>
      <c r="M194" s="115"/>
      <c r="N194" s="116"/>
      <c r="O194" s="116"/>
    </row>
    <row r="195" spans="2:16" x14ac:dyDescent="0.25">
      <c r="B195" s="114" t="s">
        <v>91</v>
      </c>
      <c r="C195" s="115">
        <v>79</v>
      </c>
      <c r="D195" s="116">
        <v>0.41071428571428581</v>
      </c>
      <c r="E195" s="115">
        <v>51</v>
      </c>
      <c r="F195" s="116">
        <f t="shared" si="23"/>
        <v>-0.35443037974683544</v>
      </c>
      <c r="G195" s="115">
        <v>104</v>
      </c>
      <c r="H195" s="116">
        <f t="shared" si="23"/>
        <v>1.0392156862745097</v>
      </c>
      <c r="I195" s="115">
        <v>70</v>
      </c>
      <c r="J195" s="116">
        <f t="shared" si="23"/>
        <v>-0.32692307692307687</v>
      </c>
      <c r="K195" s="115">
        <v>105</v>
      </c>
      <c r="L195" s="116">
        <f t="shared" si="23"/>
        <v>0.5</v>
      </c>
      <c r="M195" s="115"/>
      <c r="N195" s="116"/>
      <c r="O195" s="116"/>
    </row>
    <row r="196" spans="2:16" x14ac:dyDescent="0.25">
      <c r="B196" s="114" t="s">
        <v>93</v>
      </c>
      <c r="C196" s="115">
        <v>40</v>
      </c>
      <c r="D196" s="116">
        <v>-0.59595959595959602</v>
      </c>
      <c r="E196" s="115">
        <v>20</v>
      </c>
      <c r="F196" s="116">
        <f t="shared" si="23"/>
        <v>-0.5</v>
      </c>
      <c r="G196" s="115">
        <v>69</v>
      </c>
      <c r="H196" s="116">
        <f t="shared" si="23"/>
        <v>2.4500000000000002</v>
      </c>
      <c r="I196" s="115">
        <v>52</v>
      </c>
      <c r="J196" s="116">
        <f t="shared" si="23"/>
        <v>-0.24637681159420288</v>
      </c>
      <c r="K196" s="115">
        <v>79</v>
      </c>
      <c r="L196" s="116">
        <f t="shared" si="23"/>
        <v>0.51923076923076916</v>
      </c>
      <c r="M196" s="115"/>
      <c r="N196" s="116"/>
      <c r="O196" s="116"/>
    </row>
    <row r="197" spans="2:16" ht="15.75" x14ac:dyDescent="0.25">
      <c r="B197" s="117" t="s">
        <v>30</v>
      </c>
      <c r="C197" s="118">
        <v>519</v>
      </c>
      <c r="D197" s="119">
        <v>-2.8089887640449396E-2</v>
      </c>
      <c r="E197" s="118">
        <v>351</v>
      </c>
      <c r="F197" s="119">
        <f t="shared" si="23"/>
        <v>-0.32369942196531787</v>
      </c>
      <c r="G197" s="118">
        <v>507</v>
      </c>
      <c r="H197" s="119">
        <f t="shared" si="23"/>
        <v>0.44444444444444442</v>
      </c>
      <c r="I197" s="118">
        <v>682</v>
      </c>
      <c r="J197" s="119">
        <f t="shared" si="23"/>
        <v>0.34516765285996054</v>
      </c>
      <c r="K197" s="118">
        <v>650</v>
      </c>
      <c r="L197" s="119">
        <f t="shared" si="23"/>
        <v>-4.692082111436946E-2</v>
      </c>
      <c r="M197" s="118">
        <v>598</v>
      </c>
      <c r="N197" s="119">
        <v>0.55324675324675332</v>
      </c>
      <c r="O197" s="119">
        <v>0.67507002801120453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243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80</v>
      </c>
      <c r="D207" s="116">
        <v>-6.9767441860465129E-2</v>
      </c>
      <c r="E207" s="115">
        <v>89</v>
      </c>
      <c r="F207" s="116">
        <f t="shared" ref="F207:L219" si="26">IFERROR(E207/C207-1,"-")</f>
        <v>0.11250000000000004</v>
      </c>
      <c r="G207" s="115">
        <v>5</v>
      </c>
      <c r="H207" s="116">
        <f t="shared" si="26"/>
        <v>-0.9438202247191011</v>
      </c>
      <c r="I207" s="115">
        <v>129</v>
      </c>
      <c r="J207" s="116">
        <f t="shared" si="26"/>
        <v>24.8</v>
      </c>
      <c r="K207" s="115">
        <v>137</v>
      </c>
      <c r="L207" s="116">
        <f t="shared" si="26"/>
        <v>6.2015503875969102E-2</v>
      </c>
      <c r="M207" s="115">
        <v>154</v>
      </c>
      <c r="N207" s="116">
        <f t="shared" ref="N207:N213" si="27">IFERROR(M207/K207-1,"-")</f>
        <v>0.12408759124087587</v>
      </c>
      <c r="O207" s="116">
        <f>M207/C207-1</f>
        <v>0.92500000000000004</v>
      </c>
    </row>
    <row r="208" spans="2:16" x14ac:dyDescent="0.25">
      <c r="B208" s="114" t="s">
        <v>73</v>
      </c>
      <c r="C208" s="115">
        <v>48</v>
      </c>
      <c r="D208" s="116">
        <v>-0.36842105263157898</v>
      </c>
      <c r="E208" s="115">
        <v>153</v>
      </c>
      <c r="F208" s="116">
        <f t="shared" si="26"/>
        <v>2.1875</v>
      </c>
      <c r="G208" s="115">
        <v>10</v>
      </c>
      <c r="H208" s="116">
        <f t="shared" si="26"/>
        <v>-0.934640522875817</v>
      </c>
      <c r="I208" s="115">
        <v>117</v>
      </c>
      <c r="J208" s="116">
        <f t="shared" si="26"/>
        <v>10.7</v>
      </c>
      <c r="K208" s="115">
        <v>88</v>
      </c>
      <c r="L208" s="116">
        <f t="shared" si="26"/>
        <v>-0.24786324786324787</v>
      </c>
      <c r="M208" s="115">
        <v>146</v>
      </c>
      <c r="N208" s="116">
        <f t="shared" si="27"/>
        <v>0.65909090909090917</v>
      </c>
      <c r="O208" s="116">
        <f>IFERROR(M208/C208-1,"-")</f>
        <v>2.0416666666666665</v>
      </c>
    </row>
    <row r="209" spans="2:16" x14ac:dyDescent="0.25">
      <c r="B209" s="114" t="s">
        <v>75</v>
      </c>
      <c r="C209" s="115">
        <v>102</v>
      </c>
      <c r="D209" s="116">
        <v>0.7</v>
      </c>
      <c r="E209" s="115">
        <v>23</v>
      </c>
      <c r="F209" s="116">
        <f t="shared" si="26"/>
        <v>-0.77450980392156865</v>
      </c>
      <c r="G209" s="115">
        <v>22</v>
      </c>
      <c r="H209" s="116">
        <f t="shared" si="26"/>
        <v>-4.3478260869565188E-2</v>
      </c>
      <c r="I209" s="115">
        <v>156</v>
      </c>
      <c r="J209" s="116">
        <f t="shared" si="26"/>
        <v>6.0909090909090908</v>
      </c>
      <c r="K209" s="115">
        <v>155</v>
      </c>
      <c r="L209" s="116">
        <f t="shared" si="26"/>
        <v>-6.4102564102563875E-3</v>
      </c>
      <c r="M209" s="115">
        <v>158</v>
      </c>
      <c r="N209" s="116">
        <f t="shared" si="27"/>
        <v>1.9354838709677358E-2</v>
      </c>
      <c r="O209" s="116">
        <f t="shared" ref="O209:O213" si="28">IFERROR(M209/C209-1,"-")</f>
        <v>0.5490196078431373</v>
      </c>
    </row>
    <row r="210" spans="2:16" x14ac:dyDescent="0.25">
      <c r="B210" s="114" t="s">
        <v>77</v>
      </c>
      <c r="C210" s="115">
        <v>32</v>
      </c>
      <c r="D210" s="116">
        <v>-0.13513513513513509</v>
      </c>
      <c r="E210" s="115">
        <v>0</v>
      </c>
      <c r="F210" s="116">
        <f t="shared" si="26"/>
        <v>-1</v>
      </c>
      <c r="G210" s="115">
        <v>12</v>
      </c>
      <c r="H210" s="116" t="str">
        <f t="shared" si="26"/>
        <v>-</v>
      </c>
      <c r="I210" s="115">
        <v>104</v>
      </c>
      <c r="J210" s="116">
        <f t="shared" si="26"/>
        <v>7.6666666666666661</v>
      </c>
      <c r="K210" s="115">
        <v>80</v>
      </c>
      <c r="L210" s="116">
        <f t="shared" si="26"/>
        <v>-0.23076923076923073</v>
      </c>
      <c r="M210" s="115">
        <v>62</v>
      </c>
      <c r="N210" s="116">
        <f t="shared" si="27"/>
        <v>-0.22499999999999998</v>
      </c>
      <c r="O210" s="116">
        <f t="shared" si="28"/>
        <v>0.9375</v>
      </c>
    </row>
    <row r="211" spans="2:16" x14ac:dyDescent="0.25">
      <c r="B211" s="114" t="s">
        <v>79</v>
      </c>
      <c r="C211" s="115">
        <v>31</v>
      </c>
      <c r="D211" s="116">
        <v>-0.35416666666666663</v>
      </c>
      <c r="E211" s="115">
        <v>0</v>
      </c>
      <c r="F211" s="116">
        <f t="shared" si="26"/>
        <v>-1</v>
      </c>
      <c r="G211" s="115">
        <v>18</v>
      </c>
      <c r="H211" s="116" t="str">
        <f t="shared" si="26"/>
        <v>-</v>
      </c>
      <c r="I211" s="115">
        <v>81</v>
      </c>
      <c r="J211" s="116">
        <f t="shared" si="26"/>
        <v>3.5</v>
      </c>
      <c r="K211" s="115">
        <v>41</v>
      </c>
      <c r="L211" s="116">
        <f t="shared" si="26"/>
        <v>-0.49382716049382713</v>
      </c>
      <c r="M211" s="115">
        <v>42</v>
      </c>
      <c r="N211" s="116">
        <f t="shared" si="27"/>
        <v>2.4390243902439046E-2</v>
      </c>
      <c r="O211" s="116">
        <f t="shared" si="28"/>
        <v>0.35483870967741926</v>
      </c>
    </row>
    <row r="212" spans="2:16" x14ac:dyDescent="0.25">
      <c r="B212" s="114" t="s">
        <v>81</v>
      </c>
      <c r="C212" s="115">
        <v>32</v>
      </c>
      <c r="D212" s="116">
        <v>-0.11111111111111116</v>
      </c>
      <c r="E212" s="115">
        <v>0</v>
      </c>
      <c r="F212" s="116">
        <f t="shared" si="26"/>
        <v>-1</v>
      </c>
      <c r="G212" s="115">
        <v>17</v>
      </c>
      <c r="H212" s="116" t="str">
        <f t="shared" si="26"/>
        <v>-</v>
      </c>
      <c r="I212" s="115">
        <v>85</v>
      </c>
      <c r="J212" s="116">
        <f t="shared" si="26"/>
        <v>4</v>
      </c>
      <c r="K212" s="115">
        <v>30</v>
      </c>
      <c r="L212" s="116">
        <f t="shared" si="26"/>
        <v>-0.64705882352941169</v>
      </c>
      <c r="M212" s="115">
        <v>36</v>
      </c>
      <c r="N212" s="116">
        <f t="shared" si="27"/>
        <v>0.19999999999999996</v>
      </c>
      <c r="O212" s="116">
        <f t="shared" si="28"/>
        <v>0.125</v>
      </c>
    </row>
    <row r="213" spans="2:16" x14ac:dyDescent="0.25">
      <c r="B213" s="114" t="s">
        <v>83</v>
      </c>
      <c r="C213" s="115">
        <v>50</v>
      </c>
      <c r="D213" s="116">
        <v>9</v>
      </c>
      <c r="E213" s="115">
        <v>0</v>
      </c>
      <c r="F213" s="116">
        <f t="shared" si="26"/>
        <v>-1</v>
      </c>
      <c r="G213" s="115">
        <v>15</v>
      </c>
      <c r="H213" s="116" t="str">
        <f t="shared" si="26"/>
        <v>-</v>
      </c>
      <c r="I213" s="115">
        <v>42</v>
      </c>
      <c r="J213" s="116">
        <f t="shared" si="26"/>
        <v>1.7999999999999998</v>
      </c>
      <c r="K213" s="115">
        <v>38</v>
      </c>
      <c r="L213" s="116">
        <f t="shared" si="26"/>
        <v>-9.5238095238095233E-2</v>
      </c>
      <c r="M213" s="115">
        <v>29</v>
      </c>
      <c r="N213" s="116">
        <f t="shared" si="27"/>
        <v>-0.23684210526315785</v>
      </c>
      <c r="O213" s="116">
        <f t="shared" si="28"/>
        <v>-0.42000000000000004</v>
      </c>
    </row>
    <row r="214" spans="2:16" x14ac:dyDescent="0.25">
      <c r="B214" s="114" t="s">
        <v>85</v>
      </c>
      <c r="C214" s="115">
        <v>38</v>
      </c>
      <c r="D214" s="116">
        <v>0.22580645161290325</v>
      </c>
      <c r="E214" s="115">
        <v>9</v>
      </c>
      <c r="F214" s="116">
        <f t="shared" si="26"/>
        <v>-0.76315789473684215</v>
      </c>
      <c r="G214" s="115">
        <v>24</v>
      </c>
      <c r="H214" s="116">
        <f t="shared" si="26"/>
        <v>1.6666666666666665</v>
      </c>
      <c r="I214" s="115">
        <v>106</v>
      </c>
      <c r="J214" s="116">
        <f t="shared" si="26"/>
        <v>3.416666666666667</v>
      </c>
      <c r="K214" s="115">
        <v>46</v>
      </c>
      <c r="L214" s="116">
        <f t="shared" si="26"/>
        <v>-0.56603773584905659</v>
      </c>
      <c r="M214" s="115">
        <v>43</v>
      </c>
      <c r="N214" s="116">
        <f>IFERROR(M214/K214-1,"-")</f>
        <v>-6.5217391304347783E-2</v>
      </c>
      <c r="O214" s="116">
        <f>IFERROR(M214/C214-1,"-")</f>
        <v>0.13157894736842102</v>
      </c>
    </row>
    <row r="215" spans="2:16" x14ac:dyDescent="0.25">
      <c r="B215" s="114" t="s">
        <v>87</v>
      </c>
      <c r="C215" s="115">
        <v>29</v>
      </c>
      <c r="D215" s="116">
        <v>1.2307692307692308</v>
      </c>
      <c r="E215" s="115">
        <v>6</v>
      </c>
      <c r="F215" s="116">
        <f t="shared" si="26"/>
        <v>-0.7931034482758621</v>
      </c>
      <c r="G215" s="115">
        <v>39</v>
      </c>
      <c r="H215" s="116">
        <f t="shared" si="26"/>
        <v>5.5</v>
      </c>
      <c r="I215" s="115">
        <v>66</v>
      </c>
      <c r="J215" s="116">
        <f t="shared" si="26"/>
        <v>0.69230769230769229</v>
      </c>
      <c r="K215" s="115">
        <v>31</v>
      </c>
      <c r="L215" s="116">
        <f t="shared" si="26"/>
        <v>-0.53030303030303028</v>
      </c>
      <c r="M215" s="115"/>
      <c r="N215" s="116"/>
      <c r="O215" s="116"/>
    </row>
    <row r="216" spans="2:16" x14ac:dyDescent="0.25">
      <c r="B216" s="114" t="s">
        <v>89</v>
      </c>
      <c r="C216" s="115">
        <v>71</v>
      </c>
      <c r="D216" s="116">
        <v>1.5357142857142856</v>
      </c>
      <c r="E216" s="115">
        <v>4</v>
      </c>
      <c r="F216" s="116">
        <f t="shared" si="26"/>
        <v>-0.94366197183098588</v>
      </c>
      <c r="G216" s="115">
        <v>46</v>
      </c>
      <c r="H216" s="116">
        <f t="shared" si="26"/>
        <v>10.5</v>
      </c>
      <c r="I216" s="115">
        <v>72</v>
      </c>
      <c r="J216" s="116">
        <f t="shared" si="26"/>
        <v>0.56521739130434789</v>
      </c>
      <c r="K216" s="115">
        <v>65</v>
      </c>
      <c r="L216" s="116">
        <f t="shared" si="26"/>
        <v>-9.722222222222221E-2</v>
      </c>
      <c r="M216" s="115"/>
      <c r="N216" s="116"/>
      <c r="O216" s="116"/>
    </row>
    <row r="217" spans="2:16" x14ac:dyDescent="0.25">
      <c r="B217" s="114" t="s">
        <v>91</v>
      </c>
      <c r="C217" s="115">
        <v>106</v>
      </c>
      <c r="D217" s="116">
        <v>1</v>
      </c>
      <c r="E217" s="115">
        <v>18</v>
      </c>
      <c r="F217" s="116">
        <f t="shared" si="26"/>
        <v>-0.83018867924528306</v>
      </c>
      <c r="G217" s="115">
        <v>117</v>
      </c>
      <c r="H217" s="116">
        <f t="shared" si="26"/>
        <v>5.5</v>
      </c>
      <c r="I217" s="115">
        <v>93</v>
      </c>
      <c r="J217" s="116">
        <f t="shared" si="26"/>
        <v>-0.20512820512820518</v>
      </c>
      <c r="K217" s="115">
        <v>114</v>
      </c>
      <c r="L217" s="116">
        <f t="shared" si="26"/>
        <v>0.22580645161290325</v>
      </c>
      <c r="M217" s="115"/>
      <c r="N217" s="116"/>
      <c r="O217" s="116"/>
    </row>
    <row r="218" spans="2:16" x14ac:dyDescent="0.25">
      <c r="B218" s="114" t="s">
        <v>93</v>
      </c>
      <c r="C218" s="115">
        <v>80</v>
      </c>
      <c r="D218" s="116">
        <v>0.29032258064516125</v>
      </c>
      <c r="E218" s="115">
        <v>14</v>
      </c>
      <c r="F218" s="116">
        <f t="shared" si="26"/>
        <v>-0.82499999999999996</v>
      </c>
      <c r="G218" s="115">
        <v>107</v>
      </c>
      <c r="H218" s="116">
        <f t="shared" si="26"/>
        <v>6.6428571428571432</v>
      </c>
      <c r="I218" s="115">
        <v>121</v>
      </c>
      <c r="J218" s="116">
        <f t="shared" si="26"/>
        <v>0.13084112149532712</v>
      </c>
      <c r="K218" s="115">
        <v>113</v>
      </c>
      <c r="L218" s="116">
        <f t="shared" si="26"/>
        <v>-6.6115702479338845E-2</v>
      </c>
      <c r="M218" s="115"/>
      <c r="N218" s="116"/>
      <c r="O218" s="116"/>
    </row>
    <row r="219" spans="2:16" ht="15.75" x14ac:dyDescent="0.25">
      <c r="B219" s="117" t="s">
        <v>30</v>
      </c>
      <c r="C219" s="118">
        <v>699</v>
      </c>
      <c r="D219" s="119">
        <v>0.30654205607476626</v>
      </c>
      <c r="E219" s="118">
        <v>323</v>
      </c>
      <c r="F219" s="119">
        <f t="shared" si="26"/>
        <v>-0.53791130185979974</v>
      </c>
      <c r="G219" s="118">
        <v>432</v>
      </c>
      <c r="H219" s="119">
        <f t="shared" si="26"/>
        <v>0.33746130030959742</v>
      </c>
      <c r="I219" s="118">
        <v>1172</v>
      </c>
      <c r="J219" s="119">
        <f t="shared" si="26"/>
        <v>1.7129629629629628</v>
      </c>
      <c r="K219" s="118">
        <v>938</v>
      </c>
      <c r="L219" s="119">
        <f t="shared" si="26"/>
        <v>-0.19965870307167233</v>
      </c>
      <c r="M219" s="118">
        <v>670</v>
      </c>
      <c r="N219" s="119">
        <v>8.9430894308943021E-2</v>
      </c>
      <c r="O219" s="119">
        <v>0.62227602905569013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242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74</v>
      </c>
      <c r="D229" s="116">
        <v>0.23333333333333339</v>
      </c>
      <c r="E229" s="115">
        <v>71</v>
      </c>
      <c r="F229" s="116">
        <f t="shared" ref="F229:L241" si="29">IFERROR(E229/C229-1,"-")</f>
        <v>-4.0540540540540571E-2</v>
      </c>
      <c r="G229" s="115">
        <v>24</v>
      </c>
      <c r="H229" s="116">
        <f t="shared" si="29"/>
        <v>-0.6619718309859155</v>
      </c>
      <c r="I229" s="115">
        <v>89</v>
      </c>
      <c r="J229" s="116">
        <f t="shared" si="29"/>
        <v>2.7083333333333335</v>
      </c>
      <c r="K229" s="115">
        <v>81</v>
      </c>
      <c r="L229" s="116">
        <f t="shared" si="29"/>
        <v>-8.98876404494382E-2</v>
      </c>
      <c r="M229" s="115">
        <v>171</v>
      </c>
      <c r="N229" s="116">
        <f t="shared" ref="N229:N235" si="30">IFERROR(M229/K229-1,"-")</f>
        <v>1.1111111111111112</v>
      </c>
      <c r="O229" s="116">
        <f>M229/C229-1</f>
        <v>1.310810810810811</v>
      </c>
    </row>
    <row r="230" spans="2:16" x14ac:dyDescent="0.25">
      <c r="B230" s="114" t="s">
        <v>73</v>
      </c>
      <c r="C230" s="115">
        <v>64</v>
      </c>
      <c r="D230" s="116">
        <v>0.33333333333333326</v>
      </c>
      <c r="E230" s="115">
        <v>29</v>
      </c>
      <c r="F230" s="116">
        <f t="shared" si="29"/>
        <v>-0.546875</v>
      </c>
      <c r="G230" s="115">
        <v>14</v>
      </c>
      <c r="H230" s="116">
        <f t="shared" si="29"/>
        <v>-0.51724137931034475</v>
      </c>
      <c r="I230" s="115">
        <v>81</v>
      </c>
      <c r="J230" s="116">
        <f t="shared" si="29"/>
        <v>4.7857142857142856</v>
      </c>
      <c r="K230" s="115">
        <v>33</v>
      </c>
      <c r="L230" s="116">
        <f t="shared" si="29"/>
        <v>-0.59259259259259256</v>
      </c>
      <c r="M230" s="115">
        <v>95</v>
      </c>
      <c r="N230" s="116">
        <f t="shared" si="30"/>
        <v>1.8787878787878789</v>
      </c>
      <c r="O230" s="116">
        <f>IFERROR(M230/C230-1,"-")</f>
        <v>0.484375</v>
      </c>
    </row>
    <row r="231" spans="2:16" x14ac:dyDescent="0.25">
      <c r="B231" s="114" t="s">
        <v>75</v>
      </c>
      <c r="C231" s="115">
        <v>61</v>
      </c>
      <c r="D231" s="116">
        <v>-0.17567567567567566</v>
      </c>
      <c r="E231" s="115">
        <v>32</v>
      </c>
      <c r="F231" s="116">
        <f t="shared" si="29"/>
        <v>-0.47540983606557374</v>
      </c>
      <c r="G231" s="115">
        <v>12</v>
      </c>
      <c r="H231" s="116">
        <f t="shared" si="29"/>
        <v>-0.625</v>
      </c>
      <c r="I231" s="115">
        <v>80</v>
      </c>
      <c r="J231" s="116">
        <f t="shared" si="29"/>
        <v>5.666666666666667</v>
      </c>
      <c r="K231" s="115">
        <v>71</v>
      </c>
      <c r="L231" s="116">
        <f t="shared" si="29"/>
        <v>-0.11250000000000004</v>
      </c>
      <c r="M231" s="115">
        <v>93</v>
      </c>
      <c r="N231" s="116">
        <f t="shared" si="30"/>
        <v>0.3098591549295775</v>
      </c>
      <c r="O231" s="116">
        <f t="shared" ref="O231:O235" si="31">IFERROR(M231/C231-1,"-")</f>
        <v>0.52459016393442615</v>
      </c>
    </row>
    <row r="232" spans="2:16" x14ac:dyDescent="0.25">
      <c r="B232" s="114" t="s">
        <v>77</v>
      </c>
      <c r="C232" s="115">
        <v>47</v>
      </c>
      <c r="D232" s="116">
        <v>-0.1132075471698113</v>
      </c>
      <c r="E232" s="115">
        <v>0</v>
      </c>
      <c r="F232" s="116">
        <f t="shared" si="29"/>
        <v>-1</v>
      </c>
      <c r="G232" s="115">
        <v>35</v>
      </c>
      <c r="H232" s="116" t="str">
        <f t="shared" si="29"/>
        <v>-</v>
      </c>
      <c r="I232" s="115">
        <v>60</v>
      </c>
      <c r="J232" s="116">
        <f t="shared" si="29"/>
        <v>0.71428571428571419</v>
      </c>
      <c r="K232" s="115">
        <v>44</v>
      </c>
      <c r="L232" s="116">
        <f t="shared" si="29"/>
        <v>-0.26666666666666672</v>
      </c>
      <c r="M232" s="115">
        <v>87</v>
      </c>
      <c r="N232" s="116">
        <f t="shared" si="30"/>
        <v>0.97727272727272729</v>
      </c>
      <c r="O232" s="116">
        <f t="shared" si="31"/>
        <v>0.85106382978723394</v>
      </c>
    </row>
    <row r="233" spans="2:16" x14ac:dyDescent="0.25">
      <c r="B233" s="114" t="s">
        <v>79</v>
      </c>
      <c r="C233" s="115">
        <v>19</v>
      </c>
      <c r="D233" s="116">
        <v>0.26666666666666661</v>
      </c>
      <c r="E233" s="115">
        <v>0</v>
      </c>
      <c r="F233" s="116">
        <f t="shared" si="29"/>
        <v>-1</v>
      </c>
      <c r="G233" s="115">
        <v>44</v>
      </c>
      <c r="H233" s="116" t="str">
        <f t="shared" si="29"/>
        <v>-</v>
      </c>
      <c r="I233" s="115">
        <v>32</v>
      </c>
      <c r="J233" s="116">
        <f t="shared" si="29"/>
        <v>-0.27272727272727271</v>
      </c>
      <c r="K233" s="115">
        <v>32</v>
      </c>
      <c r="L233" s="116">
        <f t="shared" si="29"/>
        <v>0</v>
      </c>
      <c r="M233" s="115">
        <v>49</v>
      </c>
      <c r="N233" s="116">
        <f t="shared" si="30"/>
        <v>0.53125</v>
      </c>
      <c r="O233" s="116">
        <f t="shared" si="31"/>
        <v>1.5789473684210527</v>
      </c>
    </row>
    <row r="234" spans="2:16" x14ac:dyDescent="0.25">
      <c r="B234" s="114" t="s">
        <v>81</v>
      </c>
      <c r="C234" s="115">
        <v>44</v>
      </c>
      <c r="D234" s="116">
        <v>1.3157894736842106</v>
      </c>
      <c r="E234" s="115">
        <v>0</v>
      </c>
      <c r="F234" s="116">
        <f t="shared" si="29"/>
        <v>-1</v>
      </c>
      <c r="G234" s="115">
        <v>25</v>
      </c>
      <c r="H234" s="116" t="str">
        <f t="shared" si="29"/>
        <v>-</v>
      </c>
      <c r="I234" s="115">
        <v>31</v>
      </c>
      <c r="J234" s="116">
        <f t="shared" si="29"/>
        <v>0.24</v>
      </c>
      <c r="K234" s="115">
        <v>32</v>
      </c>
      <c r="L234" s="116">
        <f t="shared" si="29"/>
        <v>3.2258064516129004E-2</v>
      </c>
      <c r="M234" s="115">
        <v>19</v>
      </c>
      <c r="N234" s="116">
        <f t="shared" si="30"/>
        <v>-0.40625</v>
      </c>
      <c r="O234" s="116">
        <f t="shared" si="31"/>
        <v>-0.56818181818181812</v>
      </c>
    </row>
    <row r="235" spans="2:16" x14ac:dyDescent="0.25">
      <c r="B235" s="114" t="s">
        <v>83</v>
      </c>
      <c r="C235" s="115">
        <v>26</v>
      </c>
      <c r="D235" s="116">
        <v>0.36842105263157898</v>
      </c>
      <c r="E235" s="115">
        <v>0</v>
      </c>
      <c r="F235" s="116">
        <f t="shared" si="29"/>
        <v>-1</v>
      </c>
      <c r="G235" s="115">
        <v>43</v>
      </c>
      <c r="H235" s="116" t="str">
        <f t="shared" si="29"/>
        <v>-</v>
      </c>
      <c r="I235" s="115">
        <v>61</v>
      </c>
      <c r="J235" s="116">
        <f t="shared" si="29"/>
        <v>0.41860465116279078</v>
      </c>
      <c r="K235" s="115">
        <v>43</v>
      </c>
      <c r="L235" s="116">
        <f t="shared" si="29"/>
        <v>-0.29508196721311475</v>
      </c>
      <c r="M235" s="115">
        <v>25</v>
      </c>
      <c r="N235" s="116">
        <f t="shared" si="30"/>
        <v>-0.41860465116279066</v>
      </c>
      <c r="O235" s="116">
        <f t="shared" si="31"/>
        <v>-3.8461538461538436E-2</v>
      </c>
    </row>
    <row r="236" spans="2:16" x14ac:dyDescent="0.25">
      <c r="B236" s="114" t="s">
        <v>85</v>
      </c>
      <c r="C236" s="115">
        <v>22</v>
      </c>
      <c r="D236" s="116">
        <v>0.29411764705882359</v>
      </c>
      <c r="E236" s="115">
        <v>45</v>
      </c>
      <c r="F236" s="116">
        <f t="shared" si="29"/>
        <v>1.0454545454545454</v>
      </c>
      <c r="G236" s="115">
        <v>39</v>
      </c>
      <c r="H236" s="116">
        <f t="shared" si="29"/>
        <v>-0.1333333333333333</v>
      </c>
      <c r="I236" s="115">
        <v>59</v>
      </c>
      <c r="J236" s="116">
        <f t="shared" si="29"/>
        <v>0.51282051282051277</v>
      </c>
      <c r="K236" s="115">
        <v>49</v>
      </c>
      <c r="L236" s="116">
        <f t="shared" si="29"/>
        <v>-0.16949152542372881</v>
      </c>
      <c r="M236" s="115">
        <v>59</v>
      </c>
      <c r="N236" s="116">
        <f>IFERROR(M236/K236-1,"-")</f>
        <v>0.20408163265306123</v>
      </c>
      <c r="O236" s="116">
        <f>IFERROR(M236/C236-1,"-")</f>
        <v>1.6818181818181817</v>
      </c>
    </row>
    <row r="237" spans="2:16" x14ac:dyDescent="0.25">
      <c r="B237" s="114" t="s">
        <v>87</v>
      </c>
      <c r="C237" s="115">
        <v>16</v>
      </c>
      <c r="D237" s="116">
        <v>-0.38461538461538458</v>
      </c>
      <c r="E237" s="115">
        <v>40</v>
      </c>
      <c r="F237" s="116">
        <f t="shared" si="29"/>
        <v>1.5</v>
      </c>
      <c r="G237" s="115">
        <v>36</v>
      </c>
      <c r="H237" s="116">
        <f t="shared" si="29"/>
        <v>-9.9999999999999978E-2</v>
      </c>
      <c r="I237" s="115">
        <v>30</v>
      </c>
      <c r="J237" s="116">
        <f t="shared" si="29"/>
        <v>-0.16666666666666663</v>
      </c>
      <c r="K237" s="115">
        <v>41</v>
      </c>
      <c r="L237" s="116">
        <f t="shared" si="29"/>
        <v>0.3666666666666667</v>
      </c>
      <c r="M237" s="115"/>
      <c r="N237" s="116"/>
      <c r="O237" s="116"/>
    </row>
    <row r="238" spans="2:16" x14ac:dyDescent="0.25">
      <c r="B238" s="114" t="s">
        <v>89</v>
      </c>
      <c r="C238" s="115">
        <v>27</v>
      </c>
      <c r="D238" s="116">
        <v>-0.4375</v>
      </c>
      <c r="E238" s="115">
        <v>39</v>
      </c>
      <c r="F238" s="116">
        <f t="shared" si="29"/>
        <v>0.44444444444444442</v>
      </c>
      <c r="G238" s="115">
        <v>62</v>
      </c>
      <c r="H238" s="116">
        <f t="shared" si="29"/>
        <v>0.58974358974358965</v>
      </c>
      <c r="I238" s="115">
        <v>37</v>
      </c>
      <c r="J238" s="116">
        <f t="shared" si="29"/>
        <v>-0.40322580645161288</v>
      </c>
      <c r="K238" s="115">
        <v>40</v>
      </c>
      <c r="L238" s="116">
        <f t="shared" si="29"/>
        <v>8.1081081081081141E-2</v>
      </c>
      <c r="M238" s="115"/>
      <c r="N238" s="116"/>
      <c r="O238" s="116"/>
    </row>
    <row r="239" spans="2:16" x14ac:dyDescent="0.25">
      <c r="B239" s="114" t="s">
        <v>91</v>
      </c>
      <c r="C239" s="115">
        <v>79</v>
      </c>
      <c r="D239" s="116">
        <v>0.41071428571428581</v>
      </c>
      <c r="E239" s="115">
        <v>51</v>
      </c>
      <c r="F239" s="116">
        <f t="shared" si="29"/>
        <v>-0.35443037974683544</v>
      </c>
      <c r="G239" s="115">
        <v>104</v>
      </c>
      <c r="H239" s="116">
        <f t="shared" si="29"/>
        <v>1.0392156862745097</v>
      </c>
      <c r="I239" s="115">
        <v>70</v>
      </c>
      <c r="J239" s="116">
        <f t="shared" si="29"/>
        <v>-0.32692307692307687</v>
      </c>
      <c r="K239" s="115">
        <v>105</v>
      </c>
      <c r="L239" s="116">
        <f t="shared" si="29"/>
        <v>0.5</v>
      </c>
      <c r="M239" s="115"/>
      <c r="N239" s="116"/>
      <c r="O239" s="116"/>
    </row>
    <row r="240" spans="2:16" x14ac:dyDescent="0.25">
      <c r="B240" s="114" t="s">
        <v>93</v>
      </c>
      <c r="C240" s="115">
        <v>40</v>
      </c>
      <c r="D240" s="116">
        <v>-0.59595959595959602</v>
      </c>
      <c r="E240" s="115">
        <v>20</v>
      </c>
      <c r="F240" s="116">
        <f t="shared" si="29"/>
        <v>-0.5</v>
      </c>
      <c r="G240" s="115">
        <v>69</v>
      </c>
      <c r="H240" s="116">
        <f t="shared" si="29"/>
        <v>2.4500000000000002</v>
      </c>
      <c r="I240" s="115">
        <v>52</v>
      </c>
      <c r="J240" s="116">
        <f t="shared" si="29"/>
        <v>-0.24637681159420288</v>
      </c>
      <c r="K240" s="115">
        <v>79</v>
      </c>
      <c r="L240" s="116">
        <f t="shared" si="29"/>
        <v>0.51923076923076916</v>
      </c>
      <c r="M240" s="115"/>
      <c r="N240" s="116"/>
      <c r="O240" s="116"/>
    </row>
    <row r="241" spans="2:16" ht="15.75" x14ac:dyDescent="0.25">
      <c r="B241" s="117" t="s">
        <v>30</v>
      </c>
      <c r="C241" s="118">
        <v>519</v>
      </c>
      <c r="D241" s="119">
        <v>-2.8089887640449396E-2</v>
      </c>
      <c r="E241" s="118">
        <v>351</v>
      </c>
      <c r="F241" s="119">
        <f t="shared" si="29"/>
        <v>-0.32369942196531787</v>
      </c>
      <c r="G241" s="118">
        <v>507</v>
      </c>
      <c r="H241" s="119">
        <f t="shared" si="29"/>
        <v>0.44444444444444442</v>
      </c>
      <c r="I241" s="118">
        <v>682</v>
      </c>
      <c r="J241" s="119">
        <f t="shared" si="29"/>
        <v>0.34516765285996054</v>
      </c>
      <c r="K241" s="118">
        <v>650</v>
      </c>
      <c r="L241" s="119">
        <f t="shared" si="29"/>
        <v>-4.692082111436946E-2</v>
      </c>
      <c r="M241" s="118">
        <v>598</v>
      </c>
      <c r="N241" s="119">
        <v>0.55324675324675332</v>
      </c>
      <c r="O241" s="119">
        <v>0.67507002801120453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244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36</v>
      </c>
      <c r="D251" s="116">
        <v>0.71428571428571419</v>
      </c>
      <c r="E251" s="115">
        <v>87</v>
      </c>
      <c r="F251" s="116">
        <f t="shared" ref="F251:L263" si="32">IFERROR(E251/C251-1,"-")</f>
        <v>1.4166666666666665</v>
      </c>
      <c r="G251" s="115">
        <v>4</v>
      </c>
      <c r="H251" s="116">
        <f t="shared" si="32"/>
        <v>-0.95402298850574718</v>
      </c>
      <c r="I251" s="115">
        <v>50</v>
      </c>
      <c r="J251" s="116">
        <f t="shared" si="32"/>
        <v>11.5</v>
      </c>
      <c r="K251" s="115">
        <v>36</v>
      </c>
      <c r="L251" s="116">
        <f t="shared" si="32"/>
        <v>-0.28000000000000003</v>
      </c>
      <c r="M251" s="115">
        <v>58</v>
      </c>
      <c r="N251" s="116">
        <f t="shared" ref="N251:N257" si="33">IFERROR(M251/K251-1,"-")</f>
        <v>0.61111111111111116</v>
      </c>
      <c r="O251" s="116">
        <f>M251/C251-1</f>
        <v>0.61111111111111116</v>
      </c>
    </row>
    <row r="252" spans="2:16" x14ac:dyDescent="0.25">
      <c r="B252" s="114" t="s">
        <v>73</v>
      </c>
      <c r="C252" s="115">
        <v>34</v>
      </c>
      <c r="D252" s="116">
        <v>-2.8571428571428581E-2</v>
      </c>
      <c r="E252" s="115">
        <v>17</v>
      </c>
      <c r="F252" s="116">
        <f t="shared" si="32"/>
        <v>-0.5</v>
      </c>
      <c r="G252" s="115">
        <v>5</v>
      </c>
      <c r="H252" s="116">
        <f t="shared" si="32"/>
        <v>-0.70588235294117641</v>
      </c>
      <c r="I252" s="115">
        <v>65</v>
      </c>
      <c r="J252" s="116">
        <f t="shared" si="32"/>
        <v>12</v>
      </c>
      <c r="K252" s="115">
        <v>17</v>
      </c>
      <c r="L252" s="116">
        <f t="shared" si="32"/>
        <v>-0.7384615384615385</v>
      </c>
      <c r="M252" s="115">
        <v>33</v>
      </c>
      <c r="N252" s="116">
        <f t="shared" si="33"/>
        <v>0.94117647058823528</v>
      </c>
      <c r="O252" s="116">
        <f>IFERROR(M252/C252-1,"-")</f>
        <v>-2.9411764705882359E-2</v>
      </c>
    </row>
    <row r="253" spans="2:16" x14ac:dyDescent="0.25">
      <c r="B253" s="114" t="s">
        <v>75</v>
      </c>
      <c r="C253" s="115">
        <v>15</v>
      </c>
      <c r="D253" s="116">
        <v>-0.16666666666666663</v>
      </c>
      <c r="E253" s="115">
        <v>8</v>
      </c>
      <c r="F253" s="116">
        <f t="shared" si="32"/>
        <v>-0.46666666666666667</v>
      </c>
      <c r="G253" s="115">
        <v>1</v>
      </c>
      <c r="H253" s="116">
        <f t="shared" si="32"/>
        <v>-0.875</v>
      </c>
      <c r="I253" s="115">
        <v>44</v>
      </c>
      <c r="J253" s="116">
        <f t="shared" si="32"/>
        <v>43</v>
      </c>
      <c r="K253" s="115">
        <v>14</v>
      </c>
      <c r="L253" s="116">
        <f t="shared" si="32"/>
        <v>-0.68181818181818188</v>
      </c>
      <c r="M253" s="115">
        <v>13</v>
      </c>
      <c r="N253" s="116">
        <f t="shared" si="33"/>
        <v>-7.1428571428571397E-2</v>
      </c>
      <c r="O253" s="116">
        <f t="shared" ref="O253:O257" si="34">IFERROR(M253/C253-1,"-")</f>
        <v>-0.1333333333333333</v>
      </c>
    </row>
    <row r="254" spans="2:16" x14ac:dyDescent="0.25">
      <c r="B254" s="114" t="s">
        <v>77</v>
      </c>
      <c r="C254" s="115">
        <v>6</v>
      </c>
      <c r="D254" s="116">
        <v>-0.66666666666666674</v>
      </c>
      <c r="E254" s="115">
        <v>0</v>
      </c>
      <c r="F254" s="116">
        <f t="shared" si="32"/>
        <v>-1</v>
      </c>
      <c r="G254" s="115">
        <v>5</v>
      </c>
      <c r="H254" s="116" t="str">
        <f t="shared" si="32"/>
        <v>-</v>
      </c>
      <c r="I254" s="115">
        <v>10</v>
      </c>
      <c r="J254" s="116">
        <f t="shared" si="32"/>
        <v>1</v>
      </c>
      <c r="K254" s="115">
        <v>16</v>
      </c>
      <c r="L254" s="116">
        <f t="shared" si="32"/>
        <v>0.60000000000000009</v>
      </c>
      <c r="M254" s="115">
        <v>0</v>
      </c>
      <c r="N254" s="116">
        <f t="shared" si="33"/>
        <v>-1</v>
      </c>
      <c r="O254" s="116">
        <f t="shared" si="34"/>
        <v>-1</v>
      </c>
    </row>
    <row r="255" spans="2:16" x14ac:dyDescent="0.25">
      <c r="B255" s="114" t="s">
        <v>79</v>
      </c>
      <c r="C255" s="115">
        <v>4</v>
      </c>
      <c r="D255" s="116">
        <v>0</v>
      </c>
      <c r="E255" s="115">
        <v>0</v>
      </c>
      <c r="F255" s="116">
        <f t="shared" si="32"/>
        <v>-1</v>
      </c>
      <c r="G255" s="115">
        <v>2</v>
      </c>
      <c r="H255" s="116" t="str">
        <f t="shared" si="32"/>
        <v>-</v>
      </c>
      <c r="I255" s="115">
        <v>6</v>
      </c>
      <c r="J255" s="116">
        <f t="shared" si="32"/>
        <v>2</v>
      </c>
      <c r="K255" s="115">
        <v>2</v>
      </c>
      <c r="L255" s="116">
        <f t="shared" si="32"/>
        <v>-0.66666666666666674</v>
      </c>
      <c r="M255" s="115">
        <v>0</v>
      </c>
      <c r="N255" s="116">
        <f t="shared" si="33"/>
        <v>-1</v>
      </c>
      <c r="O255" s="116">
        <f t="shared" si="34"/>
        <v>-1</v>
      </c>
    </row>
    <row r="256" spans="2:16" x14ac:dyDescent="0.25">
      <c r="B256" s="114" t="s">
        <v>81</v>
      </c>
      <c r="C256" s="115">
        <v>6</v>
      </c>
      <c r="D256" s="116" t="s">
        <v>227</v>
      </c>
      <c r="E256" s="115">
        <v>0</v>
      </c>
      <c r="F256" s="116">
        <f t="shared" si="32"/>
        <v>-1</v>
      </c>
      <c r="G256" s="115">
        <v>0</v>
      </c>
      <c r="H256" s="116" t="str">
        <f t="shared" si="32"/>
        <v>-</v>
      </c>
      <c r="I256" s="115">
        <v>7</v>
      </c>
      <c r="J256" s="116" t="str">
        <f t="shared" si="32"/>
        <v>-</v>
      </c>
      <c r="K256" s="115">
        <v>2</v>
      </c>
      <c r="L256" s="116">
        <f t="shared" si="32"/>
        <v>-0.7142857142857143</v>
      </c>
      <c r="M256" s="115">
        <v>47</v>
      </c>
      <c r="N256" s="116">
        <f t="shared" si="33"/>
        <v>22.5</v>
      </c>
      <c r="O256" s="116">
        <f t="shared" si="34"/>
        <v>6.833333333333333</v>
      </c>
    </row>
    <row r="257" spans="2:16" x14ac:dyDescent="0.25">
      <c r="B257" s="114" t="s">
        <v>83</v>
      </c>
      <c r="C257" s="115">
        <v>3</v>
      </c>
      <c r="D257" s="116">
        <v>0.5</v>
      </c>
      <c r="E257" s="115">
        <v>0</v>
      </c>
      <c r="F257" s="116">
        <f t="shared" si="32"/>
        <v>-1</v>
      </c>
      <c r="G257" s="115">
        <v>2</v>
      </c>
      <c r="H257" s="116" t="str">
        <f t="shared" si="32"/>
        <v>-</v>
      </c>
      <c r="I257" s="115">
        <v>8</v>
      </c>
      <c r="J257" s="116">
        <f t="shared" si="32"/>
        <v>3</v>
      </c>
      <c r="K257" s="115">
        <v>9</v>
      </c>
      <c r="L257" s="116">
        <f t="shared" si="32"/>
        <v>0.125</v>
      </c>
      <c r="M257" s="115">
        <v>10</v>
      </c>
      <c r="N257" s="116">
        <f t="shared" si="33"/>
        <v>0.11111111111111116</v>
      </c>
      <c r="O257" s="116">
        <f t="shared" si="34"/>
        <v>2.3333333333333335</v>
      </c>
    </row>
    <row r="258" spans="2:16" x14ac:dyDescent="0.25">
      <c r="B258" s="114" t="s">
        <v>85</v>
      </c>
      <c r="C258" s="115">
        <v>1</v>
      </c>
      <c r="D258" s="116" t="s">
        <v>227</v>
      </c>
      <c r="E258" s="115">
        <v>1</v>
      </c>
      <c r="F258" s="116">
        <f t="shared" si="32"/>
        <v>0</v>
      </c>
      <c r="G258" s="115">
        <v>0</v>
      </c>
      <c r="H258" s="116">
        <f t="shared" si="32"/>
        <v>-1</v>
      </c>
      <c r="I258" s="115">
        <v>27</v>
      </c>
      <c r="J258" s="116" t="str">
        <f t="shared" si="32"/>
        <v>-</v>
      </c>
      <c r="K258" s="115">
        <v>6</v>
      </c>
      <c r="L258" s="116">
        <f t="shared" si="32"/>
        <v>-0.77777777777777779</v>
      </c>
      <c r="M258" s="115">
        <v>4</v>
      </c>
      <c r="N258" s="116">
        <f>IFERROR(M258/K258-1,"-")</f>
        <v>-0.33333333333333337</v>
      </c>
      <c r="O258" s="116">
        <f>IFERROR(M258/C258-1,"-")</f>
        <v>3</v>
      </c>
    </row>
    <row r="259" spans="2:16" x14ac:dyDescent="0.25">
      <c r="B259" s="114" t="s">
        <v>87</v>
      </c>
      <c r="C259" s="115">
        <v>2</v>
      </c>
      <c r="D259" s="116" t="s">
        <v>227</v>
      </c>
      <c r="E259" s="115">
        <v>1</v>
      </c>
      <c r="F259" s="116">
        <f t="shared" si="32"/>
        <v>-0.5</v>
      </c>
      <c r="G259" s="115">
        <v>1</v>
      </c>
      <c r="H259" s="116">
        <f t="shared" si="32"/>
        <v>0</v>
      </c>
      <c r="I259" s="115">
        <v>5</v>
      </c>
      <c r="J259" s="116">
        <f t="shared" si="32"/>
        <v>4</v>
      </c>
      <c r="K259" s="115">
        <v>4</v>
      </c>
      <c r="L259" s="116">
        <f t="shared" si="32"/>
        <v>-0.19999999999999996</v>
      </c>
      <c r="M259" s="115"/>
      <c r="N259" s="116"/>
      <c r="O259" s="116"/>
    </row>
    <row r="260" spans="2:16" x14ac:dyDescent="0.25">
      <c r="B260" s="114" t="s">
        <v>89</v>
      </c>
      <c r="C260" s="115">
        <v>12</v>
      </c>
      <c r="D260" s="116">
        <v>0.5</v>
      </c>
      <c r="E260" s="115">
        <v>0</v>
      </c>
      <c r="F260" s="116">
        <f t="shared" si="32"/>
        <v>-1</v>
      </c>
      <c r="G260" s="115">
        <v>31</v>
      </c>
      <c r="H260" s="116" t="str">
        <f t="shared" si="32"/>
        <v>-</v>
      </c>
      <c r="I260" s="115">
        <v>14</v>
      </c>
      <c r="J260" s="116">
        <f t="shared" si="32"/>
        <v>-0.54838709677419351</v>
      </c>
      <c r="K260" s="115">
        <v>6</v>
      </c>
      <c r="L260" s="116">
        <f t="shared" si="32"/>
        <v>-0.5714285714285714</v>
      </c>
      <c r="M260" s="115"/>
      <c r="N260" s="116"/>
      <c r="O260" s="116"/>
    </row>
    <row r="261" spans="2:16" x14ac:dyDescent="0.25">
      <c r="B261" s="114" t="s">
        <v>91</v>
      </c>
      <c r="C261" s="115">
        <v>16</v>
      </c>
      <c r="D261" s="116">
        <v>-0.44827586206896552</v>
      </c>
      <c r="E261" s="115">
        <v>4</v>
      </c>
      <c r="F261" s="116">
        <f t="shared" si="32"/>
        <v>-0.75</v>
      </c>
      <c r="G261" s="115">
        <v>22</v>
      </c>
      <c r="H261" s="116">
        <f t="shared" si="32"/>
        <v>4.5</v>
      </c>
      <c r="I261" s="115">
        <v>12</v>
      </c>
      <c r="J261" s="116">
        <f t="shared" si="32"/>
        <v>-0.45454545454545459</v>
      </c>
      <c r="K261" s="115">
        <v>24</v>
      </c>
      <c r="L261" s="116">
        <f t="shared" si="32"/>
        <v>1</v>
      </c>
      <c r="M261" s="115"/>
      <c r="N261" s="116"/>
      <c r="O261" s="116"/>
    </row>
    <row r="262" spans="2:16" x14ac:dyDescent="0.25">
      <c r="B262" s="114" t="s">
        <v>93</v>
      </c>
      <c r="C262" s="115">
        <v>20</v>
      </c>
      <c r="D262" s="116">
        <v>-0.51219512195121952</v>
      </c>
      <c r="E262" s="115">
        <v>2</v>
      </c>
      <c r="F262" s="116">
        <f t="shared" si="32"/>
        <v>-0.9</v>
      </c>
      <c r="G262" s="115">
        <v>32</v>
      </c>
      <c r="H262" s="116">
        <f t="shared" si="32"/>
        <v>15</v>
      </c>
      <c r="I262" s="115">
        <v>22</v>
      </c>
      <c r="J262" s="116">
        <f t="shared" si="32"/>
        <v>-0.3125</v>
      </c>
      <c r="K262" s="115">
        <v>17</v>
      </c>
      <c r="L262" s="116">
        <f t="shared" si="32"/>
        <v>-0.22727272727272729</v>
      </c>
      <c r="M262" s="115"/>
      <c r="N262" s="116"/>
      <c r="O262" s="116"/>
    </row>
    <row r="263" spans="2:16" ht="15.75" x14ac:dyDescent="0.25">
      <c r="B263" s="117" t="s">
        <v>30</v>
      </c>
      <c r="C263" s="118">
        <v>155</v>
      </c>
      <c r="D263" s="119">
        <v>-0.11931818181818177</v>
      </c>
      <c r="E263" s="118">
        <v>124</v>
      </c>
      <c r="F263" s="119">
        <f t="shared" si="32"/>
        <v>-0.19999999999999996</v>
      </c>
      <c r="G263" s="118">
        <v>105</v>
      </c>
      <c r="H263" s="119">
        <f t="shared" si="32"/>
        <v>-0.15322580645161288</v>
      </c>
      <c r="I263" s="118">
        <v>270</v>
      </c>
      <c r="J263" s="119">
        <f t="shared" si="32"/>
        <v>1.5714285714285716</v>
      </c>
      <c r="K263" s="118">
        <v>153</v>
      </c>
      <c r="L263" s="119">
        <f t="shared" si="32"/>
        <v>-0.43333333333333335</v>
      </c>
      <c r="M263" s="118">
        <v>165</v>
      </c>
      <c r="N263" s="119">
        <v>0.61764705882352944</v>
      </c>
      <c r="O263" s="119">
        <v>0.5714285714285714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245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16</v>
      </c>
      <c r="D273" s="116">
        <v>-0.69811320754716988</v>
      </c>
      <c r="E273" s="115">
        <v>30</v>
      </c>
      <c r="F273" s="116">
        <f t="shared" ref="F273:L285" si="35">IFERROR(E273/C273-1,"-")</f>
        <v>0.875</v>
      </c>
      <c r="G273" s="115">
        <v>7</v>
      </c>
      <c r="H273" s="116">
        <f t="shared" si="35"/>
        <v>-0.76666666666666661</v>
      </c>
      <c r="I273" s="115">
        <v>37</v>
      </c>
      <c r="J273" s="116">
        <f t="shared" si="35"/>
        <v>4.2857142857142856</v>
      </c>
      <c r="K273" s="115">
        <v>64</v>
      </c>
      <c r="L273" s="116">
        <f t="shared" si="35"/>
        <v>0.72972972972972983</v>
      </c>
      <c r="M273" s="115">
        <v>161</v>
      </c>
      <c r="N273" s="116">
        <f t="shared" ref="N273:N279" si="36">IFERROR(M273/K273-1,"-")</f>
        <v>1.515625</v>
      </c>
      <c r="O273" s="116">
        <f>M273/C273-1</f>
        <v>9.0625</v>
      </c>
    </row>
    <row r="274" spans="2:15" x14ac:dyDescent="0.25">
      <c r="B274" s="114" t="s">
        <v>73</v>
      </c>
      <c r="C274" s="115">
        <v>33</v>
      </c>
      <c r="D274" s="116">
        <v>-0.44999999999999996</v>
      </c>
      <c r="E274" s="115">
        <v>26</v>
      </c>
      <c r="F274" s="116">
        <f t="shared" si="35"/>
        <v>-0.21212121212121215</v>
      </c>
      <c r="G274" s="115">
        <v>2</v>
      </c>
      <c r="H274" s="116">
        <f t="shared" si="35"/>
        <v>-0.92307692307692313</v>
      </c>
      <c r="I274" s="115">
        <v>10</v>
      </c>
      <c r="J274" s="116">
        <f t="shared" si="35"/>
        <v>4</v>
      </c>
      <c r="K274" s="115">
        <v>16</v>
      </c>
      <c r="L274" s="116">
        <f t="shared" si="35"/>
        <v>0.60000000000000009</v>
      </c>
      <c r="M274" s="115">
        <v>45</v>
      </c>
      <c r="N274" s="116">
        <f t="shared" si="36"/>
        <v>1.8125</v>
      </c>
      <c r="O274" s="116">
        <f>IFERROR(M274/C274-1,"-")</f>
        <v>0.36363636363636354</v>
      </c>
    </row>
    <row r="275" spans="2:15" x14ac:dyDescent="0.25">
      <c r="B275" s="114" t="s">
        <v>75</v>
      </c>
      <c r="C275" s="115">
        <v>38</v>
      </c>
      <c r="D275" s="116">
        <v>-0.43283582089552242</v>
      </c>
      <c r="E275" s="115">
        <v>5</v>
      </c>
      <c r="F275" s="116">
        <f t="shared" si="35"/>
        <v>-0.86842105263157898</v>
      </c>
      <c r="G275" s="115">
        <v>8</v>
      </c>
      <c r="H275" s="116">
        <f t="shared" si="35"/>
        <v>0.60000000000000009</v>
      </c>
      <c r="I275" s="115">
        <v>22</v>
      </c>
      <c r="J275" s="116">
        <f t="shared" si="35"/>
        <v>1.75</v>
      </c>
      <c r="K275" s="115">
        <v>38</v>
      </c>
      <c r="L275" s="116">
        <f t="shared" si="35"/>
        <v>0.72727272727272729</v>
      </c>
      <c r="M275" s="115">
        <v>35</v>
      </c>
      <c r="N275" s="116">
        <f t="shared" si="36"/>
        <v>-7.8947368421052655E-2</v>
      </c>
      <c r="O275" s="116">
        <f t="shared" ref="O275:O279" si="37">IFERROR(M275/C275-1,"-")</f>
        <v>-7.8947368421052655E-2</v>
      </c>
    </row>
    <row r="276" spans="2:15" x14ac:dyDescent="0.25">
      <c r="B276" s="114" t="s">
        <v>77</v>
      </c>
      <c r="C276" s="115">
        <v>15</v>
      </c>
      <c r="D276" s="116">
        <v>-0.21052631578947367</v>
      </c>
      <c r="E276" s="115">
        <v>0</v>
      </c>
      <c r="F276" s="116">
        <f t="shared" si="35"/>
        <v>-1</v>
      </c>
      <c r="G276" s="115">
        <v>8</v>
      </c>
      <c r="H276" s="116" t="str">
        <f t="shared" si="35"/>
        <v>-</v>
      </c>
      <c r="I276" s="115">
        <v>2</v>
      </c>
      <c r="J276" s="116">
        <f t="shared" si="35"/>
        <v>-0.75</v>
      </c>
      <c r="K276" s="115">
        <v>22</v>
      </c>
      <c r="L276" s="116">
        <f t="shared" si="35"/>
        <v>10</v>
      </c>
      <c r="M276" s="115">
        <v>20</v>
      </c>
      <c r="N276" s="116">
        <f t="shared" si="36"/>
        <v>-9.0909090909090939E-2</v>
      </c>
      <c r="O276" s="116">
        <f t="shared" si="37"/>
        <v>0.33333333333333326</v>
      </c>
    </row>
    <row r="277" spans="2:15" x14ac:dyDescent="0.25">
      <c r="B277" s="114" t="s">
        <v>79</v>
      </c>
      <c r="C277" s="115">
        <v>3</v>
      </c>
      <c r="D277" s="116">
        <v>-0.76923076923076916</v>
      </c>
      <c r="E277" s="115">
        <v>0</v>
      </c>
      <c r="F277" s="116">
        <f t="shared" si="35"/>
        <v>-1</v>
      </c>
      <c r="G277" s="115">
        <v>12</v>
      </c>
      <c r="H277" s="116" t="str">
        <f t="shared" si="35"/>
        <v>-</v>
      </c>
      <c r="I277" s="115">
        <v>6</v>
      </c>
      <c r="J277" s="116">
        <f t="shared" si="35"/>
        <v>-0.5</v>
      </c>
      <c r="K277" s="115">
        <v>6</v>
      </c>
      <c r="L277" s="116">
        <f t="shared" si="35"/>
        <v>0</v>
      </c>
      <c r="M277" s="115">
        <v>4</v>
      </c>
      <c r="N277" s="116">
        <f t="shared" si="36"/>
        <v>-0.33333333333333337</v>
      </c>
      <c r="O277" s="116">
        <f t="shared" si="37"/>
        <v>0.33333333333333326</v>
      </c>
    </row>
    <row r="278" spans="2:15" x14ac:dyDescent="0.25">
      <c r="B278" s="114" t="s">
        <v>81</v>
      </c>
      <c r="C278" s="115">
        <v>21</v>
      </c>
      <c r="D278" s="116">
        <v>6</v>
      </c>
      <c r="E278" s="115">
        <v>0</v>
      </c>
      <c r="F278" s="116">
        <f t="shared" si="35"/>
        <v>-1</v>
      </c>
      <c r="G278" s="115">
        <v>5</v>
      </c>
      <c r="H278" s="116" t="str">
        <f t="shared" si="35"/>
        <v>-</v>
      </c>
      <c r="I278" s="115">
        <v>22</v>
      </c>
      <c r="J278" s="116">
        <f t="shared" si="35"/>
        <v>3.4000000000000004</v>
      </c>
      <c r="K278" s="115">
        <v>9</v>
      </c>
      <c r="L278" s="116">
        <f t="shared" si="35"/>
        <v>-0.59090909090909083</v>
      </c>
      <c r="M278" s="115">
        <v>0</v>
      </c>
      <c r="N278" s="116">
        <f t="shared" si="36"/>
        <v>-1</v>
      </c>
      <c r="O278" s="116">
        <f t="shared" si="37"/>
        <v>-1</v>
      </c>
    </row>
    <row r="279" spans="2:15" x14ac:dyDescent="0.25">
      <c r="B279" s="114" t="s">
        <v>83</v>
      </c>
      <c r="C279" s="115">
        <v>13</v>
      </c>
      <c r="D279" s="116">
        <v>8.3333333333333259E-2</v>
      </c>
      <c r="E279" s="115">
        <v>0</v>
      </c>
      <c r="F279" s="116">
        <f t="shared" si="35"/>
        <v>-1</v>
      </c>
      <c r="G279" s="115">
        <v>2</v>
      </c>
      <c r="H279" s="116" t="str">
        <f t="shared" si="35"/>
        <v>-</v>
      </c>
      <c r="I279" s="115">
        <v>4</v>
      </c>
      <c r="J279" s="116">
        <f t="shared" si="35"/>
        <v>1</v>
      </c>
      <c r="K279" s="115">
        <v>9</v>
      </c>
      <c r="L279" s="116">
        <f t="shared" si="35"/>
        <v>1.25</v>
      </c>
      <c r="M279" s="115">
        <v>2</v>
      </c>
      <c r="N279" s="116">
        <f t="shared" si="36"/>
        <v>-0.77777777777777779</v>
      </c>
      <c r="O279" s="116">
        <f t="shared" si="37"/>
        <v>-0.84615384615384615</v>
      </c>
    </row>
    <row r="280" spans="2:15" x14ac:dyDescent="0.25">
      <c r="B280" s="114" t="s">
        <v>85</v>
      </c>
      <c r="C280" s="115">
        <v>7</v>
      </c>
      <c r="D280" s="116">
        <v>0.39999999999999991</v>
      </c>
      <c r="E280" s="115">
        <v>3</v>
      </c>
      <c r="F280" s="116">
        <f t="shared" si="35"/>
        <v>-0.5714285714285714</v>
      </c>
      <c r="G280" s="115">
        <v>9</v>
      </c>
      <c r="H280" s="116">
        <f t="shared" si="35"/>
        <v>2</v>
      </c>
      <c r="I280" s="115">
        <v>5</v>
      </c>
      <c r="J280" s="116">
        <f t="shared" si="35"/>
        <v>-0.44444444444444442</v>
      </c>
      <c r="K280" s="115">
        <v>14</v>
      </c>
      <c r="L280" s="116">
        <f t="shared" si="35"/>
        <v>1.7999999999999998</v>
      </c>
      <c r="M280" s="115">
        <v>5</v>
      </c>
      <c r="N280" s="116">
        <f>IFERROR(M280/K280-1,"-")</f>
        <v>-0.64285714285714279</v>
      </c>
      <c r="O280" s="116">
        <f>IFERROR(M280/C280-1,"-")</f>
        <v>-0.2857142857142857</v>
      </c>
    </row>
    <row r="281" spans="2:15" x14ac:dyDescent="0.25">
      <c r="B281" s="114" t="s">
        <v>87</v>
      </c>
      <c r="C281" s="115">
        <v>0</v>
      </c>
      <c r="D281" s="116">
        <v>-1</v>
      </c>
      <c r="E281" s="115">
        <v>2</v>
      </c>
      <c r="F281" s="116" t="str">
        <f t="shared" si="35"/>
        <v>-</v>
      </c>
      <c r="G281" s="115">
        <v>10</v>
      </c>
      <c r="H281" s="116">
        <f t="shared" si="35"/>
        <v>4</v>
      </c>
      <c r="I281" s="115">
        <v>6</v>
      </c>
      <c r="J281" s="116">
        <f t="shared" si="35"/>
        <v>-0.4</v>
      </c>
      <c r="K281" s="115">
        <v>12</v>
      </c>
      <c r="L281" s="116">
        <f t="shared" si="35"/>
        <v>1</v>
      </c>
      <c r="M281" s="115"/>
      <c r="N281" s="116"/>
      <c r="O281" s="116"/>
    </row>
    <row r="282" spans="2:15" x14ac:dyDescent="0.25">
      <c r="B282" s="114" t="s">
        <v>89</v>
      </c>
      <c r="C282" s="115">
        <v>22</v>
      </c>
      <c r="D282" s="116">
        <v>1.75</v>
      </c>
      <c r="E282" s="115">
        <v>4</v>
      </c>
      <c r="F282" s="116">
        <f t="shared" si="35"/>
        <v>-0.81818181818181812</v>
      </c>
      <c r="G282" s="115">
        <v>4</v>
      </c>
      <c r="H282" s="116">
        <f t="shared" si="35"/>
        <v>0</v>
      </c>
      <c r="I282" s="115">
        <v>11</v>
      </c>
      <c r="J282" s="116">
        <f t="shared" si="35"/>
        <v>1.75</v>
      </c>
      <c r="K282" s="115">
        <v>16</v>
      </c>
      <c r="L282" s="116">
        <f t="shared" si="35"/>
        <v>0.45454545454545459</v>
      </c>
      <c r="M282" s="115"/>
      <c r="N282" s="116"/>
      <c r="O282" s="116"/>
    </row>
    <row r="283" spans="2:15" x14ac:dyDescent="0.25">
      <c r="B283" s="114" t="s">
        <v>91</v>
      </c>
      <c r="C283" s="115">
        <v>62</v>
      </c>
      <c r="D283" s="116">
        <v>-0.17333333333333334</v>
      </c>
      <c r="E283" s="115">
        <v>12</v>
      </c>
      <c r="F283" s="116">
        <f t="shared" si="35"/>
        <v>-0.80645161290322576</v>
      </c>
      <c r="G283" s="115">
        <v>13</v>
      </c>
      <c r="H283" s="116">
        <f t="shared" si="35"/>
        <v>8.3333333333333259E-2</v>
      </c>
      <c r="I283" s="115">
        <v>8</v>
      </c>
      <c r="J283" s="116">
        <f t="shared" si="35"/>
        <v>-0.38461538461538458</v>
      </c>
      <c r="K283" s="115">
        <v>32</v>
      </c>
      <c r="L283" s="116">
        <f t="shared" si="35"/>
        <v>3</v>
      </c>
      <c r="M283" s="115"/>
      <c r="N283" s="116"/>
      <c r="O283" s="116"/>
    </row>
    <row r="284" spans="2:15" x14ac:dyDescent="0.25">
      <c r="B284" s="114" t="s">
        <v>93</v>
      </c>
      <c r="C284" s="115">
        <v>41</v>
      </c>
      <c r="D284" s="116">
        <v>-0.32786885245901642</v>
      </c>
      <c r="E284" s="115">
        <v>5</v>
      </c>
      <c r="F284" s="116">
        <f t="shared" si="35"/>
        <v>-0.87804878048780488</v>
      </c>
      <c r="G284" s="115">
        <v>16</v>
      </c>
      <c r="H284" s="116">
        <f t="shared" si="35"/>
        <v>2.2000000000000002</v>
      </c>
      <c r="I284" s="115">
        <v>35</v>
      </c>
      <c r="J284" s="116">
        <f t="shared" si="35"/>
        <v>1.1875</v>
      </c>
      <c r="K284" s="115">
        <v>32</v>
      </c>
      <c r="L284" s="116">
        <f t="shared" si="35"/>
        <v>-8.5714285714285743E-2</v>
      </c>
      <c r="M284" s="115"/>
      <c r="N284" s="116"/>
      <c r="O284" s="116"/>
    </row>
    <row r="285" spans="2:15" ht="15.75" x14ac:dyDescent="0.25">
      <c r="B285" s="117" t="s">
        <v>30</v>
      </c>
      <c r="C285" s="118">
        <v>271</v>
      </c>
      <c r="D285" s="119">
        <v>-0.29242819843342038</v>
      </c>
      <c r="E285" s="118">
        <v>89</v>
      </c>
      <c r="F285" s="119">
        <f t="shared" si="35"/>
        <v>-0.67158671586715868</v>
      </c>
      <c r="G285" s="118">
        <v>96</v>
      </c>
      <c r="H285" s="119">
        <f t="shared" si="35"/>
        <v>7.8651685393258397E-2</v>
      </c>
      <c r="I285" s="118">
        <v>168</v>
      </c>
      <c r="J285" s="119">
        <f t="shared" si="35"/>
        <v>0.75</v>
      </c>
      <c r="K285" s="118">
        <v>270</v>
      </c>
      <c r="L285" s="119">
        <f t="shared" si="35"/>
        <v>0.60714285714285721</v>
      </c>
      <c r="M285" s="118">
        <v>272</v>
      </c>
      <c r="N285" s="119">
        <v>0.5280898876404494</v>
      </c>
      <c r="O285" s="119">
        <v>0.86301369863013688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49BDF-0C19-40E1-96DF-268013D58190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9" t="s">
        <v>234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3"/>
    </row>
    <row r="7" spans="1:20" ht="22.5" thickTop="1" thickBot="1" x14ac:dyDescent="0.3">
      <c r="B7" s="109"/>
      <c r="C7" s="110">
        <v>2017</v>
      </c>
      <c r="D7" s="294">
        <v>2018</v>
      </c>
      <c r="E7" s="295"/>
      <c r="F7" s="294">
        <v>2019</v>
      </c>
      <c r="G7" s="295"/>
      <c r="H7" s="294">
        <v>2020</v>
      </c>
      <c r="I7" s="295"/>
      <c r="J7" s="294">
        <v>2021</v>
      </c>
      <c r="K7" s="295"/>
      <c r="L7" s="296">
        <v>2022</v>
      </c>
      <c r="M7" s="295"/>
      <c r="N7" s="296">
        <v>2023</v>
      </c>
      <c r="O7" s="297"/>
      <c r="P7" s="295"/>
      <c r="Q7" s="296">
        <v>2024</v>
      </c>
      <c r="R7" s="297"/>
      <c r="S7" s="298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246</v>
      </c>
      <c r="L8" s="113" t="s">
        <v>69</v>
      </c>
      <c r="M8" s="112" t="s">
        <v>136</v>
      </c>
      <c r="N8" s="113" t="s">
        <v>69</v>
      </c>
      <c r="O8" s="112" t="s">
        <v>247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4761</v>
      </c>
      <c r="D9" s="115">
        <v>4847</v>
      </c>
      <c r="E9" s="116">
        <f t="shared" ref="E9:E21" si="0">D9/C9-1</f>
        <v>1.8063432052089823E-2</v>
      </c>
      <c r="F9" s="115">
        <v>4716</v>
      </c>
      <c r="G9" s="116">
        <f>F9/D9-1</f>
        <v>-2.7027027027026973E-2</v>
      </c>
      <c r="H9" s="115">
        <v>5197</v>
      </c>
      <c r="I9" s="116">
        <f>H9/F9-1</f>
        <v>0.10199321458863442</v>
      </c>
      <c r="J9" s="115">
        <v>1146</v>
      </c>
      <c r="K9" s="116">
        <v>-0.77948816624975947</v>
      </c>
      <c r="L9" s="115">
        <v>3527</v>
      </c>
      <c r="M9" s="116">
        <f t="shared" ref="M9:M21" si="1">IFERROR(L9/J9-1,"-")</f>
        <v>2.0776614310645725</v>
      </c>
      <c r="N9" s="115">
        <v>5390</v>
      </c>
      <c r="O9" s="116">
        <f>IFERROR(N9/L9-1,"-")</f>
        <v>0.52821094414516589</v>
      </c>
      <c r="P9" s="98">
        <f>N9/F9-1</f>
        <v>0.14291772688719262</v>
      </c>
      <c r="Q9" s="115">
        <v>5217</v>
      </c>
      <c r="R9" s="116">
        <f>IFERROR(Q9/N9-1,"-")</f>
        <v>-3.2096474953617782E-2</v>
      </c>
      <c r="S9" s="116">
        <f>IFERROR(Q9/F9-1,"-")</f>
        <v>0.10623409669211203</v>
      </c>
    </row>
    <row r="10" spans="1:20" x14ac:dyDescent="0.25">
      <c r="A10" s="1" t="s">
        <v>72</v>
      </c>
      <c r="B10" s="114" t="s">
        <v>73</v>
      </c>
      <c r="C10" s="115">
        <v>2029</v>
      </c>
      <c r="D10" s="115">
        <v>4884</v>
      </c>
      <c r="E10" s="116">
        <f t="shared" si="0"/>
        <v>1.4070970921636272</v>
      </c>
      <c r="F10" s="115">
        <v>4935</v>
      </c>
      <c r="G10" s="116">
        <f t="shared" ref="G10:I21" si="2">F10/D10-1</f>
        <v>1.0442260442260487E-2</v>
      </c>
      <c r="H10" s="115">
        <v>5359</v>
      </c>
      <c r="I10" s="116">
        <f t="shared" si="2"/>
        <v>8.5916919959473148E-2</v>
      </c>
      <c r="J10" s="115">
        <v>1385</v>
      </c>
      <c r="K10" s="116">
        <v>-0.74155626049636125</v>
      </c>
      <c r="L10" s="115">
        <v>4177</v>
      </c>
      <c r="M10" s="116">
        <f t="shared" si="1"/>
        <v>2.0158844765342958</v>
      </c>
      <c r="N10" s="115">
        <v>5270</v>
      </c>
      <c r="O10" s="116">
        <f t="shared" ref="O10:O21" si="3">IFERROR(N10/L10-1,"-")</f>
        <v>0.2616710557816615</v>
      </c>
      <c r="P10" s="98">
        <f t="shared" ref="P10:P21" si="4">N10/F10-1</f>
        <v>6.7882472137791305E-2</v>
      </c>
      <c r="Q10" s="115">
        <v>4803</v>
      </c>
      <c r="R10" s="116">
        <f t="shared" ref="R10:R19" si="5">IFERROR(Q10/N10-1,"-")</f>
        <v>-8.861480075901329E-2</v>
      </c>
      <c r="S10" s="116">
        <f t="shared" ref="S10:S20" si="6">IFERROR(Q10/F10-1,"-")</f>
        <v>-2.6747720364741601E-2</v>
      </c>
    </row>
    <row r="11" spans="1:20" x14ac:dyDescent="0.25">
      <c r="A11" s="1" t="s">
        <v>74</v>
      </c>
      <c r="B11" s="114" t="s">
        <v>75</v>
      </c>
      <c r="C11" s="115">
        <v>4617</v>
      </c>
      <c r="D11" s="115">
        <v>5201</v>
      </c>
      <c r="E11" s="116">
        <f t="shared" si="0"/>
        <v>0.12648906216157685</v>
      </c>
      <c r="F11" s="115">
        <v>5148</v>
      </c>
      <c r="G11" s="116">
        <f t="shared" si="2"/>
        <v>-1.0190348009998074E-2</v>
      </c>
      <c r="H11" s="115">
        <v>2198</v>
      </c>
      <c r="I11" s="116">
        <f t="shared" si="2"/>
        <v>-0.57303807303807308</v>
      </c>
      <c r="J11" s="115">
        <v>2288</v>
      </c>
      <c r="K11" s="116">
        <v>4.0946314831665109E-2</v>
      </c>
      <c r="L11" s="115">
        <v>4740</v>
      </c>
      <c r="M11" s="116">
        <f t="shared" si="1"/>
        <v>1.0716783216783217</v>
      </c>
      <c r="N11" s="115">
        <v>5659</v>
      </c>
      <c r="O11" s="116">
        <f t="shared" si="3"/>
        <v>0.19388185654008439</v>
      </c>
      <c r="P11" s="98">
        <f t="shared" si="4"/>
        <v>9.9261849261849333E-2</v>
      </c>
      <c r="Q11" s="115">
        <v>5168</v>
      </c>
      <c r="R11" s="116">
        <f t="shared" si="5"/>
        <v>-8.6764446015197061E-2</v>
      </c>
      <c r="S11" s="116">
        <f t="shared" si="6"/>
        <v>3.8850038850037905E-3</v>
      </c>
    </row>
    <row r="12" spans="1:20" x14ac:dyDescent="0.25">
      <c r="A12" s="1" t="s">
        <v>76</v>
      </c>
      <c r="B12" s="114" t="s">
        <v>77</v>
      </c>
      <c r="C12" s="115">
        <v>4449</v>
      </c>
      <c r="D12" s="115">
        <v>4789</v>
      </c>
      <c r="E12" s="116">
        <f t="shared" si="0"/>
        <v>7.6421667790514736E-2</v>
      </c>
      <c r="F12" s="115">
        <v>4194</v>
      </c>
      <c r="G12" s="116">
        <f t="shared" si="2"/>
        <v>-0.12424305700563787</v>
      </c>
      <c r="H12" s="115">
        <v>0</v>
      </c>
      <c r="I12" s="116">
        <f t="shared" si="2"/>
        <v>-1</v>
      </c>
      <c r="J12" s="115">
        <v>1830</v>
      </c>
      <c r="K12" s="116" t="s">
        <v>227</v>
      </c>
      <c r="L12" s="115">
        <v>4075</v>
      </c>
      <c r="M12" s="116">
        <f t="shared" si="1"/>
        <v>1.2267759562841531</v>
      </c>
      <c r="N12" s="115">
        <v>5170</v>
      </c>
      <c r="O12" s="116">
        <f t="shared" si="3"/>
        <v>0.26871165644171779</v>
      </c>
      <c r="P12" s="116">
        <f>N12/F12-1</f>
        <v>0.23271340009537433</v>
      </c>
      <c r="Q12" s="115">
        <v>5054</v>
      </c>
      <c r="R12" s="116">
        <f t="shared" si="5"/>
        <v>-2.2437137330754364E-2</v>
      </c>
      <c r="S12" s="116">
        <f t="shared" si="6"/>
        <v>0.20505484024797327</v>
      </c>
    </row>
    <row r="13" spans="1:20" x14ac:dyDescent="0.25">
      <c r="A13" s="1" t="s">
        <v>78</v>
      </c>
      <c r="B13" s="114" t="s">
        <v>79</v>
      </c>
      <c r="C13" s="115">
        <v>2892</v>
      </c>
      <c r="D13" s="115">
        <v>4097</v>
      </c>
      <c r="E13" s="116">
        <f t="shared" si="0"/>
        <v>0.41666666666666674</v>
      </c>
      <c r="F13" s="115">
        <v>4065</v>
      </c>
      <c r="G13" s="116">
        <f t="shared" si="2"/>
        <v>-7.810593116914788E-3</v>
      </c>
      <c r="H13" s="115">
        <v>0</v>
      </c>
      <c r="I13" s="116">
        <f t="shared" si="2"/>
        <v>-1</v>
      </c>
      <c r="J13" s="115">
        <v>2659</v>
      </c>
      <c r="K13" s="116" t="s">
        <v>227</v>
      </c>
      <c r="L13" s="115">
        <v>3632</v>
      </c>
      <c r="M13" s="116">
        <f t="shared" si="1"/>
        <v>0.365927040240692</v>
      </c>
      <c r="N13" s="115">
        <v>5013</v>
      </c>
      <c r="O13" s="116">
        <f t="shared" si="3"/>
        <v>0.38023127753303965</v>
      </c>
      <c r="P13" s="116">
        <f t="shared" si="4"/>
        <v>0.23321033210332098</v>
      </c>
      <c r="Q13" s="115">
        <v>4992</v>
      </c>
      <c r="R13" s="116">
        <f t="shared" si="5"/>
        <v>-4.1891083183722699E-3</v>
      </c>
      <c r="S13" s="116">
        <f t="shared" si="6"/>
        <v>0.22804428044280445</v>
      </c>
    </row>
    <row r="14" spans="1:20" x14ac:dyDescent="0.25">
      <c r="A14" s="1" t="s">
        <v>80</v>
      </c>
      <c r="B14" s="114" t="s">
        <v>81</v>
      </c>
      <c r="C14" s="115">
        <v>3376</v>
      </c>
      <c r="D14" s="115">
        <v>4053</v>
      </c>
      <c r="E14" s="116">
        <f t="shared" si="0"/>
        <v>0.20053317535545023</v>
      </c>
      <c r="F14" s="115">
        <v>3920</v>
      </c>
      <c r="G14" s="116">
        <f t="shared" si="2"/>
        <v>-3.2815198618307395E-2</v>
      </c>
      <c r="H14" s="115">
        <v>0</v>
      </c>
      <c r="I14" s="116">
        <f t="shared" si="2"/>
        <v>-1</v>
      </c>
      <c r="J14" s="115">
        <v>2494</v>
      </c>
      <c r="K14" s="116" t="s">
        <v>227</v>
      </c>
      <c r="L14" s="115">
        <v>4520</v>
      </c>
      <c r="M14" s="116">
        <f t="shared" si="1"/>
        <v>0.81234963913392133</v>
      </c>
      <c r="N14" s="115">
        <v>4181</v>
      </c>
      <c r="O14" s="116">
        <f t="shared" si="3"/>
        <v>-7.4999999999999956E-2</v>
      </c>
      <c r="P14" s="116">
        <f t="shared" si="4"/>
        <v>6.6581632653061273E-2</v>
      </c>
      <c r="Q14" s="115">
        <v>3964</v>
      </c>
      <c r="R14" s="116">
        <f t="shared" si="5"/>
        <v>-5.1901458981104986E-2</v>
      </c>
      <c r="S14" s="116">
        <f t="shared" si="6"/>
        <v>1.1224489795918391E-2</v>
      </c>
    </row>
    <row r="15" spans="1:20" x14ac:dyDescent="0.25">
      <c r="A15" s="1" t="s">
        <v>82</v>
      </c>
      <c r="B15" s="114" t="s">
        <v>83</v>
      </c>
      <c r="C15" s="115">
        <v>4614</v>
      </c>
      <c r="D15" s="115">
        <v>4147</v>
      </c>
      <c r="E15" s="116">
        <f t="shared" si="0"/>
        <v>-0.10121369744256614</v>
      </c>
      <c r="F15" s="115">
        <v>4387</v>
      </c>
      <c r="G15" s="116">
        <f t="shared" si="2"/>
        <v>5.7873161321437161E-2</v>
      </c>
      <c r="H15" s="115">
        <v>0</v>
      </c>
      <c r="I15" s="116">
        <f t="shared" si="2"/>
        <v>-1</v>
      </c>
      <c r="J15" s="115">
        <v>2428</v>
      </c>
      <c r="K15" s="116" t="s">
        <v>227</v>
      </c>
      <c r="L15" s="115">
        <v>4275</v>
      </c>
      <c r="M15" s="116">
        <f t="shared" si="1"/>
        <v>0.76070840197693568</v>
      </c>
      <c r="N15" s="115">
        <v>4340</v>
      </c>
      <c r="O15" s="116">
        <f t="shared" si="3"/>
        <v>1.5204678362572999E-2</v>
      </c>
      <c r="P15" s="116">
        <f t="shared" si="4"/>
        <v>-1.0713471620697468E-2</v>
      </c>
      <c r="Q15" s="115">
        <v>4593</v>
      </c>
      <c r="R15" s="116">
        <f t="shared" si="5"/>
        <v>5.8294930875576023E-2</v>
      </c>
      <c r="S15" s="116">
        <f t="shared" si="6"/>
        <v>4.6956918167312622E-2</v>
      </c>
    </row>
    <row r="16" spans="1:20" x14ac:dyDescent="0.25">
      <c r="A16" s="1" t="s">
        <v>84</v>
      </c>
      <c r="B16" s="114" t="s">
        <v>85</v>
      </c>
      <c r="C16" s="115">
        <v>5028</v>
      </c>
      <c r="D16" s="115">
        <v>3443</v>
      </c>
      <c r="E16" s="116">
        <f t="shared" si="0"/>
        <v>-0.31523468575974545</v>
      </c>
      <c r="F16" s="115">
        <v>4223</v>
      </c>
      <c r="G16" s="116">
        <f t="shared" si="2"/>
        <v>0.22654661632297413</v>
      </c>
      <c r="H16" s="115">
        <v>2777</v>
      </c>
      <c r="I16" s="116">
        <f t="shared" si="2"/>
        <v>-0.34241060857210515</v>
      </c>
      <c r="J16" s="115">
        <v>2929</v>
      </c>
      <c r="K16" s="116">
        <v>5.473532589124952E-2</v>
      </c>
      <c r="L16" s="115">
        <v>3932</v>
      </c>
      <c r="M16" s="116">
        <f t="shared" si="1"/>
        <v>0.34243769204506647</v>
      </c>
      <c r="N16" s="115">
        <v>4645</v>
      </c>
      <c r="O16" s="116">
        <f t="shared" si="3"/>
        <v>0.18133265513733465</v>
      </c>
      <c r="P16" s="98">
        <f t="shared" si="4"/>
        <v>9.992896045465316E-2</v>
      </c>
      <c r="Q16" s="115">
        <v>2899</v>
      </c>
      <c r="R16" s="116">
        <f t="shared" si="5"/>
        <v>-0.37588805166846073</v>
      </c>
      <c r="S16" s="116">
        <f t="shared" si="6"/>
        <v>-0.3135211934643618</v>
      </c>
    </row>
    <row r="17" spans="1:19" x14ac:dyDescent="0.25">
      <c r="A17" s="1" t="s">
        <v>86</v>
      </c>
      <c r="B17" s="114" t="s">
        <v>87</v>
      </c>
      <c r="C17" s="115">
        <v>5747</v>
      </c>
      <c r="D17" s="115">
        <v>3174</v>
      </c>
      <c r="E17" s="116">
        <f t="shared" si="0"/>
        <v>-0.44771184966069255</v>
      </c>
      <c r="F17" s="115">
        <v>3835</v>
      </c>
      <c r="G17" s="116">
        <f t="shared" si="2"/>
        <v>0.20825456836798995</v>
      </c>
      <c r="H17" s="115">
        <v>1764</v>
      </c>
      <c r="I17" s="116">
        <f t="shared" si="2"/>
        <v>-0.54002607561929594</v>
      </c>
      <c r="J17" s="115">
        <v>3914</v>
      </c>
      <c r="K17" s="116">
        <v>1.2188208616780045</v>
      </c>
      <c r="L17" s="115">
        <v>4578</v>
      </c>
      <c r="M17" s="116">
        <f t="shared" si="1"/>
        <v>0.16964741951967288</v>
      </c>
      <c r="N17" s="115">
        <v>4521</v>
      </c>
      <c r="O17" s="116">
        <f t="shared" si="3"/>
        <v>-1.2450851900393189E-2</v>
      </c>
      <c r="P17" s="98">
        <f t="shared" si="4"/>
        <v>0.17887874837027384</v>
      </c>
      <c r="Q17" s="115" t="s">
        <v>227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5349</v>
      </c>
      <c r="D18" s="115">
        <v>4636</v>
      </c>
      <c r="E18" s="116">
        <f t="shared" si="0"/>
        <v>-0.13329594316694704</v>
      </c>
      <c r="F18" s="115">
        <v>4677</v>
      </c>
      <c r="G18" s="116">
        <f t="shared" si="2"/>
        <v>8.8438308886971129E-3</v>
      </c>
      <c r="H18" s="115">
        <v>1764</v>
      </c>
      <c r="I18" s="116">
        <f t="shared" si="2"/>
        <v>-0.62283515073765239</v>
      </c>
      <c r="J18" s="115">
        <v>3380</v>
      </c>
      <c r="K18" s="116">
        <v>0.91609977324263037</v>
      </c>
      <c r="L18" s="115">
        <v>4025</v>
      </c>
      <c r="M18" s="116">
        <f t="shared" si="1"/>
        <v>0.19082840236686383</v>
      </c>
      <c r="N18" s="115">
        <v>4419</v>
      </c>
      <c r="O18" s="116">
        <f t="shared" si="3"/>
        <v>9.7888198757764E-2</v>
      </c>
      <c r="P18" s="98">
        <f t="shared" si="4"/>
        <v>-5.5163566388710672E-2</v>
      </c>
      <c r="Q18" s="115" t="s">
        <v>227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7012</v>
      </c>
      <c r="D19" s="115">
        <v>5331</v>
      </c>
      <c r="E19" s="116">
        <f t="shared" si="0"/>
        <v>-0.23973188819167146</v>
      </c>
      <c r="F19" s="115">
        <v>6020</v>
      </c>
      <c r="G19" s="116">
        <f t="shared" si="2"/>
        <v>0.12924404426936786</v>
      </c>
      <c r="H19" s="115">
        <v>1763</v>
      </c>
      <c r="I19" s="116">
        <f t="shared" si="2"/>
        <v>-0.70714285714285707</v>
      </c>
      <c r="J19" s="115">
        <v>4448</v>
      </c>
      <c r="K19" s="116">
        <v>1.5229722064662505</v>
      </c>
      <c r="L19" s="115">
        <v>4838</v>
      </c>
      <c r="M19" s="116">
        <f t="shared" si="1"/>
        <v>8.7679856115107979E-2</v>
      </c>
      <c r="N19" s="115">
        <v>4964</v>
      </c>
      <c r="O19" s="116">
        <f t="shared" si="3"/>
        <v>2.6043819760231512E-2</v>
      </c>
      <c r="P19" s="98">
        <f t="shared" si="4"/>
        <v>-0.17541528239202653</v>
      </c>
      <c r="Q19" s="115" t="s">
        <v>227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7841</v>
      </c>
      <c r="D20" s="115">
        <v>5384</v>
      </c>
      <c r="E20" s="116">
        <f t="shared" si="0"/>
        <v>-0.31335288866216049</v>
      </c>
      <c r="F20" s="115">
        <v>5767</v>
      </c>
      <c r="G20" s="116">
        <f t="shared" si="2"/>
        <v>7.113670133729566E-2</v>
      </c>
      <c r="H20" s="115">
        <v>1794</v>
      </c>
      <c r="I20" s="116">
        <f t="shared" si="2"/>
        <v>-0.6889197156233744</v>
      </c>
      <c r="J20" s="115">
        <v>4543</v>
      </c>
      <c r="K20" s="116">
        <v>1.5323299888517279</v>
      </c>
      <c r="L20" s="115">
        <v>5166</v>
      </c>
      <c r="M20" s="116">
        <f t="shared" si="1"/>
        <v>0.13713405238828957</v>
      </c>
      <c r="N20" s="115">
        <v>4585</v>
      </c>
      <c r="O20" s="116">
        <f t="shared" si="3"/>
        <v>-0.11246612466124661</v>
      </c>
      <c r="P20" s="98">
        <f t="shared" si="4"/>
        <v>-0.20495925091035205</v>
      </c>
      <c r="Q20" s="115" t="s">
        <v>227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57715</v>
      </c>
      <c r="D21" s="118">
        <v>53986</v>
      </c>
      <c r="E21" s="119">
        <f t="shared" si="0"/>
        <v>-6.4610586502642287E-2</v>
      </c>
      <c r="F21" s="118">
        <v>55887</v>
      </c>
      <c r="G21" s="119">
        <f>F21/D21-1</f>
        <v>3.521283295669253E-2</v>
      </c>
      <c r="H21" s="118">
        <v>24221</v>
      </c>
      <c r="I21" s="119">
        <f t="shared" si="2"/>
        <v>-0.56660761894537193</v>
      </c>
      <c r="J21" s="118">
        <v>33444</v>
      </c>
      <c r="K21" s="119">
        <v>0.38078526898146237</v>
      </c>
      <c r="L21" s="118">
        <v>51485</v>
      </c>
      <c r="M21" s="119">
        <f t="shared" si="1"/>
        <v>0.53943906231312044</v>
      </c>
      <c r="N21" s="118">
        <v>58157</v>
      </c>
      <c r="O21" s="119">
        <f t="shared" si="3"/>
        <v>0.12959114305137409</v>
      </c>
      <c r="P21" s="119">
        <f t="shared" si="4"/>
        <v>4.0617674951240801E-2</v>
      </c>
      <c r="Q21" s="118">
        <v>36690</v>
      </c>
      <c r="R21" s="119">
        <v>-7.5073106786326504E-2</v>
      </c>
      <c r="S21" s="119">
        <v>3.0965493986737203E-2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97D5DB-8F56-4386-8703-51838DB68426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DD4846EE-EAFB-45E3-939E-A6086E5C6C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81C2A6-C700-4654-B628-4FDCDE2B56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2024-09-27T13:25:50Z</dcterms:created>
  <dcterms:modified xsi:type="dcterms:W3CDTF">2024-10-02T12:55:21Z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