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6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6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9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2.xml" ContentType="application/vnd.openxmlformats-officedocument.drawingml.chartshapes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5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106.xml" ContentType="application/vnd.openxmlformats-officedocument.drawingml.chartshapes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9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110.xml" ContentType="application/vnd.openxmlformats-officedocument.drawingml.chartshapes+xml"/>
  <Override PartName="/xl/charts/chart6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3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114.xml" ContentType="application/vnd.openxmlformats-officedocument.drawingml.chartshapes+xml"/>
  <Override PartName="/xl/charts/chart7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9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81" documentId="8_{8B097012-D878-494E-A7BC-EC4EFA850210}" xr6:coauthVersionLast="47" xr6:coauthVersionMax="47" xr10:uidLastSave="{F0B55FEF-A899-42A1-A44C-4CA55577D331}"/>
  <bookViews>
    <workbookView xWindow="-120" yWindow="-120" windowWidth="29040" windowHeight="15720" xr2:uid="{40FA3749-5400-4E98-828C-8A63B967468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35" i="43" l="1"/>
  <c r="N135" i="43"/>
  <c r="L135" i="43"/>
  <c r="H135" i="43"/>
  <c r="N5" i="43"/>
  <c r="H5" i="43"/>
  <c r="F5" i="43"/>
  <c r="I135" i="42"/>
  <c r="H135" i="42"/>
  <c r="S5" i="42"/>
  <c r="F5" i="42"/>
  <c r="M135" i="41"/>
  <c r="K135" i="41"/>
  <c r="I135" i="41"/>
  <c r="G135" i="41"/>
  <c r="R5" i="41"/>
  <c r="J5" i="41"/>
  <c r="F5" i="41"/>
  <c r="O133" i="40"/>
  <c r="M133" i="40"/>
  <c r="L133" i="40"/>
  <c r="N133" i="40"/>
  <c r="I133" i="40"/>
  <c r="H133" i="40"/>
  <c r="G133" i="40"/>
  <c r="S5" i="40"/>
  <c r="R5" i="40"/>
  <c r="J5" i="40"/>
  <c r="I5" i="40"/>
  <c r="F5" i="40"/>
  <c r="I133" i="39"/>
  <c r="T5" i="39"/>
  <c r="J5" i="39"/>
  <c r="I5" i="39"/>
  <c r="H5" i="39"/>
  <c r="K133" i="38"/>
  <c r="I133" i="38"/>
  <c r="H133" i="38"/>
  <c r="G133" i="38"/>
  <c r="T5" i="38"/>
  <c r="M5" i="38"/>
  <c r="J5" i="38"/>
  <c r="I5" i="38"/>
  <c r="O123" i="37"/>
  <c r="N123" i="37"/>
  <c r="M123" i="37"/>
  <c r="K123" i="37"/>
  <c r="G123" i="37"/>
  <c r="R5" i="37"/>
  <c r="P5" i="37"/>
  <c r="I5" i="37"/>
  <c r="H5" i="37"/>
  <c r="G5" i="37"/>
  <c r="AO29" i="35"/>
  <c r="X29" i="35"/>
  <c r="BB7" i="35"/>
  <c r="AZ7" i="35"/>
  <c r="AR7" i="35"/>
  <c r="AP7" i="35"/>
  <c r="AN7" i="35"/>
  <c r="AO7" i="35"/>
  <c r="Y7" i="35"/>
  <c r="O30" i="33"/>
  <c r="N8" i="33"/>
  <c r="F30" i="31"/>
  <c r="D30" i="31"/>
  <c r="O8" i="31"/>
  <c r="D8" i="31"/>
  <c r="L8" i="31"/>
  <c r="J8" i="31"/>
  <c r="F8" i="31"/>
  <c r="N250" i="30"/>
  <c r="D250" i="30"/>
  <c r="J250" i="30"/>
  <c r="H250" i="30"/>
  <c r="C249" i="30"/>
  <c r="O250" i="30" s="1"/>
  <c r="B248" i="30"/>
  <c r="N228" i="30"/>
  <c r="J228" i="30"/>
  <c r="D228" i="30"/>
  <c r="L228" i="30"/>
  <c r="C227" i="30"/>
  <c r="O228" i="30" s="1"/>
  <c r="B226" i="30"/>
  <c r="H206" i="30"/>
  <c r="D206" i="30"/>
  <c r="N206" i="30"/>
  <c r="L206" i="30"/>
  <c r="J206" i="30"/>
  <c r="C205" i="30"/>
  <c r="B204" i="30"/>
  <c r="H184" i="30"/>
  <c r="D184" i="30"/>
  <c r="N184" i="30"/>
  <c r="L184" i="30"/>
  <c r="J184" i="30"/>
  <c r="C183" i="30"/>
  <c r="B182" i="30"/>
  <c r="H162" i="30"/>
  <c r="D162" i="30"/>
  <c r="N162" i="30"/>
  <c r="L162" i="30"/>
  <c r="J162" i="30"/>
  <c r="C161" i="30"/>
  <c r="B160" i="30"/>
  <c r="H140" i="30"/>
  <c r="D140" i="30"/>
  <c r="N140" i="30"/>
  <c r="L140" i="30"/>
  <c r="J140" i="30"/>
  <c r="C139" i="30"/>
  <c r="B138" i="30"/>
  <c r="H118" i="30"/>
  <c r="D118" i="30"/>
  <c r="N118" i="30"/>
  <c r="L118" i="30"/>
  <c r="J118" i="30"/>
  <c r="C117" i="30"/>
  <c r="O118" i="30" s="1"/>
  <c r="B116" i="30"/>
  <c r="H96" i="30"/>
  <c r="D96" i="30"/>
  <c r="L96" i="30"/>
  <c r="J96" i="30"/>
  <c r="C95" i="30"/>
  <c r="F96" i="30" s="1"/>
  <c r="O74" i="30"/>
  <c r="N74" i="30"/>
  <c r="H74" i="30"/>
  <c r="D74" i="30"/>
  <c r="J74" i="30"/>
  <c r="C73" i="30"/>
  <c r="F74" i="30" s="1"/>
  <c r="O52" i="30"/>
  <c r="N52" i="30"/>
  <c r="F52" i="30"/>
  <c r="D52" i="30"/>
  <c r="C51" i="30"/>
  <c r="N30" i="30"/>
  <c r="L30" i="30"/>
  <c r="J30" i="30"/>
  <c r="D30" i="30"/>
  <c r="O30" i="30"/>
  <c r="H30" i="30"/>
  <c r="F30" i="30"/>
  <c r="C29" i="30"/>
  <c r="L8" i="30"/>
  <c r="J8" i="30"/>
  <c r="H8" i="30"/>
  <c r="D8" i="30"/>
  <c r="N8" i="30"/>
  <c r="C7" i="30"/>
  <c r="J6" i="28"/>
  <c r="B4" i="28"/>
  <c r="M6" i="27"/>
  <c r="J6" i="27"/>
  <c r="I6" i="27"/>
  <c r="L6" i="27"/>
  <c r="B3" i="27"/>
  <c r="J6" i="26"/>
  <c r="M6" i="26"/>
  <c r="K6" i="26"/>
  <c r="B4" i="26"/>
  <c r="N30" i="25"/>
  <c r="H30" i="25"/>
  <c r="F30" i="25"/>
  <c r="J30" i="25"/>
  <c r="N8" i="25"/>
  <c r="L8" i="25"/>
  <c r="F8" i="25"/>
  <c r="D8" i="25"/>
  <c r="O8" i="25"/>
  <c r="J8" i="25"/>
  <c r="H8" i="25"/>
  <c r="D254" i="24"/>
  <c r="H254" i="24"/>
  <c r="C253" i="24"/>
  <c r="B252" i="24"/>
  <c r="H228" i="24"/>
  <c r="D228" i="24"/>
  <c r="C227" i="24"/>
  <c r="B226" i="24"/>
  <c r="H206" i="24"/>
  <c r="D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C73" i="24"/>
  <c r="D74" i="24" s="1"/>
  <c r="F52" i="24"/>
  <c r="C51" i="24"/>
  <c r="H30" i="24"/>
  <c r="C29" i="24"/>
  <c r="D30" i="24" s="1"/>
  <c r="L8" i="24"/>
  <c r="F8" i="24"/>
  <c r="D8" i="24"/>
  <c r="J8" i="24"/>
  <c r="H8" i="24"/>
  <c r="X7" i="22"/>
  <c r="AB7" i="22"/>
  <c r="N7" i="22"/>
  <c r="M7" i="22"/>
  <c r="L7" i="22"/>
  <c r="J7" i="22"/>
  <c r="K7" i="22"/>
  <c r="B4" i="22"/>
  <c r="B5" i="21"/>
  <c r="B4" i="19"/>
  <c r="AB6" i="18"/>
  <c r="AA6" i="18"/>
  <c r="T6" i="18"/>
  <c r="K6" i="18"/>
  <c r="I6" i="18"/>
  <c r="B3" i="18"/>
  <c r="AA7" i="17"/>
  <c r="K7" i="17"/>
  <c r="J7" i="17"/>
  <c r="I7" i="17"/>
  <c r="B4" i="17"/>
  <c r="AA7" i="16"/>
  <c r="Z7" i="16"/>
  <c r="Y7" i="16"/>
  <c r="M7" i="16"/>
  <c r="B4" i="16"/>
  <c r="X7" i="15"/>
  <c r="W7" i="15"/>
  <c r="AA7" i="15"/>
  <c r="M7" i="15"/>
  <c r="L7" i="15"/>
  <c r="K7" i="15"/>
  <c r="B4" i="15"/>
  <c r="V9" i="14"/>
  <c r="T9" i="14"/>
  <c r="U9" i="14"/>
  <c r="K9" i="14"/>
  <c r="I9" i="14"/>
  <c r="J9" i="14"/>
  <c r="B6" i="14"/>
  <c r="AA6" i="13"/>
  <c r="Z6" i="13"/>
  <c r="B3" i="13"/>
  <c r="V5" i="12"/>
  <c r="U5" i="12"/>
  <c r="N5" i="12"/>
  <c r="M5" i="12"/>
  <c r="O30" i="10"/>
  <c r="N30" i="10"/>
  <c r="J30" i="10"/>
  <c r="H30" i="10"/>
  <c r="D30" i="10"/>
  <c r="C29" i="10"/>
  <c r="N8" i="10"/>
  <c r="L8" i="10"/>
  <c r="H8" i="10"/>
  <c r="F8" i="10"/>
  <c r="D8" i="10"/>
  <c r="C7" i="10"/>
  <c r="S8" i="9"/>
  <c r="P8" i="9"/>
  <c r="L272" i="8"/>
  <c r="J272" i="8"/>
  <c r="D272" i="8"/>
  <c r="H272" i="8"/>
  <c r="F272" i="8"/>
  <c r="C271" i="8"/>
  <c r="B270" i="8"/>
  <c r="J250" i="8"/>
  <c r="D250" i="8"/>
  <c r="N250" i="8"/>
  <c r="L250" i="8"/>
  <c r="H250" i="8"/>
  <c r="F250" i="8"/>
  <c r="C249" i="8"/>
  <c r="B248" i="8"/>
  <c r="L228" i="8"/>
  <c r="J228" i="8"/>
  <c r="D228" i="8"/>
  <c r="N228" i="8"/>
  <c r="H228" i="8"/>
  <c r="F228" i="8"/>
  <c r="C227" i="8"/>
  <c r="B226" i="8"/>
  <c r="J206" i="8"/>
  <c r="D206" i="8"/>
  <c r="L206" i="8"/>
  <c r="H206" i="8"/>
  <c r="F206" i="8"/>
  <c r="C205" i="8"/>
  <c r="B204" i="8"/>
  <c r="J184" i="8"/>
  <c r="D184" i="8"/>
  <c r="L184" i="8"/>
  <c r="H184" i="8"/>
  <c r="F184" i="8"/>
  <c r="C183" i="8"/>
  <c r="B182" i="8"/>
  <c r="J162" i="8"/>
  <c r="D162" i="8"/>
  <c r="L162" i="8"/>
  <c r="H162" i="8"/>
  <c r="F162" i="8"/>
  <c r="C161" i="8"/>
  <c r="B160" i="8"/>
  <c r="J140" i="8"/>
  <c r="D140" i="8"/>
  <c r="L140" i="8"/>
  <c r="H140" i="8"/>
  <c r="F140" i="8"/>
  <c r="C139" i="8"/>
  <c r="B138" i="8"/>
  <c r="J118" i="8"/>
  <c r="D118" i="8"/>
  <c r="L118" i="8"/>
  <c r="H118" i="8"/>
  <c r="F118" i="8"/>
  <c r="C117" i="8"/>
  <c r="B116" i="8"/>
  <c r="J96" i="8"/>
  <c r="D96" i="8"/>
  <c r="L96" i="8"/>
  <c r="H96" i="8"/>
  <c r="F96" i="8"/>
  <c r="C95" i="8"/>
  <c r="O74" i="8"/>
  <c r="N74" i="8"/>
  <c r="H74" i="8"/>
  <c r="D74" i="8"/>
  <c r="C73" i="8"/>
  <c r="O52" i="8"/>
  <c r="N52" i="8"/>
  <c r="L52" i="8"/>
  <c r="F52" i="8"/>
  <c r="D52" i="8"/>
  <c r="C51" i="8"/>
  <c r="N30" i="8"/>
  <c r="L30" i="8"/>
  <c r="J30" i="8"/>
  <c r="D30" i="8"/>
  <c r="O30" i="8"/>
  <c r="H30" i="8"/>
  <c r="F30" i="8"/>
  <c r="C29" i="8"/>
  <c r="L8" i="8"/>
  <c r="J8" i="8"/>
  <c r="H8" i="8"/>
  <c r="D8" i="8"/>
  <c r="O8" i="8"/>
  <c r="C7" i="8"/>
  <c r="B3" i="6"/>
  <c r="W6" i="5"/>
  <c r="V6" i="5"/>
  <c r="U6" i="5"/>
  <c r="M6" i="5"/>
  <c r="J6" i="5"/>
  <c r="B3" i="5"/>
  <c r="N152" i="3"/>
  <c r="L79" i="3"/>
  <c r="K79" i="3"/>
  <c r="L6" i="3"/>
  <c r="K6" i="3"/>
  <c r="J6" i="3"/>
  <c r="N56" i="2"/>
  <c r="L56" i="2"/>
  <c r="M56" i="2"/>
  <c r="L6" i="2"/>
  <c r="K6" i="2"/>
  <c r="J6" i="2"/>
  <c r="B39" i="1"/>
  <c r="B38" i="1"/>
  <c r="B37" i="1"/>
  <c r="M2" i="1"/>
  <c r="F118" i="30" l="1"/>
  <c r="F228" i="30"/>
  <c r="F250" i="30"/>
  <c r="L38" i="6"/>
  <c r="K38" i="6"/>
  <c r="J38" i="6"/>
  <c r="I38" i="6"/>
  <c r="M213" i="3"/>
  <c r="L213" i="3"/>
  <c r="F218" i="8"/>
  <c r="L37" i="2"/>
  <c r="M37" i="2"/>
  <c r="N144" i="3"/>
  <c r="S18" i="5"/>
  <c r="U18" i="5"/>
  <c r="J20" i="2"/>
  <c r="K20" i="2"/>
  <c r="N84" i="3"/>
  <c r="M84" i="3"/>
  <c r="L84" i="3"/>
  <c r="K84" i="3"/>
  <c r="J84" i="3"/>
  <c r="G116" i="3"/>
  <c r="M55" i="3"/>
  <c r="L55" i="3"/>
  <c r="K55" i="3"/>
  <c r="J55" i="3"/>
  <c r="F113" i="3"/>
  <c r="H116" i="3"/>
  <c r="F117" i="3"/>
  <c r="F123" i="3"/>
  <c r="G186" i="3"/>
  <c r="L176" i="3"/>
  <c r="K176" i="3"/>
  <c r="M176" i="3"/>
  <c r="J176" i="3"/>
  <c r="W7" i="5"/>
  <c r="T7" i="5"/>
  <c r="S7" i="5"/>
  <c r="V7" i="5"/>
  <c r="U7" i="5"/>
  <c r="I13" i="5"/>
  <c r="M13" i="5"/>
  <c r="L13" i="5"/>
  <c r="K13" i="5"/>
  <c r="J13" i="5"/>
  <c r="U21" i="5"/>
  <c r="T21" i="5"/>
  <c r="V21" i="5"/>
  <c r="S21" i="5"/>
  <c r="J27" i="5"/>
  <c r="L27" i="5"/>
  <c r="M47" i="5"/>
  <c r="L47" i="5"/>
  <c r="K47" i="5"/>
  <c r="J47" i="5"/>
  <c r="I47" i="5"/>
  <c r="F11" i="8"/>
  <c r="F38" i="8"/>
  <c r="J99" i="8"/>
  <c r="J121" i="8"/>
  <c r="J143" i="8"/>
  <c r="J165" i="8"/>
  <c r="J187" i="8"/>
  <c r="J209" i="8"/>
  <c r="M21" i="9"/>
  <c r="N38" i="2"/>
  <c r="N7" i="3"/>
  <c r="M7" i="3"/>
  <c r="L7" i="3"/>
  <c r="K7" i="3"/>
  <c r="J7" i="3"/>
  <c r="N15" i="3"/>
  <c r="M15" i="3"/>
  <c r="L15" i="3"/>
  <c r="K15" i="3"/>
  <c r="J15" i="3"/>
  <c r="N23" i="3"/>
  <c r="M23" i="3"/>
  <c r="L23" i="3"/>
  <c r="K23" i="3"/>
  <c r="J23" i="3"/>
  <c r="M54" i="3"/>
  <c r="L54" i="3"/>
  <c r="K54" i="3"/>
  <c r="J54" i="3"/>
  <c r="N66" i="3"/>
  <c r="M66" i="3"/>
  <c r="L66" i="3"/>
  <c r="K66" i="3"/>
  <c r="J66" i="3"/>
  <c r="E117" i="3"/>
  <c r="N138" i="3"/>
  <c r="M158" i="3"/>
  <c r="L158" i="3"/>
  <c r="U24" i="5"/>
  <c r="W24" i="5"/>
  <c r="S24" i="5"/>
  <c r="W48" i="5"/>
  <c r="U48" i="5"/>
  <c r="S48" i="5"/>
  <c r="J42" i="8"/>
  <c r="O169" i="8"/>
  <c r="N169" i="8"/>
  <c r="N11" i="2"/>
  <c r="M11" i="2"/>
  <c r="L11" i="2"/>
  <c r="K11" i="2"/>
  <c r="J11" i="2"/>
  <c r="N59" i="2"/>
  <c r="M59" i="2"/>
  <c r="L59" i="2"/>
  <c r="K59" i="2"/>
  <c r="J59" i="2"/>
  <c r="N63" i="2"/>
  <c r="M63" i="2"/>
  <c r="L63" i="2"/>
  <c r="K63" i="2"/>
  <c r="J63" i="2"/>
  <c r="E68" i="2"/>
  <c r="N73" i="2"/>
  <c r="M73" i="2"/>
  <c r="L73" i="2"/>
  <c r="K73" i="2"/>
  <c r="J73" i="2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L105" i="3"/>
  <c r="K105" i="3"/>
  <c r="J105" i="3"/>
  <c r="I116" i="3"/>
  <c r="G117" i="3"/>
  <c r="E118" i="3"/>
  <c r="E122" i="3"/>
  <c r="G123" i="3"/>
  <c r="N166" i="3"/>
  <c r="M166" i="3"/>
  <c r="L166" i="3"/>
  <c r="G190" i="3"/>
  <c r="M7" i="5"/>
  <c r="S15" i="5"/>
  <c r="U15" i="5"/>
  <c r="I24" i="5"/>
  <c r="L24" i="5"/>
  <c r="K24" i="5"/>
  <c r="J24" i="5"/>
  <c r="M34" i="5"/>
  <c r="O11" i="8"/>
  <c r="N11" i="8"/>
  <c r="L21" i="8"/>
  <c r="O38" i="8"/>
  <c r="N38" i="8"/>
  <c r="O82" i="8"/>
  <c r="H82" i="8"/>
  <c r="M49" i="12"/>
  <c r="J49" i="12"/>
  <c r="I49" i="12"/>
  <c r="N10" i="2"/>
  <c r="M49" i="2"/>
  <c r="J49" i="2"/>
  <c r="L49" i="2"/>
  <c r="K49" i="2"/>
  <c r="N19" i="3"/>
  <c r="M19" i="3"/>
  <c r="L19" i="3"/>
  <c r="K19" i="3"/>
  <c r="J19" i="3"/>
  <c r="M46" i="3"/>
  <c r="L46" i="3"/>
  <c r="K46" i="3"/>
  <c r="J46" i="3"/>
  <c r="N62" i="3"/>
  <c r="M62" i="3"/>
  <c r="L62" i="3"/>
  <c r="K62" i="3"/>
  <c r="J62" i="3"/>
  <c r="N92" i="3"/>
  <c r="M92" i="3"/>
  <c r="L92" i="3"/>
  <c r="K92" i="3"/>
  <c r="J92" i="3"/>
  <c r="J108" i="3"/>
  <c r="I119" i="3"/>
  <c r="N108" i="3"/>
  <c r="M108" i="3"/>
  <c r="L108" i="3"/>
  <c r="K108" i="3"/>
  <c r="H192" i="3"/>
  <c r="J19" i="5"/>
  <c r="L19" i="5"/>
  <c r="J15" i="8"/>
  <c r="O125" i="8"/>
  <c r="N125" i="8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F122" i="3"/>
  <c r="H123" i="3"/>
  <c r="G194" i="3"/>
  <c r="M45" i="5"/>
  <c r="M15" i="5"/>
  <c r="M31" i="5"/>
  <c r="L31" i="5"/>
  <c r="J31" i="5"/>
  <c r="W12" i="6"/>
  <c r="J34" i="8"/>
  <c r="L105" i="8"/>
  <c r="L127" i="8"/>
  <c r="L149" i="8"/>
  <c r="L171" i="8"/>
  <c r="L193" i="8"/>
  <c r="O210" i="8"/>
  <c r="N210" i="8"/>
  <c r="D107" i="11"/>
  <c r="N80" i="3"/>
  <c r="M80" i="3"/>
  <c r="L80" i="3"/>
  <c r="K80" i="3"/>
  <c r="J80" i="3"/>
  <c r="I115" i="3"/>
  <c r="N104" i="3"/>
  <c r="M104" i="3"/>
  <c r="L104" i="3"/>
  <c r="K104" i="3"/>
  <c r="J104" i="3"/>
  <c r="L172" i="3"/>
  <c r="N172" i="3"/>
  <c r="M172" i="3"/>
  <c r="J16" i="5"/>
  <c r="M16" i="5"/>
  <c r="L16" i="5"/>
  <c r="O147" i="8"/>
  <c r="N147" i="8"/>
  <c r="N7" i="2"/>
  <c r="M7" i="2"/>
  <c r="L7" i="2"/>
  <c r="K7" i="2"/>
  <c r="J7" i="2"/>
  <c r="N22" i="2"/>
  <c r="M22" i="2"/>
  <c r="L22" i="2"/>
  <c r="K22" i="2"/>
  <c r="J22" i="2"/>
  <c r="L9" i="3"/>
  <c r="K9" i="3"/>
  <c r="M9" i="3"/>
  <c r="J9" i="3"/>
  <c r="N9" i="3"/>
  <c r="L13" i="3"/>
  <c r="K13" i="3"/>
  <c r="M13" i="3"/>
  <c r="J13" i="3"/>
  <c r="N13" i="3"/>
  <c r="L17" i="3"/>
  <c r="M17" i="3"/>
  <c r="K17" i="3"/>
  <c r="J17" i="3"/>
  <c r="N17" i="3"/>
  <c r="L21" i="3"/>
  <c r="M21" i="3"/>
  <c r="K21" i="3"/>
  <c r="J21" i="3"/>
  <c r="N21" i="3"/>
  <c r="L25" i="3"/>
  <c r="K25" i="3"/>
  <c r="J25" i="3"/>
  <c r="N25" i="3"/>
  <c r="M25" i="3"/>
  <c r="L29" i="3"/>
  <c r="K29" i="3"/>
  <c r="J29" i="3"/>
  <c r="M29" i="3"/>
  <c r="N29" i="3"/>
  <c r="L33" i="3"/>
  <c r="K33" i="3"/>
  <c r="J33" i="3"/>
  <c r="M33" i="3"/>
  <c r="N33" i="3"/>
  <c r="L37" i="3"/>
  <c r="K37" i="3"/>
  <c r="J37" i="3"/>
  <c r="M37" i="3"/>
  <c r="N37" i="3"/>
  <c r="L42" i="3"/>
  <c r="M42" i="3"/>
  <c r="K42" i="3"/>
  <c r="J42" i="3"/>
  <c r="L50" i="3"/>
  <c r="K50" i="3"/>
  <c r="J50" i="3"/>
  <c r="M50" i="3"/>
  <c r="L58" i="3"/>
  <c r="K58" i="3"/>
  <c r="J58" i="3"/>
  <c r="M58" i="3"/>
  <c r="L64" i="3"/>
  <c r="K64" i="3"/>
  <c r="J64" i="3"/>
  <c r="M64" i="3"/>
  <c r="N64" i="3"/>
  <c r="L68" i="3"/>
  <c r="K68" i="3"/>
  <c r="J68" i="3"/>
  <c r="M68" i="3"/>
  <c r="N68" i="3"/>
  <c r="L72" i="3"/>
  <c r="K72" i="3"/>
  <c r="M72" i="3"/>
  <c r="J72" i="3"/>
  <c r="N72" i="3"/>
  <c r="L82" i="3"/>
  <c r="K82" i="3"/>
  <c r="J82" i="3"/>
  <c r="M82" i="3"/>
  <c r="N82" i="3"/>
  <c r="L86" i="3"/>
  <c r="K86" i="3"/>
  <c r="J86" i="3"/>
  <c r="M86" i="3"/>
  <c r="N86" i="3"/>
  <c r="L90" i="3"/>
  <c r="M90" i="3"/>
  <c r="K90" i="3"/>
  <c r="J90" i="3"/>
  <c r="N90" i="3"/>
  <c r="L94" i="3"/>
  <c r="K94" i="3"/>
  <c r="M94" i="3"/>
  <c r="J94" i="3"/>
  <c r="N94" i="3"/>
  <c r="L98" i="3"/>
  <c r="K98" i="3"/>
  <c r="M98" i="3"/>
  <c r="J98" i="3"/>
  <c r="N98" i="3"/>
  <c r="L102" i="3"/>
  <c r="K102" i="3"/>
  <c r="J102" i="3"/>
  <c r="M102" i="3"/>
  <c r="I113" i="3"/>
  <c r="N102" i="3"/>
  <c r="G114" i="3"/>
  <c r="E115" i="3"/>
  <c r="L106" i="3"/>
  <c r="K106" i="3"/>
  <c r="M106" i="3"/>
  <c r="J106" i="3"/>
  <c r="I117" i="3"/>
  <c r="N106" i="3"/>
  <c r="G118" i="3"/>
  <c r="E119" i="3"/>
  <c r="H122" i="3"/>
  <c r="J12" i="5"/>
  <c r="M12" i="5"/>
  <c r="L12" i="5"/>
  <c r="L28" i="5"/>
  <c r="J28" i="5"/>
  <c r="V9" i="6"/>
  <c r="T9" i="6"/>
  <c r="D18" i="11"/>
  <c r="N58" i="2"/>
  <c r="M58" i="2"/>
  <c r="L58" i="2"/>
  <c r="N35" i="3"/>
  <c r="M35" i="3"/>
  <c r="L35" i="3"/>
  <c r="J35" i="3"/>
  <c r="K35" i="3"/>
  <c r="N96" i="3"/>
  <c r="M96" i="3"/>
  <c r="L96" i="3"/>
  <c r="K96" i="3"/>
  <c r="J96" i="3"/>
  <c r="W36" i="6"/>
  <c r="P19" i="9"/>
  <c r="O19" i="9"/>
  <c r="M21" i="2"/>
  <c r="J21" i="2"/>
  <c r="L21" i="2"/>
  <c r="K21" i="2"/>
  <c r="M47" i="3"/>
  <c r="L47" i="3"/>
  <c r="K47" i="3"/>
  <c r="J47" i="3"/>
  <c r="N15" i="2"/>
  <c r="I18" i="2"/>
  <c r="M15" i="2"/>
  <c r="L15" i="2"/>
  <c r="K15" i="2"/>
  <c r="J15" i="2"/>
  <c r="G43" i="2"/>
  <c r="K43" i="3"/>
  <c r="L43" i="3"/>
  <c r="J43" i="3"/>
  <c r="M43" i="3"/>
  <c r="K51" i="3"/>
  <c r="L51" i="3"/>
  <c r="J51" i="3"/>
  <c r="M51" i="3"/>
  <c r="K59" i="3"/>
  <c r="J59" i="3"/>
  <c r="L59" i="3"/>
  <c r="M59" i="3"/>
  <c r="H114" i="3"/>
  <c r="F115" i="3"/>
  <c r="H118" i="3"/>
  <c r="F119" i="3"/>
  <c r="E120" i="3"/>
  <c r="G121" i="3"/>
  <c r="L111" i="3"/>
  <c r="K111" i="3"/>
  <c r="M111" i="3"/>
  <c r="J111" i="3"/>
  <c r="N111" i="3"/>
  <c r="I122" i="3"/>
  <c r="M9" i="5"/>
  <c r="J9" i="5"/>
  <c r="L9" i="5"/>
  <c r="J23" i="5"/>
  <c r="L23" i="5"/>
  <c r="L13" i="8"/>
  <c r="L40" i="8"/>
  <c r="F63" i="8"/>
  <c r="F57" i="8"/>
  <c r="N14" i="2"/>
  <c r="N72" i="2"/>
  <c r="J72" i="2"/>
  <c r="M72" i="2"/>
  <c r="L72" i="2"/>
  <c r="K72" i="2"/>
  <c r="N27" i="3"/>
  <c r="M27" i="3"/>
  <c r="L27" i="3"/>
  <c r="K27" i="3"/>
  <c r="J27" i="3"/>
  <c r="N39" i="3"/>
  <c r="J39" i="3"/>
  <c r="M39" i="3"/>
  <c r="L39" i="3"/>
  <c r="K39" i="3"/>
  <c r="N70" i="3"/>
  <c r="M70" i="3"/>
  <c r="L70" i="3"/>
  <c r="K70" i="3"/>
  <c r="J70" i="3"/>
  <c r="E113" i="3"/>
  <c r="G196" i="3"/>
  <c r="U10" i="5"/>
  <c r="W10" i="5"/>
  <c r="S10" i="5"/>
  <c r="M50" i="5"/>
  <c r="O103" i="8"/>
  <c r="N103" i="8"/>
  <c r="L9" i="2"/>
  <c r="M9" i="2"/>
  <c r="N9" i="2"/>
  <c r="E18" i="2"/>
  <c r="N24" i="2"/>
  <c r="M24" i="2"/>
  <c r="L24" i="2"/>
  <c r="E42" i="2"/>
  <c r="L57" i="2"/>
  <c r="N57" i="2"/>
  <c r="M57" i="2"/>
  <c r="L65" i="2"/>
  <c r="N65" i="2"/>
  <c r="I68" i="2"/>
  <c r="M65" i="2"/>
  <c r="J14" i="3"/>
  <c r="K14" i="3"/>
  <c r="L14" i="3"/>
  <c r="N14" i="3"/>
  <c r="M14" i="3"/>
  <c r="J18" i="3"/>
  <c r="N18" i="3"/>
  <c r="M18" i="3"/>
  <c r="L18" i="3"/>
  <c r="K18" i="3"/>
  <c r="J22" i="3"/>
  <c r="L22" i="3"/>
  <c r="K22" i="3"/>
  <c r="N22" i="3"/>
  <c r="M22" i="3"/>
  <c r="J26" i="3"/>
  <c r="N26" i="3"/>
  <c r="L26" i="3"/>
  <c r="K26" i="3"/>
  <c r="M26" i="3"/>
  <c r="J30" i="3"/>
  <c r="K30" i="3"/>
  <c r="L30" i="3"/>
  <c r="N30" i="3"/>
  <c r="M30" i="3"/>
  <c r="J34" i="3"/>
  <c r="N34" i="3"/>
  <c r="M34" i="3"/>
  <c r="L34" i="3"/>
  <c r="K34" i="3"/>
  <c r="J38" i="3"/>
  <c r="L38" i="3"/>
  <c r="N38" i="3"/>
  <c r="K38" i="3"/>
  <c r="M38" i="3"/>
  <c r="J44" i="3"/>
  <c r="K44" i="3"/>
  <c r="M44" i="3"/>
  <c r="L44" i="3"/>
  <c r="J52" i="3"/>
  <c r="K52" i="3"/>
  <c r="M52" i="3"/>
  <c r="L52" i="3"/>
  <c r="J60" i="3"/>
  <c r="K60" i="3"/>
  <c r="M60" i="3"/>
  <c r="L60" i="3"/>
  <c r="J65" i="3"/>
  <c r="N65" i="3"/>
  <c r="K65" i="3"/>
  <c r="M65" i="3"/>
  <c r="L65" i="3"/>
  <c r="J69" i="3"/>
  <c r="K69" i="3"/>
  <c r="N69" i="3"/>
  <c r="M69" i="3"/>
  <c r="L69" i="3"/>
  <c r="J83" i="3"/>
  <c r="N83" i="3"/>
  <c r="K83" i="3"/>
  <c r="M83" i="3"/>
  <c r="L83" i="3"/>
  <c r="J87" i="3"/>
  <c r="K87" i="3"/>
  <c r="N87" i="3"/>
  <c r="M87" i="3"/>
  <c r="L87" i="3"/>
  <c r="J91" i="3"/>
  <c r="K91" i="3"/>
  <c r="N91" i="3"/>
  <c r="M91" i="3"/>
  <c r="L91" i="3"/>
  <c r="J95" i="3"/>
  <c r="N95" i="3"/>
  <c r="K95" i="3"/>
  <c r="M95" i="3"/>
  <c r="L95" i="3"/>
  <c r="J99" i="3"/>
  <c r="N99" i="3"/>
  <c r="K99" i="3"/>
  <c r="M99" i="3"/>
  <c r="L99" i="3"/>
  <c r="I114" i="3"/>
  <c r="J103" i="3"/>
  <c r="K103" i="3"/>
  <c r="N103" i="3"/>
  <c r="M103" i="3"/>
  <c r="L103" i="3"/>
  <c r="G115" i="3"/>
  <c r="E116" i="3"/>
  <c r="J107" i="3"/>
  <c r="I118" i="3"/>
  <c r="K107" i="3"/>
  <c r="N107" i="3"/>
  <c r="M107" i="3"/>
  <c r="L107" i="3"/>
  <c r="G119" i="3"/>
  <c r="F120" i="3"/>
  <c r="H121" i="3"/>
  <c r="N164" i="3"/>
  <c r="G188" i="3"/>
  <c r="S22" i="5"/>
  <c r="W22" i="5"/>
  <c r="U22" i="5"/>
  <c r="U32" i="5"/>
  <c r="S32" i="5"/>
  <c r="M42" i="5"/>
  <c r="F19" i="8"/>
  <c r="O57" i="8"/>
  <c r="F82" i="8"/>
  <c r="L97" i="8"/>
  <c r="J107" i="8"/>
  <c r="L119" i="8"/>
  <c r="J129" i="8"/>
  <c r="L141" i="8"/>
  <c r="J151" i="8"/>
  <c r="L163" i="8"/>
  <c r="J173" i="8"/>
  <c r="L185" i="8"/>
  <c r="J195" i="8"/>
  <c r="L207" i="8"/>
  <c r="N9" i="10"/>
  <c r="E67" i="2"/>
  <c r="N11" i="3"/>
  <c r="M11" i="3"/>
  <c r="L11" i="3"/>
  <c r="K11" i="3"/>
  <c r="J11" i="3"/>
  <c r="N31" i="3"/>
  <c r="J31" i="3"/>
  <c r="M31" i="3"/>
  <c r="L31" i="3"/>
  <c r="K31" i="3"/>
  <c r="N88" i="3"/>
  <c r="M88" i="3"/>
  <c r="L88" i="3"/>
  <c r="K88" i="3"/>
  <c r="J88" i="3"/>
  <c r="N100" i="3"/>
  <c r="M100" i="3"/>
  <c r="L100" i="3"/>
  <c r="K100" i="3"/>
  <c r="J100" i="3"/>
  <c r="L32" i="8"/>
  <c r="O191" i="8"/>
  <c r="N191" i="8"/>
  <c r="D62" i="11"/>
  <c r="M13" i="2"/>
  <c r="N13" i="2"/>
  <c r="L13" i="2"/>
  <c r="G17" i="2"/>
  <c r="L61" i="2"/>
  <c r="M61" i="2"/>
  <c r="J10" i="3"/>
  <c r="K10" i="3"/>
  <c r="N10" i="3"/>
  <c r="M10" i="3"/>
  <c r="L10" i="3"/>
  <c r="M45" i="3"/>
  <c r="L45" i="3"/>
  <c r="J45" i="3"/>
  <c r="K45" i="3"/>
  <c r="J53" i="3"/>
  <c r="M53" i="3"/>
  <c r="L53" i="3"/>
  <c r="K53" i="3"/>
  <c r="J61" i="3"/>
  <c r="M61" i="3"/>
  <c r="L61" i="3"/>
  <c r="K61" i="3"/>
  <c r="H115" i="3"/>
  <c r="F116" i="3"/>
  <c r="H119" i="3"/>
  <c r="I120" i="3"/>
  <c r="N109" i="3"/>
  <c r="J109" i="3"/>
  <c r="M109" i="3"/>
  <c r="L109" i="3"/>
  <c r="K109" i="3"/>
  <c r="G192" i="3"/>
  <c r="J8" i="5"/>
  <c r="M8" i="5"/>
  <c r="L8" i="5"/>
  <c r="M39" i="5"/>
  <c r="L39" i="5"/>
  <c r="J39" i="5"/>
  <c r="U20" i="6"/>
  <c r="S20" i="6"/>
  <c r="H63" i="8"/>
  <c r="H80" i="8"/>
  <c r="J80" i="8"/>
  <c r="M17" i="12"/>
  <c r="M36" i="5"/>
  <c r="L36" i="5"/>
  <c r="J36" i="5"/>
  <c r="M44" i="5"/>
  <c r="L44" i="5"/>
  <c r="K44" i="5"/>
  <c r="J44" i="5"/>
  <c r="I44" i="5"/>
  <c r="M52" i="5"/>
  <c r="L10" i="8"/>
  <c r="J12" i="8"/>
  <c r="O16" i="8"/>
  <c r="N16" i="8"/>
  <c r="L18" i="8"/>
  <c r="J20" i="8"/>
  <c r="J31" i="8"/>
  <c r="O35" i="8"/>
  <c r="N35" i="8"/>
  <c r="L37" i="8"/>
  <c r="J39" i="8"/>
  <c r="F54" i="8"/>
  <c r="O54" i="8"/>
  <c r="N54" i="8"/>
  <c r="F62" i="8"/>
  <c r="H79" i="8"/>
  <c r="F81" i="8"/>
  <c r="O100" i="8"/>
  <c r="N100" i="8"/>
  <c r="L102" i="8"/>
  <c r="J104" i="8"/>
  <c r="O122" i="8"/>
  <c r="N122" i="8"/>
  <c r="L124" i="8"/>
  <c r="J126" i="8"/>
  <c r="O144" i="8"/>
  <c r="N144" i="8"/>
  <c r="L146" i="8"/>
  <c r="J148" i="8"/>
  <c r="O166" i="8"/>
  <c r="N166" i="8"/>
  <c r="L168" i="8"/>
  <c r="J170" i="8"/>
  <c r="O188" i="8"/>
  <c r="N188" i="8"/>
  <c r="L190" i="8"/>
  <c r="J192" i="8"/>
  <c r="J212" i="8"/>
  <c r="I10" i="9"/>
  <c r="G12" i="9"/>
  <c r="E14" i="9"/>
  <c r="S17" i="9"/>
  <c r="R17" i="9"/>
  <c r="N14" i="10"/>
  <c r="J37" i="10"/>
  <c r="D42" i="11"/>
  <c r="M29" i="12"/>
  <c r="X43" i="12"/>
  <c r="K12" i="14"/>
  <c r="J12" i="14"/>
  <c r="I12" i="14"/>
  <c r="K42" i="14"/>
  <c r="J42" i="14"/>
  <c r="I42" i="14"/>
  <c r="M80" i="15"/>
  <c r="L80" i="15"/>
  <c r="K80" i="15"/>
  <c r="J80" i="15"/>
  <c r="I80" i="15"/>
  <c r="L55" i="16"/>
  <c r="K55" i="16"/>
  <c r="J55" i="16"/>
  <c r="I55" i="16"/>
  <c r="H63" i="16"/>
  <c r="G120" i="3"/>
  <c r="E121" i="3"/>
  <c r="I123" i="3"/>
  <c r="M112" i="3"/>
  <c r="J112" i="3"/>
  <c r="N112" i="3"/>
  <c r="L112" i="3"/>
  <c r="K112" i="3"/>
  <c r="J135" i="3"/>
  <c r="K135" i="3"/>
  <c r="N135" i="3"/>
  <c r="J9" i="8"/>
  <c r="H11" i="8"/>
  <c r="O13" i="8"/>
  <c r="N13" i="8"/>
  <c r="L15" i="8"/>
  <c r="J17" i="8"/>
  <c r="H19" i="8"/>
  <c r="O32" i="8"/>
  <c r="N32" i="8"/>
  <c r="L34" i="8"/>
  <c r="J36" i="8"/>
  <c r="H38" i="8"/>
  <c r="L42" i="8"/>
  <c r="O97" i="8"/>
  <c r="N97" i="8"/>
  <c r="L99" i="8"/>
  <c r="J101" i="8"/>
  <c r="L107" i="8"/>
  <c r="J109" i="8"/>
  <c r="L232" i="8"/>
  <c r="J284" i="8"/>
  <c r="M41" i="12"/>
  <c r="V55" i="12"/>
  <c r="U55" i="12"/>
  <c r="K111" i="14"/>
  <c r="J111" i="14"/>
  <c r="I111" i="14"/>
  <c r="J124" i="17"/>
  <c r="L124" i="17"/>
  <c r="H120" i="3"/>
  <c r="F121" i="3"/>
  <c r="O10" i="8"/>
  <c r="N10" i="8"/>
  <c r="L12" i="8"/>
  <c r="J14" i="8"/>
  <c r="L20" i="8"/>
  <c r="L31" i="8"/>
  <c r="J33" i="8"/>
  <c r="O37" i="8"/>
  <c r="N37" i="8"/>
  <c r="L39" i="8"/>
  <c r="J41" i="8"/>
  <c r="J98" i="8"/>
  <c r="O102" i="8"/>
  <c r="N102" i="8"/>
  <c r="L104" i="8"/>
  <c r="J106" i="8"/>
  <c r="L254" i="8"/>
  <c r="P12" i="9"/>
  <c r="O12" i="9"/>
  <c r="M14" i="9"/>
  <c r="I18" i="9"/>
  <c r="G20" i="9"/>
  <c r="H20" i="10"/>
  <c r="D30" i="11"/>
  <c r="D75" i="11"/>
  <c r="N21" i="12"/>
  <c r="M21" i="12"/>
  <c r="X35" i="12"/>
  <c r="Y17" i="13"/>
  <c r="W17" i="13"/>
  <c r="J35" i="5"/>
  <c r="M35" i="5"/>
  <c r="L35" i="5"/>
  <c r="J43" i="5"/>
  <c r="M43" i="5"/>
  <c r="L43" i="5"/>
  <c r="J51" i="5"/>
  <c r="M51" i="5"/>
  <c r="L51" i="5"/>
  <c r="L9" i="8"/>
  <c r="J11" i="8"/>
  <c r="O15" i="8"/>
  <c r="N15" i="8"/>
  <c r="L17" i="8"/>
  <c r="J19" i="8"/>
  <c r="O34" i="8"/>
  <c r="N34" i="8"/>
  <c r="L36" i="8"/>
  <c r="J38" i="8"/>
  <c r="O99" i="8"/>
  <c r="N99" i="8"/>
  <c r="L101" i="8"/>
  <c r="J103" i="8"/>
  <c r="L109" i="8"/>
  <c r="I9" i="9"/>
  <c r="G11" i="9"/>
  <c r="E13" i="9"/>
  <c r="S16" i="9"/>
  <c r="R16" i="9"/>
  <c r="D10" i="11"/>
  <c r="D54" i="11"/>
  <c r="D99" i="11"/>
  <c r="M33" i="12"/>
  <c r="M149" i="15"/>
  <c r="L149" i="15"/>
  <c r="K149" i="15"/>
  <c r="J149" i="15"/>
  <c r="I149" i="15"/>
  <c r="G23" i="16"/>
  <c r="L124" i="16"/>
  <c r="K124" i="16"/>
  <c r="J124" i="16"/>
  <c r="I124" i="16"/>
  <c r="M32" i="5"/>
  <c r="L32" i="5"/>
  <c r="J32" i="5"/>
  <c r="M40" i="5"/>
  <c r="L40" i="5"/>
  <c r="J40" i="5"/>
  <c r="M48" i="5"/>
  <c r="L48" i="5"/>
  <c r="J48" i="5"/>
  <c r="O12" i="8"/>
  <c r="N12" i="8"/>
  <c r="L14" i="8"/>
  <c r="J16" i="8"/>
  <c r="O31" i="8"/>
  <c r="N31" i="8"/>
  <c r="L33" i="8"/>
  <c r="J35" i="8"/>
  <c r="L41" i="8"/>
  <c r="J43" i="8"/>
  <c r="L98" i="8"/>
  <c r="J100" i="8"/>
  <c r="O104" i="8"/>
  <c r="N104" i="8"/>
  <c r="L106" i="8"/>
  <c r="J108" i="8"/>
  <c r="J130" i="8"/>
  <c r="J152" i="8"/>
  <c r="J174" i="8"/>
  <c r="J196" i="8"/>
  <c r="J240" i="8"/>
  <c r="J262" i="8"/>
  <c r="P20" i="9"/>
  <c r="O20" i="9"/>
  <c r="J18" i="10"/>
  <c r="L43" i="10"/>
  <c r="D34" i="11"/>
  <c r="D79" i="11"/>
  <c r="M45" i="12"/>
  <c r="E63" i="15"/>
  <c r="N110" i="3"/>
  <c r="M110" i="3"/>
  <c r="J110" i="3"/>
  <c r="K110" i="3"/>
  <c r="I121" i="3"/>
  <c r="L110" i="3"/>
  <c r="G122" i="3"/>
  <c r="E123" i="3"/>
  <c r="M10" i="5"/>
  <c r="K10" i="5"/>
  <c r="I10" i="5"/>
  <c r="M29" i="5"/>
  <c r="N9" i="8"/>
  <c r="O9" i="8"/>
  <c r="L11" i="8"/>
  <c r="J13" i="8"/>
  <c r="L19" i="8"/>
  <c r="J21" i="8"/>
  <c r="J32" i="8"/>
  <c r="N36" i="8"/>
  <c r="O36" i="8"/>
  <c r="L38" i="8"/>
  <c r="J40" i="8"/>
  <c r="O55" i="8"/>
  <c r="J97" i="8"/>
  <c r="N101" i="8"/>
  <c r="O101" i="8"/>
  <c r="L103" i="8"/>
  <c r="J105" i="8"/>
  <c r="J119" i="8"/>
  <c r="N123" i="8"/>
  <c r="O123" i="8"/>
  <c r="L125" i="8"/>
  <c r="J127" i="8"/>
  <c r="J141" i="8"/>
  <c r="N145" i="8"/>
  <c r="O145" i="8"/>
  <c r="L147" i="8"/>
  <c r="J149" i="8"/>
  <c r="J163" i="8"/>
  <c r="N167" i="8"/>
  <c r="O167" i="8"/>
  <c r="L169" i="8"/>
  <c r="J171" i="8"/>
  <c r="J185" i="8"/>
  <c r="N189" i="8"/>
  <c r="O189" i="8"/>
  <c r="L191" i="8"/>
  <c r="J193" i="8"/>
  <c r="J207" i="8"/>
  <c r="L210" i="8"/>
  <c r="O230" i="8"/>
  <c r="N230" i="8"/>
  <c r="J234" i="8"/>
  <c r="L240" i="8"/>
  <c r="P11" i="9"/>
  <c r="O11" i="9"/>
  <c r="M13" i="9"/>
  <c r="I17" i="9"/>
  <c r="G19" i="9"/>
  <c r="E21" i="9"/>
  <c r="D14" i="11"/>
  <c r="D58" i="11"/>
  <c r="D103" i="11"/>
  <c r="N12" i="12"/>
  <c r="M12" i="12"/>
  <c r="N25" i="12"/>
  <c r="M25" i="12"/>
  <c r="X39" i="12"/>
  <c r="J10" i="8"/>
  <c r="O14" i="8"/>
  <c r="N14" i="8"/>
  <c r="L16" i="8"/>
  <c r="J18" i="8"/>
  <c r="O33" i="8"/>
  <c r="N33" i="8"/>
  <c r="L35" i="8"/>
  <c r="J37" i="8"/>
  <c r="L43" i="8"/>
  <c r="O98" i="8"/>
  <c r="N98" i="8"/>
  <c r="L100" i="8"/>
  <c r="J102" i="8"/>
  <c r="L108" i="8"/>
  <c r="O120" i="8"/>
  <c r="N120" i="8"/>
  <c r="L122" i="8"/>
  <c r="J124" i="8"/>
  <c r="L130" i="8"/>
  <c r="O142" i="8"/>
  <c r="N142" i="8"/>
  <c r="L144" i="8"/>
  <c r="J146" i="8"/>
  <c r="L152" i="8"/>
  <c r="O164" i="8"/>
  <c r="N164" i="8"/>
  <c r="L166" i="8"/>
  <c r="J168" i="8"/>
  <c r="L174" i="8"/>
  <c r="O186" i="8"/>
  <c r="N186" i="8"/>
  <c r="L188" i="8"/>
  <c r="J190" i="8"/>
  <c r="L196" i="8"/>
  <c r="O208" i="8"/>
  <c r="N208" i="8"/>
  <c r="O252" i="8"/>
  <c r="N252" i="8"/>
  <c r="J256" i="8"/>
  <c r="S9" i="9"/>
  <c r="R9" i="9"/>
  <c r="L16" i="10"/>
  <c r="D38" i="11"/>
  <c r="D83" i="11"/>
  <c r="N11" i="12"/>
  <c r="M11" i="12"/>
  <c r="M37" i="12"/>
  <c r="E23" i="14"/>
  <c r="N6" i="12"/>
  <c r="M6" i="12"/>
  <c r="J6" i="12"/>
  <c r="I6" i="12"/>
  <c r="V8" i="12"/>
  <c r="U8" i="12"/>
  <c r="N10" i="12"/>
  <c r="M10" i="12"/>
  <c r="J10" i="12"/>
  <c r="I10" i="12"/>
  <c r="V14" i="12"/>
  <c r="U14" i="12"/>
  <c r="K13" i="14"/>
  <c r="J13" i="14"/>
  <c r="I13" i="14"/>
  <c r="F23" i="14"/>
  <c r="G51" i="14"/>
  <c r="K50" i="14"/>
  <c r="J50" i="14"/>
  <c r="I50" i="14"/>
  <c r="K119" i="14"/>
  <c r="J119" i="14"/>
  <c r="I119" i="14"/>
  <c r="M37" i="15"/>
  <c r="L37" i="15"/>
  <c r="K37" i="15"/>
  <c r="J37" i="15"/>
  <c r="I37" i="15"/>
  <c r="L17" i="16"/>
  <c r="K17" i="16"/>
  <c r="J17" i="16"/>
  <c r="I17" i="16"/>
  <c r="L81" i="16"/>
  <c r="K81" i="16"/>
  <c r="J81" i="16"/>
  <c r="I81" i="16"/>
  <c r="D93" i="16"/>
  <c r="E133" i="16"/>
  <c r="H149" i="16"/>
  <c r="L150" i="16"/>
  <c r="K150" i="16"/>
  <c r="J150" i="16"/>
  <c r="I150" i="16"/>
  <c r="L30" i="17"/>
  <c r="K30" i="17"/>
  <c r="J30" i="17"/>
  <c r="I30" i="17"/>
  <c r="AA71" i="18"/>
  <c r="Z71" i="1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K14" i="14"/>
  <c r="J14" i="14"/>
  <c r="I14" i="14"/>
  <c r="G23" i="14"/>
  <c r="K17" i="14"/>
  <c r="J17" i="14"/>
  <c r="I17" i="14"/>
  <c r="D37" i="14"/>
  <c r="K59" i="14"/>
  <c r="J59" i="14"/>
  <c r="I59" i="14"/>
  <c r="F121" i="14"/>
  <c r="K128" i="14"/>
  <c r="J128" i="14"/>
  <c r="I128" i="14"/>
  <c r="M62" i="15"/>
  <c r="L62" i="15"/>
  <c r="K62" i="15"/>
  <c r="J62" i="15"/>
  <c r="I62" i="15"/>
  <c r="F77" i="15"/>
  <c r="M131" i="15"/>
  <c r="L131" i="15"/>
  <c r="K131" i="15"/>
  <c r="J131" i="15"/>
  <c r="I131" i="15"/>
  <c r="H37" i="16"/>
  <c r="L38" i="16"/>
  <c r="K38" i="16"/>
  <c r="J38" i="16"/>
  <c r="I38" i="16"/>
  <c r="C37" i="17"/>
  <c r="U90" i="18"/>
  <c r="L262" i="8"/>
  <c r="O274" i="8"/>
  <c r="N274" i="8"/>
  <c r="L276" i="8"/>
  <c r="J278" i="8"/>
  <c r="S11" i="9"/>
  <c r="R11" i="9"/>
  <c r="I12" i="9"/>
  <c r="G14" i="9"/>
  <c r="P14" i="9"/>
  <c r="O14" i="9"/>
  <c r="E16" i="9"/>
  <c r="M16" i="9"/>
  <c r="S19" i="9"/>
  <c r="R19" i="9"/>
  <c r="I20" i="9"/>
  <c r="L10" i="10"/>
  <c r="F16" i="10"/>
  <c r="O16" i="10"/>
  <c r="N16" i="10"/>
  <c r="L18" i="10"/>
  <c r="N35" i="10"/>
  <c r="D76" i="11"/>
  <c r="D80" i="11"/>
  <c r="D84" i="11"/>
  <c r="D96" i="11"/>
  <c r="D100" i="11"/>
  <c r="D104" i="11"/>
  <c r="D108" i="11"/>
  <c r="H23" i="14"/>
  <c r="K15" i="14"/>
  <c r="J15" i="14"/>
  <c r="I15" i="14"/>
  <c r="K18" i="14"/>
  <c r="J18" i="14"/>
  <c r="I18" i="14"/>
  <c r="K68" i="14"/>
  <c r="J68" i="14"/>
  <c r="I68" i="14"/>
  <c r="C107" i="14"/>
  <c r="K137" i="14"/>
  <c r="J137" i="14"/>
  <c r="I137" i="14"/>
  <c r="Y20" i="15"/>
  <c r="W20" i="15"/>
  <c r="M88" i="15"/>
  <c r="L88" i="15"/>
  <c r="K88" i="15"/>
  <c r="J88" i="15"/>
  <c r="I88" i="15"/>
  <c r="C147" i="15"/>
  <c r="M157" i="15"/>
  <c r="L157" i="15"/>
  <c r="K157" i="15"/>
  <c r="J157" i="15"/>
  <c r="I157" i="15"/>
  <c r="E107" i="16"/>
  <c r="L132" i="16"/>
  <c r="K132" i="16"/>
  <c r="J132" i="16"/>
  <c r="I132" i="16"/>
  <c r="F147" i="16"/>
  <c r="Q92" i="18"/>
  <c r="S93" i="18"/>
  <c r="R93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76" i="14"/>
  <c r="J76" i="14"/>
  <c r="I76" i="14"/>
  <c r="K145" i="14"/>
  <c r="J145" i="14"/>
  <c r="I145" i="14"/>
  <c r="C35" i="15"/>
  <c r="M45" i="15"/>
  <c r="L45" i="15"/>
  <c r="K45" i="15"/>
  <c r="J45" i="15"/>
  <c r="I45" i="15"/>
  <c r="G91" i="15"/>
  <c r="M114" i="15"/>
  <c r="L114" i="15"/>
  <c r="K114" i="15"/>
  <c r="J114" i="15"/>
  <c r="I114" i="15"/>
  <c r="F35" i="16"/>
  <c r="L89" i="16"/>
  <c r="K89" i="16"/>
  <c r="J89" i="16"/>
  <c r="I89" i="16"/>
  <c r="L158" i="16"/>
  <c r="K158" i="16"/>
  <c r="J158" i="16"/>
  <c r="I158" i="16"/>
  <c r="L39" i="17"/>
  <c r="K39" i="17"/>
  <c r="J39" i="17"/>
  <c r="I39" i="17"/>
  <c r="O232" i="8"/>
  <c r="N232" i="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K85" i="14"/>
  <c r="J85" i="14"/>
  <c r="I85" i="14"/>
  <c r="H93" i="14"/>
  <c r="K154" i="14"/>
  <c r="J154" i="14"/>
  <c r="I154" i="14"/>
  <c r="M71" i="15"/>
  <c r="L71" i="15"/>
  <c r="K71" i="15"/>
  <c r="J71" i="15"/>
  <c r="I71" i="15"/>
  <c r="M140" i="15"/>
  <c r="L140" i="15"/>
  <c r="K140" i="15"/>
  <c r="J140" i="15"/>
  <c r="I140" i="15"/>
  <c r="D161" i="15"/>
  <c r="L46" i="16"/>
  <c r="K46" i="16"/>
  <c r="J46" i="16"/>
  <c r="I46" i="16"/>
  <c r="C105" i="16"/>
  <c r="L115" i="16"/>
  <c r="K115" i="16"/>
  <c r="J115" i="16"/>
  <c r="I115" i="16"/>
  <c r="F121" i="16"/>
  <c r="G161" i="16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D9" i="11"/>
  <c r="D13" i="11"/>
  <c r="D17" i="11"/>
  <c r="D33" i="11"/>
  <c r="D37" i="11"/>
  <c r="D41" i="11"/>
  <c r="D53" i="11"/>
  <c r="D57" i="11"/>
  <c r="D61" i="11"/>
  <c r="C23" i="14"/>
  <c r="K25" i="14"/>
  <c r="J25" i="14"/>
  <c r="I25" i="14"/>
  <c r="E79" i="14"/>
  <c r="G163" i="14"/>
  <c r="K162" i="14"/>
  <c r="J162" i="14"/>
  <c r="I162" i="14"/>
  <c r="E21" i="15"/>
  <c r="M28" i="15"/>
  <c r="L28" i="15"/>
  <c r="K28" i="15"/>
  <c r="J28" i="15"/>
  <c r="I28" i="15"/>
  <c r="D49" i="15"/>
  <c r="M97" i="15"/>
  <c r="L97" i="15"/>
  <c r="K97" i="15"/>
  <c r="J97" i="15"/>
  <c r="I97" i="15"/>
  <c r="H105" i="15"/>
  <c r="L13" i="16"/>
  <c r="K13" i="16"/>
  <c r="J13" i="16"/>
  <c r="I13" i="16"/>
  <c r="H21" i="16"/>
  <c r="G49" i="16"/>
  <c r="L72" i="16"/>
  <c r="K72" i="16"/>
  <c r="J72" i="16"/>
  <c r="I72" i="16"/>
  <c r="L141" i="16"/>
  <c r="K141" i="16"/>
  <c r="J141" i="16"/>
  <c r="I141" i="16"/>
  <c r="E9" i="17"/>
  <c r="C21" i="17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4" i="11"/>
  <c r="D78" i="11"/>
  <c r="D82" i="11"/>
  <c r="D86" i="11"/>
  <c r="D98" i="11"/>
  <c r="D102" i="11"/>
  <c r="D106" i="11"/>
  <c r="K11" i="14"/>
  <c r="J11" i="14"/>
  <c r="I11" i="14"/>
  <c r="D23" i="14"/>
  <c r="K33" i="14"/>
  <c r="J33" i="14"/>
  <c r="I33" i="14"/>
  <c r="K102" i="14"/>
  <c r="J102" i="14"/>
  <c r="I102" i="14"/>
  <c r="D149" i="14"/>
  <c r="M54" i="15"/>
  <c r="L54" i="15"/>
  <c r="K54" i="15"/>
  <c r="J54" i="15"/>
  <c r="I54" i="15"/>
  <c r="M123" i="15"/>
  <c r="L123" i="15"/>
  <c r="K123" i="15"/>
  <c r="J123" i="15"/>
  <c r="I123" i="15"/>
  <c r="L29" i="16"/>
  <c r="K29" i="16"/>
  <c r="J29" i="16"/>
  <c r="I29" i="16"/>
  <c r="C79" i="16"/>
  <c r="L98" i="16"/>
  <c r="K98" i="16"/>
  <c r="J98" i="16"/>
  <c r="I98" i="16"/>
  <c r="D119" i="16"/>
  <c r="G135" i="16"/>
  <c r="L47" i="17"/>
  <c r="K47" i="17"/>
  <c r="J47" i="17"/>
  <c r="I47" i="17"/>
  <c r="M116" i="17"/>
  <c r="G50" i="18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I155" i="14"/>
  <c r="H163" i="14"/>
  <c r="M10" i="15"/>
  <c r="L10" i="15"/>
  <c r="K10" i="15"/>
  <c r="J10" i="15"/>
  <c r="I10" i="15"/>
  <c r="F21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H23" i="16"/>
  <c r="L24" i="16"/>
  <c r="K24" i="16"/>
  <c r="J24" i="16"/>
  <c r="I24" i="16"/>
  <c r="G35" i="16"/>
  <c r="L32" i="16"/>
  <c r="K32" i="16"/>
  <c r="J32" i="16"/>
  <c r="I32" i="16"/>
  <c r="M41" i="16"/>
  <c r="L41" i="16"/>
  <c r="K41" i="16"/>
  <c r="J41" i="16"/>
  <c r="I41" i="16"/>
  <c r="H49" i="16"/>
  <c r="L58" i="16"/>
  <c r="K58" i="16"/>
  <c r="J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M84" i="16"/>
  <c r="L84" i="16"/>
  <c r="K84" i="16"/>
  <c r="J84" i="16"/>
  <c r="I84" i="16"/>
  <c r="E93" i="16"/>
  <c r="D105" i="16"/>
  <c r="L101" i="16"/>
  <c r="K101" i="16"/>
  <c r="J101" i="16"/>
  <c r="I101" i="16"/>
  <c r="F107" i="16"/>
  <c r="L110" i="16"/>
  <c r="K110" i="16"/>
  <c r="J110" i="16"/>
  <c r="I110" i="16"/>
  <c r="E119" i="16"/>
  <c r="L118" i="16"/>
  <c r="K118" i="16"/>
  <c r="J118" i="16"/>
  <c r="I118" i="16"/>
  <c r="G121" i="16"/>
  <c r="F133" i="16"/>
  <c r="L127" i="16"/>
  <c r="K127" i="16"/>
  <c r="J127" i="16"/>
  <c r="I127" i="16"/>
  <c r="H135" i="16"/>
  <c r="L136" i="16"/>
  <c r="K136" i="16"/>
  <c r="J136" i="16"/>
  <c r="I136" i="16"/>
  <c r="G147" i="16"/>
  <c r="L144" i="16"/>
  <c r="K144" i="16"/>
  <c r="J144" i="16"/>
  <c r="I144" i="16"/>
  <c r="L153" i="16"/>
  <c r="K153" i="16"/>
  <c r="J153" i="16"/>
  <c r="I153" i="16"/>
  <c r="H161" i="16"/>
  <c r="F9" i="17"/>
  <c r="L11" i="17"/>
  <c r="K11" i="17"/>
  <c r="J11" i="17"/>
  <c r="I11" i="17"/>
  <c r="D21" i="17"/>
  <c r="M15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M33" i="17"/>
  <c r="L33" i="17"/>
  <c r="K33" i="17"/>
  <c r="J33" i="17"/>
  <c r="I33" i="17"/>
  <c r="D37" i="17"/>
  <c r="C49" i="17"/>
  <c r="L42" i="17"/>
  <c r="K42" i="17"/>
  <c r="J42" i="17"/>
  <c r="I42" i="17"/>
  <c r="J9" i="18"/>
  <c r="I9" i="18"/>
  <c r="H8" i="18"/>
  <c r="T41" i="18"/>
  <c r="S41" i="18"/>
  <c r="R41" i="18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F93" i="16"/>
  <c r="M96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H121" i="16"/>
  <c r="L122" i="16"/>
  <c r="K122" i="16"/>
  <c r="J122" i="16"/>
  <c r="I122" i="16"/>
  <c r="G133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G9" i="17"/>
  <c r="E21" i="17"/>
  <c r="D23" i="17"/>
  <c r="C35" i="17"/>
  <c r="L28" i="17"/>
  <c r="K28" i="17"/>
  <c r="J28" i="17"/>
  <c r="I28" i="17"/>
  <c r="E37" i="17"/>
  <c r="D49" i="17"/>
  <c r="L45" i="17"/>
  <c r="K45" i="17"/>
  <c r="J45" i="17"/>
  <c r="I45" i="17"/>
  <c r="P8" i="18"/>
  <c r="K25" i="18"/>
  <c r="J25" i="18"/>
  <c r="I25" i="18"/>
  <c r="C104" i="18"/>
  <c r="S127" i="18"/>
  <c r="R127" i="18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L9" i="15"/>
  <c r="K9" i="15"/>
  <c r="J9" i="15"/>
  <c r="I9" i="15"/>
  <c r="M9" i="15"/>
  <c r="L13" i="15"/>
  <c r="K13" i="15"/>
  <c r="J13" i="15"/>
  <c r="I13" i="15"/>
  <c r="H21" i="15"/>
  <c r="M13" i="15"/>
  <c r="L17" i="15"/>
  <c r="K17" i="15"/>
  <c r="J17" i="15"/>
  <c r="I17" i="15"/>
  <c r="M17" i="15"/>
  <c r="F35" i="15"/>
  <c r="L29" i="15"/>
  <c r="K29" i="15"/>
  <c r="J29" i="15"/>
  <c r="I29" i="15"/>
  <c r="M29" i="15"/>
  <c r="L38" i="15"/>
  <c r="K38" i="15"/>
  <c r="J38" i="15"/>
  <c r="I38" i="15"/>
  <c r="M38" i="15"/>
  <c r="G49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C105" i="15"/>
  <c r="L98" i="15"/>
  <c r="K98" i="15"/>
  <c r="J98" i="15"/>
  <c r="I98" i="15"/>
  <c r="M98" i="15"/>
  <c r="L107" i="15"/>
  <c r="K107" i="15"/>
  <c r="J107" i="15"/>
  <c r="I107" i="15"/>
  <c r="M107" i="15"/>
  <c r="D119" i="15"/>
  <c r="L115" i="15"/>
  <c r="K115" i="15"/>
  <c r="J115" i="15"/>
  <c r="I115" i="15"/>
  <c r="M115" i="15"/>
  <c r="L124" i="15"/>
  <c r="K124" i="15"/>
  <c r="J124" i="15"/>
  <c r="I124" i="15"/>
  <c r="M124" i="15"/>
  <c r="E133" i="15"/>
  <c r="L132" i="15"/>
  <c r="K132" i="15"/>
  <c r="J132" i="15"/>
  <c r="I132" i="15"/>
  <c r="M132" i="15"/>
  <c r="F147" i="15"/>
  <c r="L141" i="15"/>
  <c r="K141" i="15"/>
  <c r="J141" i="15"/>
  <c r="I141" i="15"/>
  <c r="M141" i="15"/>
  <c r="L150" i="15"/>
  <c r="K150" i="15"/>
  <c r="J150" i="15"/>
  <c r="I150" i="15"/>
  <c r="M150" i="15"/>
  <c r="G161" i="15"/>
  <c r="L158" i="15"/>
  <c r="K158" i="15"/>
  <c r="J158" i="15"/>
  <c r="I158" i="15"/>
  <c r="M158" i="15"/>
  <c r="E9" i="16"/>
  <c r="C21" i="16"/>
  <c r="L30" i="16"/>
  <c r="K30" i="16"/>
  <c r="J30" i="16"/>
  <c r="I30" i="16"/>
  <c r="C37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F79" i="16"/>
  <c r="L82" i="16"/>
  <c r="K82" i="16"/>
  <c r="J82" i="16"/>
  <c r="I82" i="16"/>
  <c r="M82" i="16"/>
  <c r="E91" i="16"/>
  <c r="L90" i="16"/>
  <c r="K90" i="16"/>
  <c r="J90" i="16"/>
  <c r="I90" i="16"/>
  <c r="G93" i="16"/>
  <c r="F105" i="16"/>
  <c r="L99" i="16"/>
  <c r="K99" i="16"/>
  <c r="J99" i="16"/>
  <c r="I99" i="16"/>
  <c r="L108" i="16"/>
  <c r="K108" i="16"/>
  <c r="J108" i="16"/>
  <c r="I108" i="16"/>
  <c r="H107" i="16"/>
  <c r="G119" i="16"/>
  <c r="L116" i="16"/>
  <c r="K116" i="16"/>
  <c r="J116" i="16"/>
  <c r="I116" i="16"/>
  <c r="L125" i="16"/>
  <c r="K125" i="16"/>
  <c r="J125" i="16"/>
  <c r="I125" i="16"/>
  <c r="H133" i="16"/>
  <c r="L142" i="16"/>
  <c r="K142" i="16"/>
  <c r="J142" i="16"/>
  <c r="I142" i="16"/>
  <c r="C149" i="16"/>
  <c r="L151" i="16"/>
  <c r="K151" i="16"/>
  <c r="J151" i="16"/>
  <c r="I151" i="16"/>
  <c r="L159" i="16"/>
  <c r="K159" i="16"/>
  <c r="J159" i="16"/>
  <c r="I159" i="16"/>
  <c r="L10" i="17"/>
  <c r="K10" i="17"/>
  <c r="J10" i="17"/>
  <c r="H9" i="17"/>
  <c r="M124" i="17" s="1"/>
  <c r="I10" i="17"/>
  <c r="F21" i="17"/>
  <c r="L14" i="17"/>
  <c r="K14" i="17"/>
  <c r="J14" i="17"/>
  <c r="I14" i="17"/>
  <c r="M14" i="17"/>
  <c r="L18" i="17"/>
  <c r="K18" i="17"/>
  <c r="J18" i="17"/>
  <c r="I18" i="17"/>
  <c r="M18" i="17"/>
  <c r="E23" i="17"/>
  <c r="D35" i="17"/>
  <c r="L31" i="17"/>
  <c r="K31" i="17"/>
  <c r="J31" i="17"/>
  <c r="I31" i="17"/>
  <c r="M31" i="17"/>
  <c r="F37" i="17"/>
  <c r="L40" i="17"/>
  <c r="K40" i="17"/>
  <c r="J40" i="17"/>
  <c r="I40" i="17"/>
  <c r="M40" i="17"/>
  <c r="E49" i="17"/>
  <c r="L48" i="17"/>
  <c r="K48" i="17"/>
  <c r="J48" i="17"/>
  <c r="I48" i="17"/>
  <c r="M48" i="17"/>
  <c r="X8" i="18"/>
  <c r="K17" i="18"/>
  <c r="J17" i="18"/>
  <c r="I17" i="18"/>
  <c r="E34" i="18"/>
  <c r="AA54" i="18"/>
  <c r="Y62" i="18"/>
  <c r="Z54" i="18"/>
  <c r="U64" i="18"/>
  <c r="S75" i="18"/>
  <c r="R75" i="18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K24" i="15"/>
  <c r="J24" i="15"/>
  <c r="I24" i="15"/>
  <c r="M24" i="15"/>
  <c r="L24" i="15"/>
  <c r="G35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C91" i="15"/>
  <c r="K84" i="15"/>
  <c r="J84" i="15"/>
  <c r="I84" i="15"/>
  <c r="M84" i="15"/>
  <c r="L84" i="15"/>
  <c r="K93" i="15"/>
  <c r="J93" i="15"/>
  <c r="I93" i="15"/>
  <c r="M93" i="15"/>
  <c r="L93" i="15"/>
  <c r="D105" i="15"/>
  <c r="K101" i="15"/>
  <c r="J101" i="15"/>
  <c r="I101" i="15"/>
  <c r="M101" i="15"/>
  <c r="L101" i="15"/>
  <c r="K110" i="15"/>
  <c r="J110" i="15"/>
  <c r="I110" i="15"/>
  <c r="M110" i="15"/>
  <c r="L110" i="15"/>
  <c r="E119" i="15"/>
  <c r="K118" i="15"/>
  <c r="J118" i="15"/>
  <c r="I118" i="15"/>
  <c r="M118" i="15"/>
  <c r="L118" i="15"/>
  <c r="F133" i="15"/>
  <c r="K127" i="15"/>
  <c r="J127" i="15"/>
  <c r="I127" i="15"/>
  <c r="M127" i="15"/>
  <c r="L127" i="15"/>
  <c r="K136" i="15"/>
  <c r="J136" i="15"/>
  <c r="I136" i="15"/>
  <c r="M136" i="15"/>
  <c r="L136" i="15"/>
  <c r="G147" i="15"/>
  <c r="K144" i="15"/>
  <c r="J144" i="15"/>
  <c r="I144" i="15"/>
  <c r="M144" i="15"/>
  <c r="L144" i="15"/>
  <c r="K153" i="15"/>
  <c r="J153" i="15"/>
  <c r="I153" i="15"/>
  <c r="H161" i="15"/>
  <c r="M153" i="15"/>
  <c r="L153" i="15"/>
  <c r="F9" i="16"/>
  <c r="K11" i="16"/>
  <c r="J11" i="16"/>
  <c r="I11" i="16"/>
  <c r="L11" i="16"/>
  <c r="D21" i="16"/>
  <c r="K15" i="16"/>
  <c r="J15" i="16"/>
  <c r="I15" i="16"/>
  <c r="L15" i="16"/>
  <c r="K19" i="16"/>
  <c r="J19" i="16"/>
  <c r="I19" i="16"/>
  <c r="M19" i="16"/>
  <c r="L19" i="16"/>
  <c r="C23" i="16"/>
  <c r="K25" i="16"/>
  <c r="J25" i="16"/>
  <c r="I25" i="16"/>
  <c r="L25" i="16"/>
  <c r="K33" i="16"/>
  <c r="J33" i="16"/>
  <c r="I33" i="16"/>
  <c r="L33" i="16"/>
  <c r="D37" i="16"/>
  <c r="C49" i="16"/>
  <c r="K42" i="16"/>
  <c r="J42" i="16"/>
  <c r="I42" i="16"/>
  <c r="L42" i="16"/>
  <c r="E51" i="16"/>
  <c r="D63" i="16"/>
  <c r="K59" i="16"/>
  <c r="J59" i="16"/>
  <c r="I59" i="16"/>
  <c r="L59" i="16"/>
  <c r="F65" i="16"/>
  <c r="K68" i="16"/>
  <c r="J68" i="16"/>
  <c r="I68" i="16"/>
  <c r="L68" i="16"/>
  <c r="E77" i="16"/>
  <c r="K76" i="16"/>
  <c r="J76" i="16"/>
  <c r="I76" i="16"/>
  <c r="L76" i="16"/>
  <c r="G79" i="16"/>
  <c r="F91" i="16"/>
  <c r="K85" i="16"/>
  <c r="J85" i="16"/>
  <c r="I85" i="16"/>
  <c r="L85" i="16"/>
  <c r="K94" i="16"/>
  <c r="J94" i="16"/>
  <c r="I94" i="16"/>
  <c r="H93" i="16"/>
  <c r="L94" i="16"/>
  <c r="G105" i="16"/>
  <c r="K102" i="16"/>
  <c r="J102" i="16"/>
  <c r="I102" i="16"/>
  <c r="M102" i="16"/>
  <c r="L102" i="16"/>
  <c r="K111" i="16"/>
  <c r="J111" i="16"/>
  <c r="I111" i="16"/>
  <c r="H119" i="16"/>
  <c r="L111" i="16"/>
  <c r="K128" i="16"/>
  <c r="J128" i="16"/>
  <c r="I128" i="16"/>
  <c r="L128" i="16"/>
  <c r="C135" i="16"/>
  <c r="K137" i="16"/>
  <c r="J137" i="16"/>
  <c r="I137" i="16"/>
  <c r="L137" i="16"/>
  <c r="K145" i="16"/>
  <c r="J145" i="16"/>
  <c r="I145" i="16"/>
  <c r="L145" i="16"/>
  <c r="D149" i="16"/>
  <c r="C161" i="16"/>
  <c r="K154" i="16"/>
  <c r="J154" i="16"/>
  <c r="I154" i="16"/>
  <c r="L154" i="16"/>
  <c r="G21" i="17"/>
  <c r="F23" i="17"/>
  <c r="K26" i="17"/>
  <c r="J26" i="17"/>
  <c r="I26" i="17"/>
  <c r="M26" i="17"/>
  <c r="L26" i="17"/>
  <c r="E35" i="17"/>
  <c r="K34" i="17"/>
  <c r="J34" i="17"/>
  <c r="I34" i="17"/>
  <c r="M34" i="17"/>
  <c r="L34" i="17"/>
  <c r="G37" i="17"/>
  <c r="F49" i="17"/>
  <c r="K43" i="17"/>
  <c r="J43" i="17"/>
  <c r="I43" i="17"/>
  <c r="M43" i="17"/>
  <c r="L43" i="17"/>
  <c r="K144" i="18"/>
  <c r="J144" i="18"/>
  <c r="I144" i="18"/>
  <c r="J21" i="14"/>
  <c r="I21" i="14"/>
  <c r="K21" i="14"/>
  <c r="J30" i="14"/>
  <c r="I30" i="14"/>
  <c r="K30" i="14"/>
  <c r="J39" i="14"/>
  <c r="I39" i="14"/>
  <c r="K39" i="14"/>
  <c r="D51" i="14"/>
  <c r="J47" i="14"/>
  <c r="I47" i="14"/>
  <c r="K47" i="14"/>
  <c r="J56" i="14"/>
  <c r="I56" i="14"/>
  <c r="K56" i="14"/>
  <c r="G65" i="14"/>
  <c r="J64" i="14"/>
  <c r="I64" i="14"/>
  <c r="K64" i="14"/>
  <c r="J73" i="14"/>
  <c r="I73" i="14"/>
  <c r="K73" i="14"/>
  <c r="J82" i="14"/>
  <c r="I82" i="14"/>
  <c r="K82" i="14"/>
  <c r="E93" i="14"/>
  <c r="J90" i="14"/>
  <c r="I90" i="14"/>
  <c r="K90" i="14"/>
  <c r="J99" i="14"/>
  <c r="I99" i="14"/>
  <c r="H107" i="14"/>
  <c r="K99" i="14"/>
  <c r="C121" i="14"/>
  <c r="J116" i="14"/>
  <c r="I116" i="14"/>
  <c r="K116" i="14"/>
  <c r="J125" i="14"/>
  <c r="I125" i="14"/>
  <c r="K125" i="14"/>
  <c r="F135" i="14"/>
  <c r="J133" i="14"/>
  <c r="I133" i="14"/>
  <c r="K133" i="14"/>
  <c r="J142" i="14"/>
  <c r="I142" i="14"/>
  <c r="K142" i="14"/>
  <c r="J151" i="14"/>
  <c r="I151" i="14"/>
  <c r="K151" i="14"/>
  <c r="D163" i="14"/>
  <c r="J159" i="14"/>
  <c r="I159" i="14"/>
  <c r="K159" i="14"/>
  <c r="J12" i="15"/>
  <c r="I12" i="15"/>
  <c r="M12" i="15"/>
  <c r="L12" i="15"/>
  <c r="K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C77" i="15"/>
  <c r="J70" i="15"/>
  <c r="I70" i="15"/>
  <c r="M70" i="15"/>
  <c r="L70" i="15"/>
  <c r="K70" i="15"/>
  <c r="J79" i="15"/>
  <c r="I79" i="15"/>
  <c r="M79" i="15"/>
  <c r="L79" i="15"/>
  <c r="K79" i="15"/>
  <c r="D91" i="15"/>
  <c r="J87" i="15"/>
  <c r="I87" i="15"/>
  <c r="M87" i="15"/>
  <c r="L87" i="15"/>
  <c r="K87" i="15"/>
  <c r="J96" i="15"/>
  <c r="I96" i="15"/>
  <c r="M96" i="15"/>
  <c r="L96" i="15"/>
  <c r="K96" i="15"/>
  <c r="E105" i="15"/>
  <c r="J104" i="15"/>
  <c r="I104" i="15"/>
  <c r="M104" i="15"/>
  <c r="L104" i="15"/>
  <c r="K104" i="15"/>
  <c r="F119" i="15"/>
  <c r="J113" i="15"/>
  <c r="I113" i="15"/>
  <c r="M113" i="15"/>
  <c r="L113" i="15"/>
  <c r="K113" i="15"/>
  <c r="J122" i="15"/>
  <c r="I122" i="15"/>
  <c r="M122" i="15"/>
  <c r="L122" i="15"/>
  <c r="K122" i="15"/>
  <c r="G133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G9" i="16"/>
  <c r="E21" i="16"/>
  <c r="D23" i="16"/>
  <c r="C35" i="16"/>
  <c r="J28" i="16"/>
  <c r="I28" i="16"/>
  <c r="L28" i="16"/>
  <c r="K28" i="16"/>
  <c r="E37" i="16"/>
  <c r="D49" i="16"/>
  <c r="J45" i="16"/>
  <c r="I45" i="16"/>
  <c r="L45" i="16"/>
  <c r="K45" i="16"/>
  <c r="F51" i="16"/>
  <c r="J54" i="16"/>
  <c r="I54" i="16"/>
  <c r="L54" i="16"/>
  <c r="K54" i="16"/>
  <c r="E63" i="16"/>
  <c r="J62" i="16"/>
  <c r="I62" i="16"/>
  <c r="L62" i="16"/>
  <c r="K62" i="16"/>
  <c r="G65" i="16"/>
  <c r="F77" i="16"/>
  <c r="J71" i="16"/>
  <c r="I71" i="16"/>
  <c r="L71" i="16"/>
  <c r="K71" i="16"/>
  <c r="J80" i="16"/>
  <c r="I80" i="16"/>
  <c r="H79" i="16"/>
  <c r="L80" i="16"/>
  <c r="K80" i="16"/>
  <c r="G91" i="16"/>
  <c r="J88" i="16"/>
  <c r="I88" i="16"/>
  <c r="L88" i="16"/>
  <c r="K88" i="16"/>
  <c r="J97" i="16"/>
  <c r="I97" i="16"/>
  <c r="H105" i="16"/>
  <c r="L97" i="16"/>
  <c r="K97" i="16"/>
  <c r="J114" i="16"/>
  <c r="I114" i="16"/>
  <c r="M114" i="16"/>
  <c r="L114" i="16"/>
  <c r="K114" i="16"/>
  <c r="C121" i="16"/>
  <c r="J123" i="16"/>
  <c r="I123" i="16"/>
  <c r="L123" i="16"/>
  <c r="K123" i="16"/>
  <c r="J131" i="16"/>
  <c r="I131" i="16"/>
  <c r="L131" i="16"/>
  <c r="K131" i="16"/>
  <c r="D135" i="16"/>
  <c r="C147" i="16"/>
  <c r="J140" i="16"/>
  <c r="I140" i="16"/>
  <c r="L140" i="16"/>
  <c r="K140" i="16"/>
  <c r="E149" i="16"/>
  <c r="D161" i="16"/>
  <c r="J157" i="16"/>
  <c r="I157" i="16"/>
  <c r="L157" i="16"/>
  <c r="K157" i="16"/>
  <c r="J13" i="17"/>
  <c r="I13" i="17"/>
  <c r="H21" i="17"/>
  <c r="M13" i="17"/>
  <c r="L13" i="17"/>
  <c r="K13" i="17"/>
  <c r="J17" i="17"/>
  <c r="I17" i="17"/>
  <c r="M17" i="17"/>
  <c r="L17" i="17"/>
  <c r="K17" i="17"/>
  <c r="G23" i="17"/>
  <c r="F35" i="17"/>
  <c r="J29" i="17"/>
  <c r="I29" i="17"/>
  <c r="M29" i="17"/>
  <c r="L29" i="17"/>
  <c r="K29" i="17"/>
  <c r="J38" i="17"/>
  <c r="I38" i="17"/>
  <c r="M38" i="17"/>
  <c r="H37" i="17"/>
  <c r="L38" i="17"/>
  <c r="K38" i="17"/>
  <c r="G49" i="17"/>
  <c r="J46" i="17"/>
  <c r="I46" i="17"/>
  <c r="M46" i="17"/>
  <c r="L46" i="17"/>
  <c r="K46" i="17"/>
  <c r="G76" i="18"/>
  <c r="C78" i="18"/>
  <c r="AA88" i="18"/>
  <c r="Z88" i="18"/>
  <c r="S110" i="18"/>
  <c r="Q118" i="18"/>
  <c r="R110" i="18"/>
  <c r="M120" i="18"/>
  <c r="I22" i="14"/>
  <c r="K22" i="14"/>
  <c r="J22" i="14"/>
  <c r="I31" i="14"/>
  <c r="K31" i="14"/>
  <c r="J31" i="14"/>
  <c r="I40" i="14"/>
  <c r="K40" i="14"/>
  <c r="J40" i="14"/>
  <c r="E51" i="14"/>
  <c r="I48" i="14"/>
  <c r="K48" i="14"/>
  <c r="J48" i="14"/>
  <c r="I57" i="14"/>
  <c r="H65" i="14"/>
  <c r="K57" i="14"/>
  <c r="J57" i="14"/>
  <c r="C79" i="14"/>
  <c r="I74" i="14"/>
  <c r="K74" i="14"/>
  <c r="J74" i="14"/>
  <c r="I83" i="14"/>
  <c r="K83" i="14"/>
  <c r="J83" i="14"/>
  <c r="F93" i="14"/>
  <c r="I91" i="14"/>
  <c r="K91" i="14"/>
  <c r="J91" i="14"/>
  <c r="I100" i="14"/>
  <c r="K100" i="14"/>
  <c r="J100" i="14"/>
  <c r="I109" i="14"/>
  <c r="K109" i="14"/>
  <c r="J109" i="14"/>
  <c r="D121" i="14"/>
  <c r="I117" i="14"/>
  <c r="K117" i="14"/>
  <c r="J117" i="14"/>
  <c r="I126" i="14"/>
  <c r="K126" i="14"/>
  <c r="J126" i="14"/>
  <c r="G135" i="14"/>
  <c r="I134" i="14"/>
  <c r="K134" i="14"/>
  <c r="J134" i="14"/>
  <c r="I143" i="14"/>
  <c r="K143" i="14"/>
  <c r="J143" i="14"/>
  <c r="I152" i="14"/>
  <c r="K152" i="14"/>
  <c r="J152" i="14"/>
  <c r="E163" i="14"/>
  <c r="I160" i="14"/>
  <c r="K160" i="14"/>
  <c r="J160" i="14"/>
  <c r="C21" i="15"/>
  <c r="I30" i="15"/>
  <c r="M30" i="15"/>
  <c r="L30" i="15"/>
  <c r="K30" i="15"/>
  <c r="J30" i="15"/>
  <c r="I39" i="15"/>
  <c r="M39" i="15"/>
  <c r="L39" i="15"/>
  <c r="K39" i="15"/>
  <c r="J39" i="15"/>
  <c r="I47" i="15"/>
  <c r="M47" i="15"/>
  <c r="L47" i="15"/>
  <c r="K47" i="15"/>
  <c r="J47" i="15"/>
  <c r="C63" i="15"/>
  <c r="I56" i="15"/>
  <c r="M56" i="15"/>
  <c r="L56" i="15"/>
  <c r="K56" i="15"/>
  <c r="J56" i="15"/>
  <c r="I65" i="15"/>
  <c r="M65" i="15"/>
  <c r="L65" i="15"/>
  <c r="K65" i="15"/>
  <c r="J65" i="15"/>
  <c r="D77" i="15"/>
  <c r="I73" i="15"/>
  <c r="M73" i="15"/>
  <c r="L73" i="15"/>
  <c r="K73" i="15"/>
  <c r="J73" i="15"/>
  <c r="I82" i="15"/>
  <c r="M82" i="15"/>
  <c r="L82" i="15"/>
  <c r="K82" i="15"/>
  <c r="J82" i="15"/>
  <c r="E91" i="15"/>
  <c r="I90" i="15"/>
  <c r="M90" i="15"/>
  <c r="L90" i="15"/>
  <c r="K90" i="15"/>
  <c r="J90" i="15"/>
  <c r="F105" i="15"/>
  <c r="I99" i="15"/>
  <c r="M99" i="15"/>
  <c r="L99" i="15"/>
  <c r="K99" i="15"/>
  <c r="J99" i="15"/>
  <c r="I108" i="15"/>
  <c r="M108" i="15"/>
  <c r="L108" i="15"/>
  <c r="K108" i="15"/>
  <c r="J108" i="15"/>
  <c r="G119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I10" i="16"/>
  <c r="L10" i="16"/>
  <c r="K10" i="16"/>
  <c r="J10" i="16"/>
  <c r="H9" i="16"/>
  <c r="M150" i="16" s="1"/>
  <c r="F21" i="16"/>
  <c r="I14" i="16"/>
  <c r="L14" i="16"/>
  <c r="K14" i="16"/>
  <c r="J14" i="16"/>
  <c r="I18" i="16"/>
  <c r="M18" i="16"/>
  <c r="L18" i="16"/>
  <c r="K18" i="16"/>
  <c r="J18" i="16"/>
  <c r="E23" i="16"/>
  <c r="D35" i="16"/>
  <c r="I31" i="16"/>
  <c r="L31" i="16"/>
  <c r="K31" i="16"/>
  <c r="J31" i="16"/>
  <c r="F37" i="16"/>
  <c r="I40" i="16"/>
  <c r="M40" i="16"/>
  <c r="L40" i="16"/>
  <c r="K40" i="16"/>
  <c r="J40" i="16"/>
  <c r="E49" i="16"/>
  <c r="I48" i="16"/>
  <c r="L48" i="16"/>
  <c r="K48" i="16"/>
  <c r="J48" i="16"/>
  <c r="G51" i="16"/>
  <c r="F63" i="16"/>
  <c r="I57" i="16"/>
  <c r="L57" i="16"/>
  <c r="K57" i="16"/>
  <c r="J57" i="16"/>
  <c r="I66" i="16"/>
  <c r="H65" i="16"/>
  <c r="L66" i="16"/>
  <c r="K66" i="16"/>
  <c r="J66" i="16"/>
  <c r="G77" i="16"/>
  <c r="I74" i="16"/>
  <c r="M74" i="16"/>
  <c r="L74" i="16"/>
  <c r="K74" i="16"/>
  <c r="J74" i="16"/>
  <c r="I83" i="16"/>
  <c r="H91" i="16"/>
  <c r="L83" i="16"/>
  <c r="K83" i="16"/>
  <c r="J83" i="16"/>
  <c r="I100" i="16"/>
  <c r="L100" i="16"/>
  <c r="K100" i="16"/>
  <c r="J100" i="16"/>
  <c r="C107" i="16"/>
  <c r="I109" i="16"/>
  <c r="L109" i="16"/>
  <c r="K109" i="16"/>
  <c r="J109" i="16"/>
  <c r="I117" i="16"/>
  <c r="L117" i="16"/>
  <c r="K117" i="16"/>
  <c r="J117" i="16"/>
  <c r="D121" i="16"/>
  <c r="C133" i="16"/>
  <c r="I126" i="16"/>
  <c r="L126" i="16"/>
  <c r="K126" i="16"/>
  <c r="J126" i="16"/>
  <c r="E135" i="16"/>
  <c r="D147" i="16"/>
  <c r="I143" i="16"/>
  <c r="L143" i="16"/>
  <c r="K143" i="16"/>
  <c r="J143" i="16"/>
  <c r="F149" i="16"/>
  <c r="I152" i="16"/>
  <c r="M152" i="16"/>
  <c r="L152" i="16"/>
  <c r="K152" i="16"/>
  <c r="J152" i="16"/>
  <c r="E161" i="16"/>
  <c r="I160" i="16"/>
  <c r="M160" i="16"/>
  <c r="L160" i="16"/>
  <c r="K160" i="16"/>
  <c r="J160" i="16"/>
  <c r="C9" i="17"/>
  <c r="I24" i="17"/>
  <c r="M24" i="17"/>
  <c r="H23" i="17"/>
  <c r="L24" i="17"/>
  <c r="K24" i="17"/>
  <c r="J24" i="17"/>
  <c r="G35" i="17"/>
  <c r="I32" i="17"/>
  <c r="M32" i="17"/>
  <c r="L32" i="17"/>
  <c r="K32" i="17"/>
  <c r="J32" i="17"/>
  <c r="I41" i="17"/>
  <c r="H49" i="17"/>
  <c r="M41" i="17"/>
  <c r="L41" i="17"/>
  <c r="K41" i="17"/>
  <c r="J41" i="17"/>
  <c r="K13" i="18"/>
  <c r="J13" i="18"/>
  <c r="I13" i="18"/>
  <c r="S28" i="18"/>
  <c r="R28" i="18"/>
  <c r="Y36" i="18"/>
  <c r="AA37" i="18"/>
  <c r="Z37" i="18"/>
  <c r="S58" i="18"/>
  <c r="R58" i="18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H135" i="14"/>
  <c r="K127" i="14"/>
  <c r="J127" i="14"/>
  <c r="I127" i="14"/>
  <c r="C149" i="14"/>
  <c r="K144" i="14"/>
  <c r="J144" i="14"/>
  <c r="I144" i="14"/>
  <c r="K153" i="14"/>
  <c r="J153" i="14"/>
  <c r="I153" i="14"/>
  <c r="F163" i="14"/>
  <c r="K161" i="14"/>
  <c r="J161" i="14"/>
  <c r="I161" i="14"/>
  <c r="M11" i="15"/>
  <c r="L11" i="15"/>
  <c r="K11" i="15"/>
  <c r="J11" i="15"/>
  <c r="I11" i="15"/>
  <c r="D2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M76" i="15"/>
  <c r="L76" i="15"/>
  <c r="K76" i="15"/>
  <c r="J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G21" i="16"/>
  <c r="F23" i="16"/>
  <c r="M26" i="16"/>
  <c r="L26" i="16"/>
  <c r="K26" i="16"/>
  <c r="J26" i="16"/>
  <c r="I26" i="16"/>
  <c r="E35" i="16"/>
  <c r="M34" i="16"/>
  <c r="L34" i="16"/>
  <c r="K34" i="16"/>
  <c r="J34" i="16"/>
  <c r="I34" i="16"/>
  <c r="G37" i="16"/>
  <c r="F49" i="16"/>
  <c r="M43" i="16"/>
  <c r="L43" i="16"/>
  <c r="K43" i="16"/>
  <c r="J43" i="16"/>
  <c r="I43" i="16"/>
  <c r="M52" i="16"/>
  <c r="H51" i="16"/>
  <c r="L52" i="16"/>
  <c r="K52" i="16"/>
  <c r="J52" i="16"/>
  <c r="I52" i="16"/>
  <c r="G63" i="16"/>
  <c r="M60" i="16"/>
  <c r="L60" i="16"/>
  <c r="K60" i="16"/>
  <c r="J60" i="16"/>
  <c r="I60" i="16"/>
  <c r="H77" i="16"/>
  <c r="M69" i="16"/>
  <c r="L69" i="16"/>
  <c r="K69" i="16"/>
  <c r="J69" i="16"/>
  <c r="I69" i="16"/>
  <c r="M86" i="16"/>
  <c r="L86" i="16"/>
  <c r="K86" i="16"/>
  <c r="J86" i="16"/>
  <c r="I86" i="16"/>
  <c r="C93" i="16"/>
  <c r="M95" i="16"/>
  <c r="L95" i="16"/>
  <c r="K95" i="16"/>
  <c r="J95" i="16"/>
  <c r="I95" i="16"/>
  <c r="M103" i="16"/>
  <c r="L103" i="16"/>
  <c r="K103" i="16"/>
  <c r="J103" i="16"/>
  <c r="I103" i="16"/>
  <c r="D107" i="16"/>
  <c r="C119" i="16"/>
  <c r="M112" i="16"/>
  <c r="L112" i="16"/>
  <c r="K112" i="16"/>
  <c r="J112" i="16"/>
  <c r="I112" i="16"/>
  <c r="E121" i="16"/>
  <c r="D133" i="16"/>
  <c r="M129" i="16"/>
  <c r="L129" i="16"/>
  <c r="K129" i="16"/>
  <c r="J129" i="16"/>
  <c r="I129" i="16"/>
  <c r="F135" i="16"/>
  <c r="M138" i="16"/>
  <c r="L138" i="16"/>
  <c r="K138" i="16"/>
  <c r="J138" i="16"/>
  <c r="I138" i="16"/>
  <c r="E147" i="16"/>
  <c r="M146" i="16"/>
  <c r="L146" i="16"/>
  <c r="K146" i="16"/>
  <c r="J146" i="16"/>
  <c r="I146" i="16"/>
  <c r="G149" i="16"/>
  <c r="F161" i="16"/>
  <c r="M155" i="16"/>
  <c r="L155" i="16"/>
  <c r="K155" i="16"/>
  <c r="J155" i="16"/>
  <c r="I155" i="16"/>
  <c r="D9" i="17"/>
  <c r="M12" i="17"/>
  <c r="L12" i="17"/>
  <c r="K12" i="17"/>
  <c r="J12" i="17"/>
  <c r="I12" i="17"/>
  <c r="M16" i="17"/>
  <c r="L16" i="17"/>
  <c r="K16" i="17"/>
  <c r="J16" i="17"/>
  <c r="I16" i="17"/>
  <c r="M20" i="17"/>
  <c r="L20" i="17"/>
  <c r="K20" i="17"/>
  <c r="J20" i="17"/>
  <c r="I20" i="17"/>
  <c r="H35" i="17"/>
  <c r="M27" i="17"/>
  <c r="L27" i="17"/>
  <c r="K27" i="17"/>
  <c r="J27" i="17"/>
  <c r="I27" i="17"/>
  <c r="M44" i="17"/>
  <c r="L44" i="17"/>
  <c r="K44" i="17"/>
  <c r="J44" i="17"/>
  <c r="I44" i="17"/>
  <c r="C22" i="18"/>
  <c r="AA123" i="18"/>
  <c r="Z123" i="18"/>
  <c r="F8" i="18"/>
  <c r="N8" i="18"/>
  <c r="V8" i="18"/>
  <c r="K12" i="18"/>
  <c r="H20" i="18"/>
  <c r="I12" i="18"/>
  <c r="J12" i="18"/>
  <c r="P20" i="18"/>
  <c r="X20" i="18"/>
  <c r="K16" i="18"/>
  <c r="I16" i="18"/>
  <c r="J16" i="18"/>
  <c r="P22" i="18"/>
  <c r="U34" i="18"/>
  <c r="AA32" i="18"/>
  <c r="Z32" i="18"/>
  <c r="Q36" i="18"/>
  <c r="S37" i="18"/>
  <c r="R37" i="18"/>
  <c r="C48" i="18"/>
  <c r="T54" i="18"/>
  <c r="S54" i="18"/>
  <c r="Q62" i="18"/>
  <c r="R54" i="18"/>
  <c r="M64" i="18"/>
  <c r="AA67" i="18"/>
  <c r="Z67" i="18"/>
  <c r="T71" i="18"/>
  <c r="S71" i="18"/>
  <c r="R71" i="18"/>
  <c r="M90" i="18"/>
  <c r="AA84" i="18"/>
  <c r="Z84" i="18"/>
  <c r="S88" i="18"/>
  <c r="R88" i="18"/>
  <c r="AA101" i="18"/>
  <c r="Z101" i="18"/>
  <c r="W106" i="18"/>
  <c r="E120" i="18"/>
  <c r="S123" i="18"/>
  <c r="R123" i="18"/>
  <c r="W132" i="18"/>
  <c r="AA136" i="18"/>
  <c r="Z136" i="18"/>
  <c r="J57" i="21"/>
  <c r="I57" i="21"/>
  <c r="H57" i="21"/>
  <c r="G8" i="18"/>
  <c r="O8" i="18"/>
  <c r="W8" i="18"/>
  <c r="Q20" i="18"/>
  <c r="T12" i="18"/>
  <c r="S12" i="18"/>
  <c r="R12" i="18"/>
  <c r="Y20" i="18"/>
  <c r="AA12" i="18"/>
  <c r="Z12" i="18"/>
  <c r="S16" i="18"/>
  <c r="R16" i="18"/>
  <c r="AA16" i="18"/>
  <c r="Z16" i="18"/>
  <c r="R23" i="18"/>
  <c r="Q22" i="18"/>
  <c r="S23" i="18"/>
  <c r="V34" i="18"/>
  <c r="K29" i="18"/>
  <c r="J29" i="18"/>
  <c r="I29" i="18"/>
  <c r="D48" i="18"/>
  <c r="K46" i="18"/>
  <c r="J46" i="18"/>
  <c r="I46" i="18"/>
  <c r="N64" i="18"/>
  <c r="K81" i="18"/>
  <c r="J81" i="18"/>
  <c r="I81" i="18"/>
  <c r="N90" i="18"/>
  <c r="K98" i="18"/>
  <c r="J98" i="18"/>
  <c r="I98" i="18"/>
  <c r="X106" i="18"/>
  <c r="K115" i="18"/>
  <c r="J115" i="18"/>
  <c r="I115" i="18"/>
  <c r="F120" i="18"/>
  <c r="X132" i="18"/>
  <c r="T143" i="18"/>
  <c r="S143" i="18"/>
  <c r="R143" i="18"/>
  <c r="T9" i="18"/>
  <c r="S9" i="18"/>
  <c r="R9" i="18"/>
  <c r="Q8" i="18"/>
  <c r="T127" i="18" s="1"/>
  <c r="AA9" i="18"/>
  <c r="Z9" i="18"/>
  <c r="Y8" i="18"/>
  <c r="C20" i="18"/>
  <c r="T13" i="18"/>
  <c r="S13" i="18"/>
  <c r="R13" i="18"/>
  <c r="AA13" i="18"/>
  <c r="Z13" i="18"/>
  <c r="T17" i="18"/>
  <c r="S17" i="18"/>
  <c r="R17" i="18"/>
  <c r="AA17" i="18"/>
  <c r="Z17" i="18"/>
  <c r="AA19" i="18"/>
  <c r="Z19" i="18"/>
  <c r="D22" i="18"/>
  <c r="T24" i="18"/>
  <c r="S24" i="18"/>
  <c r="R24" i="18"/>
  <c r="F34" i="18"/>
  <c r="K33" i="18"/>
  <c r="J33" i="18"/>
  <c r="I33" i="18"/>
  <c r="L48" i="18"/>
  <c r="H50" i="18"/>
  <c r="K51" i="18"/>
  <c r="J51" i="18"/>
  <c r="I51" i="18"/>
  <c r="V64" i="18"/>
  <c r="K68" i="18"/>
  <c r="J68" i="18"/>
  <c r="I68" i="18"/>
  <c r="H76" i="18"/>
  <c r="D78" i="18"/>
  <c r="V90" i="18"/>
  <c r="K85" i="18"/>
  <c r="J85" i="18"/>
  <c r="I85" i="18"/>
  <c r="D104" i="18"/>
  <c r="K102" i="18"/>
  <c r="J102" i="18"/>
  <c r="I102" i="18"/>
  <c r="N120" i="18"/>
  <c r="J155" i="18"/>
  <c r="I155" i="18"/>
  <c r="K155" i="18"/>
  <c r="K10" i="18"/>
  <c r="J10" i="18"/>
  <c r="I10" i="18"/>
  <c r="D20" i="18"/>
  <c r="L20" i="18"/>
  <c r="K14" i="18"/>
  <c r="J14" i="18"/>
  <c r="I14" i="18"/>
  <c r="K18" i="18"/>
  <c r="J18" i="18"/>
  <c r="I18" i="18"/>
  <c r="J23" i="18"/>
  <c r="H22" i="18"/>
  <c r="K23" i="18"/>
  <c r="I23" i="18"/>
  <c r="X22" i="18"/>
  <c r="J31" i="18"/>
  <c r="I31" i="18"/>
  <c r="K31" i="18"/>
  <c r="AA41" i="18"/>
  <c r="Z41" i="18"/>
  <c r="T45" i="18"/>
  <c r="S45" i="18"/>
  <c r="R45" i="18"/>
  <c r="O50" i="18"/>
  <c r="AA58" i="18"/>
  <c r="Z58" i="18"/>
  <c r="O76" i="18"/>
  <c r="AA75" i="18"/>
  <c r="Z75" i="18"/>
  <c r="T80" i="18"/>
  <c r="S80" i="18"/>
  <c r="R80" i="18"/>
  <c r="Y92" i="18"/>
  <c r="AA93" i="18"/>
  <c r="Z93" i="18"/>
  <c r="T97" i="18"/>
  <c r="S97" i="18"/>
  <c r="R97" i="18"/>
  <c r="G106" i="18"/>
  <c r="AA110" i="18"/>
  <c r="Z110" i="18"/>
  <c r="Y118" i="18"/>
  <c r="T114" i="18"/>
  <c r="S114" i="18"/>
  <c r="R114" i="18"/>
  <c r="U120" i="18"/>
  <c r="G132" i="18"/>
  <c r="AA127" i="18"/>
  <c r="Z127" i="18"/>
  <c r="T131" i="18"/>
  <c r="S131" i="18"/>
  <c r="R131" i="18"/>
  <c r="C134" i="18"/>
  <c r="T139" i="18"/>
  <c r="S139" i="18"/>
  <c r="R139" i="18"/>
  <c r="L148" i="18"/>
  <c r="C8" i="18"/>
  <c r="S10" i="18"/>
  <c r="R10" i="18"/>
  <c r="T10" i="18"/>
  <c r="AA10" i="18"/>
  <c r="Z10" i="18"/>
  <c r="E20" i="18"/>
  <c r="M20" i="18"/>
  <c r="U20" i="18"/>
  <c r="S14" i="18"/>
  <c r="R14" i="18"/>
  <c r="T14" i="18"/>
  <c r="AA14" i="18"/>
  <c r="Z14" i="18"/>
  <c r="S18" i="18"/>
  <c r="R18" i="18"/>
  <c r="T18" i="18"/>
  <c r="AA18" i="18"/>
  <c r="Z18" i="18"/>
  <c r="M34" i="18"/>
  <c r="J27" i="18"/>
  <c r="I27" i="18"/>
  <c r="K27" i="18"/>
  <c r="AA28" i="18"/>
  <c r="Z28" i="18"/>
  <c r="K38" i="18"/>
  <c r="J38" i="18"/>
  <c r="I38" i="18"/>
  <c r="P50" i="18"/>
  <c r="K55" i="18"/>
  <c r="J55" i="18"/>
  <c r="I55" i="18"/>
  <c r="P76" i="18"/>
  <c r="K72" i="18"/>
  <c r="J72" i="18"/>
  <c r="I72" i="18"/>
  <c r="L78" i="18"/>
  <c r="K89" i="18"/>
  <c r="J89" i="18"/>
  <c r="I89" i="18"/>
  <c r="L104" i="18"/>
  <c r="H106" i="18"/>
  <c r="K107" i="18"/>
  <c r="J107" i="18"/>
  <c r="I107" i="18"/>
  <c r="V120" i="18"/>
  <c r="K124" i="18"/>
  <c r="J124" i="18"/>
  <c r="I124" i="18"/>
  <c r="H132" i="18"/>
  <c r="D134" i="18"/>
  <c r="O148" i="18"/>
  <c r="V160" i="18"/>
  <c r="D8" i="18"/>
  <c r="L8" i="18"/>
  <c r="I11" i="18"/>
  <c r="K11" i="18"/>
  <c r="J11" i="18"/>
  <c r="F20" i="18"/>
  <c r="N20" i="18"/>
  <c r="V20" i="18"/>
  <c r="I15" i="18"/>
  <c r="K15" i="18"/>
  <c r="J15" i="18"/>
  <c r="I19" i="18"/>
  <c r="K19" i="18"/>
  <c r="J19" i="18"/>
  <c r="T19" i="18"/>
  <c r="S19" i="18"/>
  <c r="R19" i="18"/>
  <c r="AA24" i="18"/>
  <c r="Z24" i="18"/>
  <c r="N34" i="18"/>
  <c r="T32" i="18"/>
  <c r="S32" i="18"/>
  <c r="R32" i="18"/>
  <c r="AA45" i="18"/>
  <c r="Z45" i="18"/>
  <c r="W50" i="18"/>
  <c r="E64" i="18"/>
  <c r="T67" i="18"/>
  <c r="S67" i="18"/>
  <c r="R67" i="18"/>
  <c r="W76" i="18"/>
  <c r="AA80" i="18"/>
  <c r="Z80" i="18"/>
  <c r="E90" i="18"/>
  <c r="T84" i="18"/>
  <c r="S84" i="18"/>
  <c r="R84" i="18"/>
  <c r="AA97" i="18"/>
  <c r="Z97" i="18"/>
  <c r="T101" i="18"/>
  <c r="S101" i="18"/>
  <c r="R101" i="18"/>
  <c r="O106" i="18"/>
  <c r="AB114" i="18"/>
  <c r="AA114" i="18"/>
  <c r="Z114" i="18"/>
  <c r="O132" i="18"/>
  <c r="AA131" i="18"/>
  <c r="Z131" i="18"/>
  <c r="T136" i="18"/>
  <c r="S136" i="18"/>
  <c r="R136" i="18"/>
  <c r="D146" i="18"/>
  <c r="E8" i="18"/>
  <c r="M8" i="18"/>
  <c r="U8" i="18"/>
  <c r="S11" i="18"/>
  <c r="R11" i="18"/>
  <c r="T11" i="18"/>
  <c r="AA11" i="18"/>
  <c r="Z11" i="18"/>
  <c r="G20" i="18"/>
  <c r="O20" i="18"/>
  <c r="W20" i="18"/>
  <c r="S15" i="18"/>
  <c r="R15" i="18"/>
  <c r="T15" i="18"/>
  <c r="AA15" i="18"/>
  <c r="Z15" i="18"/>
  <c r="L22" i="18"/>
  <c r="K42" i="18"/>
  <c r="J42" i="18"/>
  <c r="I42" i="18"/>
  <c r="X50" i="18"/>
  <c r="K59" i="18"/>
  <c r="J59" i="18"/>
  <c r="I59" i="18"/>
  <c r="F64" i="18"/>
  <c r="X76" i="18"/>
  <c r="F90" i="18"/>
  <c r="K94" i="18"/>
  <c r="J94" i="18"/>
  <c r="I94" i="18"/>
  <c r="P106" i="18"/>
  <c r="K111" i="18"/>
  <c r="J111" i="18"/>
  <c r="I111" i="18"/>
  <c r="P132" i="18"/>
  <c r="K128" i="18"/>
  <c r="J128" i="18"/>
  <c r="I128" i="18"/>
  <c r="L134" i="18"/>
  <c r="K138" i="18"/>
  <c r="H146" i="18"/>
  <c r="J138" i="18"/>
  <c r="I138" i="18"/>
  <c r="AA156" i="18"/>
  <c r="Z156" i="18"/>
  <c r="E22" i="18"/>
  <c r="M22" i="18"/>
  <c r="U22" i="18"/>
  <c r="S25" i="18"/>
  <c r="R25" i="18"/>
  <c r="T25" i="18"/>
  <c r="AA25" i="18"/>
  <c r="Z25" i="18"/>
  <c r="G34" i="18"/>
  <c r="O34" i="18"/>
  <c r="W34" i="18"/>
  <c r="S29" i="18"/>
  <c r="R29" i="18"/>
  <c r="T29" i="18"/>
  <c r="AA29" i="18"/>
  <c r="Z29" i="18"/>
  <c r="T33" i="18"/>
  <c r="S33" i="18"/>
  <c r="R33" i="18"/>
  <c r="AA33" i="18"/>
  <c r="Z33" i="18"/>
  <c r="C36" i="18"/>
  <c r="T38" i="18"/>
  <c r="S38" i="18"/>
  <c r="R38" i="18"/>
  <c r="AA38" i="18"/>
  <c r="Z38" i="18"/>
  <c r="E48" i="18"/>
  <c r="M48" i="18"/>
  <c r="U48" i="18"/>
  <c r="T42" i="18"/>
  <c r="S42" i="18"/>
  <c r="R42" i="18"/>
  <c r="AA42" i="18"/>
  <c r="Z42" i="18"/>
  <c r="T46" i="18"/>
  <c r="S46" i="18"/>
  <c r="R46" i="18"/>
  <c r="AA46" i="18"/>
  <c r="Z46" i="18"/>
  <c r="T51" i="18"/>
  <c r="S51" i="18"/>
  <c r="R51" i="18"/>
  <c r="Q50" i="18"/>
  <c r="AA51" i="18"/>
  <c r="Z51" i="18"/>
  <c r="Y50" i="18"/>
  <c r="C62" i="18"/>
  <c r="T55" i="18"/>
  <c r="S55" i="18"/>
  <c r="R55" i="18"/>
  <c r="AA55" i="18"/>
  <c r="Z55" i="18"/>
  <c r="T59" i="18"/>
  <c r="S59" i="18"/>
  <c r="R59" i="18"/>
  <c r="AA59" i="18"/>
  <c r="Z59" i="18"/>
  <c r="G64" i="18"/>
  <c r="O64" i="18"/>
  <c r="W64" i="18"/>
  <c r="T68" i="18"/>
  <c r="S68" i="18"/>
  <c r="R68" i="18"/>
  <c r="Q76" i="18"/>
  <c r="AA68" i="18"/>
  <c r="Z68" i="18"/>
  <c r="Y76" i="18"/>
  <c r="T72" i="18"/>
  <c r="S72" i="18"/>
  <c r="R72" i="18"/>
  <c r="AA72" i="18"/>
  <c r="Z72" i="18"/>
  <c r="E78" i="18"/>
  <c r="M78" i="18"/>
  <c r="U78" i="18"/>
  <c r="T81" i="18"/>
  <c r="S81" i="18"/>
  <c r="R81" i="18"/>
  <c r="AA81" i="18"/>
  <c r="Z81" i="18"/>
  <c r="G90" i="18"/>
  <c r="O90" i="18"/>
  <c r="W90" i="18"/>
  <c r="T85" i="18"/>
  <c r="S85" i="18"/>
  <c r="R85" i="18"/>
  <c r="AA85" i="18"/>
  <c r="Z85" i="18"/>
  <c r="T89" i="18"/>
  <c r="S89" i="18"/>
  <c r="R89" i="18"/>
  <c r="AA89" i="18"/>
  <c r="Z89" i="18"/>
  <c r="C92" i="18"/>
  <c r="T94" i="18"/>
  <c r="S94" i="18"/>
  <c r="R94" i="18"/>
  <c r="AA94" i="18"/>
  <c r="Z94" i="18"/>
  <c r="E104" i="18"/>
  <c r="M104" i="18"/>
  <c r="U104" i="18"/>
  <c r="T98" i="18"/>
  <c r="S98" i="18"/>
  <c r="R98" i="18"/>
  <c r="AA98" i="18"/>
  <c r="Z98" i="18"/>
  <c r="T102" i="18"/>
  <c r="S102" i="18"/>
  <c r="R102" i="18"/>
  <c r="AB102" i="18"/>
  <c r="AA102" i="18"/>
  <c r="Z102" i="18"/>
  <c r="T107" i="18"/>
  <c r="S107" i="18"/>
  <c r="R107" i="18"/>
  <c r="Q106" i="18"/>
  <c r="AA107" i="18"/>
  <c r="Z107" i="18"/>
  <c r="Y106" i="18"/>
  <c r="C118" i="18"/>
  <c r="T111" i="18"/>
  <c r="S111" i="18"/>
  <c r="R111" i="18"/>
  <c r="AA111" i="18"/>
  <c r="Z111" i="18"/>
  <c r="T115" i="18"/>
  <c r="S115" i="18"/>
  <c r="R115" i="18"/>
  <c r="AA115" i="18"/>
  <c r="Z115" i="18"/>
  <c r="G120" i="18"/>
  <c r="O120" i="18"/>
  <c r="W120" i="18"/>
  <c r="T124" i="18"/>
  <c r="S124" i="18"/>
  <c r="R124" i="18"/>
  <c r="Q132" i="18"/>
  <c r="AA124" i="18"/>
  <c r="Z124" i="18"/>
  <c r="Y132" i="18"/>
  <c r="T128" i="18"/>
  <c r="S128" i="18"/>
  <c r="R128" i="18"/>
  <c r="AA128" i="18"/>
  <c r="Z128" i="18"/>
  <c r="E134" i="18"/>
  <c r="M134" i="18"/>
  <c r="U134" i="18"/>
  <c r="K139" i="18"/>
  <c r="J139" i="18"/>
  <c r="I139" i="18"/>
  <c r="K140" i="18"/>
  <c r="J140" i="18"/>
  <c r="I140" i="18"/>
  <c r="P148" i="18"/>
  <c r="J151" i="18"/>
  <c r="I151" i="18"/>
  <c r="K151" i="18"/>
  <c r="AA152" i="18"/>
  <c r="Y160" i="18"/>
  <c r="Z152" i="18"/>
  <c r="F22" i="18"/>
  <c r="N22" i="18"/>
  <c r="V22" i="18"/>
  <c r="K26" i="18"/>
  <c r="I26" i="18"/>
  <c r="H34" i="18"/>
  <c r="J26" i="18"/>
  <c r="P34" i="18"/>
  <c r="X34" i="18"/>
  <c r="K30" i="18"/>
  <c r="I30" i="18"/>
  <c r="J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K65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I82" i="18"/>
  <c r="H90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X146" i="18"/>
  <c r="J142" i="18"/>
  <c r="K142" i="18"/>
  <c r="I142" i="18"/>
  <c r="F160" i="18"/>
  <c r="G22" i="18"/>
  <c r="O22" i="18"/>
  <c r="W22" i="18"/>
  <c r="T26" i="18"/>
  <c r="S26" i="18"/>
  <c r="Q34" i="18"/>
  <c r="R26" i="18"/>
  <c r="AA26" i="18"/>
  <c r="Y34" i="18"/>
  <c r="Z26" i="18"/>
  <c r="T30" i="18"/>
  <c r="S30" i="18"/>
  <c r="R30" i="18"/>
  <c r="AA30" i="18"/>
  <c r="Z30" i="18"/>
  <c r="E36" i="18"/>
  <c r="M36" i="18"/>
  <c r="U36" i="18"/>
  <c r="T39" i="18"/>
  <c r="S39" i="18"/>
  <c r="R39" i="18"/>
  <c r="AA39" i="18"/>
  <c r="Z39" i="18"/>
  <c r="G48" i="18"/>
  <c r="O48" i="18"/>
  <c r="W48" i="18"/>
  <c r="T43" i="18"/>
  <c r="S43" i="18"/>
  <c r="R43" i="18"/>
  <c r="AA43" i="18"/>
  <c r="Z43" i="18"/>
  <c r="T47" i="18"/>
  <c r="S47" i="18"/>
  <c r="R47" i="18"/>
  <c r="AA47" i="18"/>
  <c r="Z47" i="18"/>
  <c r="C50" i="18"/>
  <c r="T52" i="18"/>
  <c r="S52" i="18"/>
  <c r="R52" i="18"/>
  <c r="AA52" i="18"/>
  <c r="Z52" i="18"/>
  <c r="E62" i="18"/>
  <c r="M62" i="18"/>
  <c r="U62" i="18"/>
  <c r="T56" i="18"/>
  <c r="S56" i="18"/>
  <c r="R56" i="18"/>
  <c r="AA56" i="18"/>
  <c r="Z56" i="18"/>
  <c r="T60" i="18"/>
  <c r="S60" i="18"/>
  <c r="R60" i="18"/>
  <c r="AA60" i="18"/>
  <c r="Z60" i="18"/>
  <c r="T65" i="18"/>
  <c r="S65" i="18"/>
  <c r="R65" i="18"/>
  <c r="Q64" i="18"/>
  <c r="AA65" i="18"/>
  <c r="Z65" i="18"/>
  <c r="Y64" i="18"/>
  <c r="C76" i="18"/>
  <c r="T69" i="18"/>
  <c r="S69" i="18"/>
  <c r="R69" i="18"/>
  <c r="AA69" i="18"/>
  <c r="Z69" i="18"/>
  <c r="T73" i="18"/>
  <c r="S73" i="18"/>
  <c r="R73" i="18"/>
  <c r="AB73" i="18"/>
  <c r="AA73" i="18"/>
  <c r="Z73" i="18"/>
  <c r="G78" i="18"/>
  <c r="O78" i="18"/>
  <c r="W78" i="18"/>
  <c r="T82" i="18"/>
  <c r="S82" i="18"/>
  <c r="R82" i="18"/>
  <c r="Q90" i="18"/>
  <c r="AA82" i="18"/>
  <c r="Z82" i="18"/>
  <c r="Y90" i="18"/>
  <c r="T86" i="18"/>
  <c r="S86" i="18"/>
  <c r="R86" i="18"/>
  <c r="AA86" i="18"/>
  <c r="Z86" i="18"/>
  <c r="E92" i="18"/>
  <c r="M92" i="18"/>
  <c r="U92" i="18"/>
  <c r="T95" i="18"/>
  <c r="S95" i="18"/>
  <c r="R95" i="18"/>
  <c r="AA95" i="18"/>
  <c r="Z95" i="18"/>
  <c r="G104" i="18"/>
  <c r="O104" i="18"/>
  <c r="W104" i="18"/>
  <c r="T99" i="18"/>
  <c r="S99" i="18"/>
  <c r="R99" i="18"/>
  <c r="AA99" i="18"/>
  <c r="Z99" i="18"/>
  <c r="T103" i="18"/>
  <c r="S103" i="18"/>
  <c r="R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T112" i="18"/>
  <c r="S112" i="18"/>
  <c r="R112" i="18"/>
  <c r="AA112" i="18"/>
  <c r="Z112" i="18"/>
  <c r="T116" i="18"/>
  <c r="S116" i="18"/>
  <c r="R116" i="18"/>
  <c r="AA116" i="18"/>
  <c r="Z116" i="18"/>
  <c r="T121" i="18"/>
  <c r="S121" i="18"/>
  <c r="R121" i="18"/>
  <c r="Q120" i="18"/>
  <c r="AA121" i="18"/>
  <c r="Z121" i="18"/>
  <c r="Y120" i="18"/>
  <c r="C132" i="18"/>
  <c r="T125" i="18"/>
  <c r="S125" i="18"/>
  <c r="R125" i="18"/>
  <c r="AA125" i="18"/>
  <c r="Z125" i="18"/>
  <c r="T129" i="18"/>
  <c r="S129" i="18"/>
  <c r="R129" i="18"/>
  <c r="AA129" i="18"/>
  <c r="Z129" i="18"/>
  <c r="G134" i="18"/>
  <c r="O134" i="18"/>
  <c r="W134" i="18"/>
  <c r="Y146" i="18"/>
  <c r="AA138" i="18"/>
  <c r="Z138" i="18"/>
  <c r="AA143" i="18"/>
  <c r="Z143" i="18"/>
  <c r="W148" i="18"/>
  <c r="F22" i="21"/>
  <c r="F36" i="18"/>
  <c r="N36" i="18"/>
  <c r="V36" i="18"/>
  <c r="J40" i="18"/>
  <c r="I40" i="18"/>
  <c r="H48" i="18"/>
  <c r="K40" i="18"/>
  <c r="P48" i="18"/>
  <c r="X48" i="18"/>
  <c r="J44" i="18"/>
  <c r="I44" i="18"/>
  <c r="K44" i="18"/>
  <c r="D50" i="18"/>
  <c r="L50" i="18"/>
  <c r="J53" i="18"/>
  <c r="I53" i="18"/>
  <c r="K53" i="18"/>
  <c r="F62" i="18"/>
  <c r="N62" i="18"/>
  <c r="V62" i="18"/>
  <c r="J57" i="18"/>
  <c r="I57" i="18"/>
  <c r="K57" i="18"/>
  <c r="J61" i="18"/>
  <c r="I61" i="18"/>
  <c r="K61" i="18"/>
  <c r="J66" i="18"/>
  <c r="I66" i="18"/>
  <c r="K66" i="18"/>
  <c r="D76" i="18"/>
  <c r="L76" i="18"/>
  <c r="J70" i="18"/>
  <c r="I70" i="18"/>
  <c r="K70" i="18"/>
  <c r="J74" i="18"/>
  <c r="I74" i="18"/>
  <c r="K74" i="18"/>
  <c r="J79" i="18"/>
  <c r="I79" i="18"/>
  <c r="H78" i="18"/>
  <c r="K79" i="18"/>
  <c r="P78" i="18"/>
  <c r="X78" i="18"/>
  <c r="J83" i="18"/>
  <c r="I83" i="18"/>
  <c r="K83" i="18"/>
  <c r="J87" i="18"/>
  <c r="I87" i="18"/>
  <c r="K87" i="18"/>
  <c r="F92" i="18"/>
  <c r="N92" i="18"/>
  <c r="V92" i="18"/>
  <c r="J96" i="18"/>
  <c r="I96" i="18"/>
  <c r="H104" i="18"/>
  <c r="K96" i="18"/>
  <c r="P104" i="18"/>
  <c r="X104" i="18"/>
  <c r="J100" i="18"/>
  <c r="I100" i="18"/>
  <c r="K100" i="18"/>
  <c r="D106" i="18"/>
  <c r="L106" i="18"/>
  <c r="J109" i="18"/>
  <c r="I109" i="18"/>
  <c r="K109" i="18"/>
  <c r="F118" i="18"/>
  <c r="N118" i="18"/>
  <c r="V118" i="18"/>
  <c r="J113" i="18"/>
  <c r="I113" i="18"/>
  <c r="K113" i="18"/>
  <c r="J117" i="18"/>
  <c r="I117" i="18"/>
  <c r="K117" i="18"/>
  <c r="J122" i="18"/>
  <c r="I122" i="18"/>
  <c r="K122" i="18"/>
  <c r="D132" i="18"/>
  <c r="L132" i="18"/>
  <c r="J126" i="18"/>
  <c r="I126" i="18"/>
  <c r="K126" i="18"/>
  <c r="J130" i="18"/>
  <c r="I130" i="18"/>
  <c r="K130" i="18"/>
  <c r="J135" i="18"/>
  <c r="I135" i="18"/>
  <c r="H134" i="18"/>
  <c r="K135" i="18"/>
  <c r="P134" i="18"/>
  <c r="X134" i="18"/>
  <c r="L146" i="18"/>
  <c r="AB139" i="18"/>
  <c r="AA139" i="18"/>
  <c r="Z139" i="18"/>
  <c r="D148" i="18"/>
  <c r="X148" i="18"/>
  <c r="K157" i="18"/>
  <c r="J157" i="18"/>
  <c r="I157" i="18"/>
  <c r="K159" i="18"/>
  <c r="J159" i="18"/>
  <c r="I159" i="18"/>
  <c r="J129" i="21"/>
  <c r="I129" i="21"/>
  <c r="H129" i="21"/>
  <c r="Z23" i="18"/>
  <c r="Y22" i="18"/>
  <c r="AA23" i="18"/>
  <c r="C34" i="18"/>
  <c r="R27" i="18"/>
  <c r="S27" i="18"/>
  <c r="T27" i="18"/>
  <c r="Z27" i="18"/>
  <c r="AA27" i="18"/>
  <c r="R31" i="18"/>
  <c r="T31" i="18"/>
  <c r="S31" i="18"/>
  <c r="Z31" i="18"/>
  <c r="AA31" i="18"/>
  <c r="G36" i="18"/>
  <c r="O36" i="18"/>
  <c r="W36" i="18"/>
  <c r="R40" i="18"/>
  <c r="Q48" i="18"/>
  <c r="T40" i="18"/>
  <c r="S40" i="18"/>
  <c r="Z40" i="18"/>
  <c r="Y48" i="18"/>
  <c r="AA40" i="18"/>
  <c r="R44" i="18"/>
  <c r="T44" i="18"/>
  <c r="S44" i="18"/>
  <c r="Z44" i="18"/>
  <c r="AA44" i="18"/>
  <c r="E50" i="18"/>
  <c r="M50" i="18"/>
  <c r="U50" i="18"/>
  <c r="R53" i="18"/>
  <c r="T53" i="18"/>
  <c r="S53" i="18"/>
  <c r="Z53" i="18"/>
  <c r="AA53" i="18"/>
  <c r="G62" i="18"/>
  <c r="O62" i="18"/>
  <c r="W62" i="18"/>
  <c r="R57" i="18"/>
  <c r="T57" i="18"/>
  <c r="S57" i="18"/>
  <c r="Z57" i="18"/>
  <c r="AA57" i="18"/>
  <c r="R61" i="18"/>
  <c r="T61" i="18"/>
  <c r="S61" i="18"/>
  <c r="Z61" i="18"/>
  <c r="AA61" i="18"/>
  <c r="C64" i="18"/>
  <c r="R66" i="18"/>
  <c r="T66" i="18"/>
  <c r="S66" i="18"/>
  <c r="Z66" i="18"/>
  <c r="AA66" i="18"/>
  <c r="E76" i="18"/>
  <c r="M76" i="18"/>
  <c r="U76" i="18"/>
  <c r="R70" i="18"/>
  <c r="T70" i="18"/>
  <c r="S70" i="18"/>
  <c r="Z70" i="18"/>
  <c r="AA70" i="18"/>
  <c r="R74" i="18"/>
  <c r="T74" i="18"/>
  <c r="S74" i="18"/>
  <c r="Z74" i="18"/>
  <c r="AA74" i="18"/>
  <c r="R79" i="18"/>
  <c r="Q78" i="18"/>
  <c r="T79" i="18"/>
  <c r="S79" i="18"/>
  <c r="Z79" i="18"/>
  <c r="Y78" i="18"/>
  <c r="AA79" i="18"/>
  <c r="C90" i="18"/>
  <c r="R83" i="18"/>
  <c r="T83" i="18"/>
  <c r="S83" i="18"/>
  <c r="Z83" i="18"/>
  <c r="AB83" i="18"/>
  <c r="AA83" i="18"/>
  <c r="R87" i="18"/>
  <c r="T87" i="18"/>
  <c r="S87" i="18"/>
  <c r="Z87" i="18"/>
  <c r="AA87" i="18"/>
  <c r="G92" i="18"/>
  <c r="O92" i="18"/>
  <c r="W92" i="18"/>
  <c r="R96" i="18"/>
  <c r="Q104" i="18"/>
  <c r="T96" i="18"/>
  <c r="S96" i="18"/>
  <c r="Z96" i="18"/>
  <c r="Y104" i="18"/>
  <c r="AA96" i="18"/>
  <c r="R100" i="18"/>
  <c r="T100" i="18"/>
  <c r="S100" i="18"/>
  <c r="Z100" i="18"/>
  <c r="AA100" i="18"/>
  <c r="E106" i="18"/>
  <c r="M106" i="18"/>
  <c r="U106" i="18"/>
  <c r="R109" i="18"/>
  <c r="T109" i="18"/>
  <c r="S109" i="18"/>
  <c r="Z109" i="18"/>
  <c r="AB109" i="18"/>
  <c r="AA109" i="18"/>
  <c r="G118" i="18"/>
  <c r="O118" i="18"/>
  <c r="W118" i="18"/>
  <c r="R113" i="18"/>
  <c r="T113" i="18"/>
  <c r="S113" i="18"/>
  <c r="Z113" i="18"/>
  <c r="AA113" i="18"/>
  <c r="R117" i="18"/>
  <c r="T117" i="18"/>
  <c r="S117" i="18"/>
  <c r="Z117" i="18"/>
  <c r="AA117" i="18"/>
  <c r="C120" i="18"/>
  <c r="R122" i="18"/>
  <c r="T122" i="18"/>
  <c r="S122" i="18"/>
  <c r="Z122" i="18"/>
  <c r="AA122" i="18"/>
  <c r="E132" i="18"/>
  <c r="M132" i="18"/>
  <c r="U132" i="18"/>
  <c r="R126" i="18"/>
  <c r="T126" i="18"/>
  <c r="S126" i="18"/>
  <c r="Z126" i="18"/>
  <c r="AA126" i="18"/>
  <c r="R130" i="18"/>
  <c r="T130" i="18"/>
  <c r="S130" i="18"/>
  <c r="Z130" i="18"/>
  <c r="AA130" i="18"/>
  <c r="R135" i="18"/>
  <c r="Q134" i="18"/>
  <c r="T135" i="18"/>
  <c r="S135" i="18"/>
  <c r="Z135" i="18"/>
  <c r="Y134" i="18"/>
  <c r="AA135" i="18"/>
  <c r="P146" i="18"/>
  <c r="G148" i="18"/>
  <c r="N160" i="18"/>
  <c r="K153" i="18"/>
  <c r="J153" i="18"/>
  <c r="I153" i="18"/>
  <c r="T156" i="18"/>
  <c r="S156" i="18"/>
  <c r="R156" i="18"/>
  <c r="K24" i="18"/>
  <c r="J24" i="18"/>
  <c r="I24" i="18"/>
  <c r="D34" i="18"/>
  <c r="L34" i="18"/>
  <c r="K28" i="18"/>
  <c r="I28" i="18"/>
  <c r="J28" i="18"/>
  <c r="K32" i="18"/>
  <c r="J32" i="18"/>
  <c r="I32" i="18"/>
  <c r="H36" i="18"/>
  <c r="K37" i="18"/>
  <c r="J37" i="18"/>
  <c r="I37" i="18"/>
  <c r="P36" i="18"/>
  <c r="X36" i="18"/>
  <c r="K41" i="18"/>
  <c r="J41" i="18"/>
  <c r="I41" i="18"/>
  <c r="K45" i="18"/>
  <c r="J45" i="18"/>
  <c r="I45" i="18"/>
  <c r="F50" i="18"/>
  <c r="N50" i="18"/>
  <c r="V50" i="18"/>
  <c r="H62" i="18"/>
  <c r="K54" i="18"/>
  <c r="J54" i="18"/>
  <c r="I54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H92" i="18"/>
  <c r="K93" i="18"/>
  <c r="J93" i="18"/>
  <c r="I93" i="18"/>
  <c r="P92" i="18"/>
  <c r="X92" i="18"/>
  <c r="K97" i="18"/>
  <c r="J97" i="18"/>
  <c r="I97" i="18"/>
  <c r="K101" i="18"/>
  <c r="J101" i="18"/>
  <c r="I101" i="18"/>
  <c r="F106" i="18"/>
  <c r="N106" i="18"/>
  <c r="V106" i="18"/>
  <c r="H118" i="18"/>
  <c r="K110" i="18"/>
  <c r="J110" i="18"/>
  <c r="I110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C146" i="18"/>
  <c r="Q146" i="18"/>
  <c r="T138" i="18"/>
  <c r="S138" i="18"/>
  <c r="R138" i="18"/>
  <c r="K149" i="18"/>
  <c r="J149" i="18"/>
  <c r="I149" i="18"/>
  <c r="H148" i="18"/>
  <c r="T152" i="18"/>
  <c r="S152" i="18"/>
  <c r="Q160" i="18"/>
  <c r="R152" i="18"/>
  <c r="R142" i="18"/>
  <c r="T142" i="18"/>
  <c r="S142" i="18"/>
  <c r="Z142" i="18"/>
  <c r="AB142" i="18"/>
  <c r="AA142" i="18"/>
  <c r="E148" i="18"/>
  <c r="M148" i="18"/>
  <c r="U148" i="18"/>
  <c r="R151" i="18"/>
  <c r="T151" i="18"/>
  <c r="S151" i="18"/>
  <c r="Z151" i="18"/>
  <c r="AA151" i="18"/>
  <c r="G160" i="18"/>
  <c r="O160" i="18"/>
  <c r="W160" i="18"/>
  <c r="R155" i="18"/>
  <c r="T155" i="18"/>
  <c r="S155" i="18"/>
  <c r="Z155" i="18"/>
  <c r="AA155" i="18"/>
  <c r="T159" i="18"/>
  <c r="S159" i="18"/>
  <c r="R159" i="18"/>
  <c r="AA159" i="18"/>
  <c r="Z159" i="18"/>
  <c r="J31" i="21"/>
  <c r="I31" i="21"/>
  <c r="H31" i="21"/>
  <c r="J100" i="21"/>
  <c r="I100" i="21"/>
  <c r="H100" i="21"/>
  <c r="J133" i="21"/>
  <c r="I133" i="21"/>
  <c r="H133" i="21"/>
  <c r="K143" i="18"/>
  <c r="J143" i="18"/>
  <c r="I143" i="18"/>
  <c r="F148" i="18"/>
  <c r="N148" i="18"/>
  <c r="V148" i="18"/>
  <c r="K152" i="18"/>
  <c r="H160" i="18"/>
  <c r="J152" i="18"/>
  <c r="I152" i="18"/>
  <c r="P160" i="18"/>
  <c r="X160" i="18"/>
  <c r="K156" i="18"/>
  <c r="J156" i="18"/>
  <c r="I156" i="18"/>
  <c r="J74" i="21"/>
  <c r="I74" i="21"/>
  <c r="H74" i="21"/>
  <c r="J138" i="21"/>
  <c r="I138" i="21"/>
  <c r="H138" i="21"/>
  <c r="J48" i="21"/>
  <c r="I48" i="21"/>
  <c r="H48" i="21"/>
  <c r="J117" i="21"/>
  <c r="I117" i="21"/>
  <c r="H117" i="21"/>
  <c r="J142" i="21"/>
  <c r="I142" i="21"/>
  <c r="H142" i="21"/>
  <c r="N99" i="24"/>
  <c r="O99" i="24"/>
  <c r="J91" i="21"/>
  <c r="I91" i="21"/>
  <c r="H91" i="21"/>
  <c r="J146" i="21"/>
  <c r="I146" i="21"/>
  <c r="H146" i="21"/>
  <c r="E146" i="18"/>
  <c r="M146" i="18"/>
  <c r="U146" i="18"/>
  <c r="S140" i="18"/>
  <c r="R140" i="18"/>
  <c r="T140" i="18"/>
  <c r="AA140" i="18"/>
  <c r="Z140" i="18"/>
  <c r="S144" i="18"/>
  <c r="R144" i="18"/>
  <c r="T144" i="18"/>
  <c r="AA144" i="18"/>
  <c r="Z144" i="18"/>
  <c r="S149" i="18"/>
  <c r="R149" i="18"/>
  <c r="T149" i="18"/>
  <c r="Q148" i="18"/>
  <c r="AA149" i="18"/>
  <c r="Z149" i="18"/>
  <c r="Y148" i="18"/>
  <c r="C160" i="18"/>
  <c r="S153" i="18"/>
  <c r="R153" i="18"/>
  <c r="T153" i="18"/>
  <c r="AA153" i="18"/>
  <c r="Z153" i="18"/>
  <c r="S157" i="18"/>
  <c r="R157" i="18"/>
  <c r="T157" i="18"/>
  <c r="AA157" i="18"/>
  <c r="Z157" i="18"/>
  <c r="J66" i="21"/>
  <c r="I66" i="21"/>
  <c r="H66" i="21"/>
  <c r="J151" i="21"/>
  <c r="I151" i="21"/>
  <c r="H151" i="21"/>
  <c r="L37" i="24"/>
  <c r="K137" i="18"/>
  <c r="J137" i="18"/>
  <c r="I137" i="18"/>
  <c r="F146" i="18"/>
  <c r="N146" i="18"/>
  <c r="V146" i="18"/>
  <c r="I141" i="18"/>
  <c r="J141" i="18"/>
  <c r="K141" i="18"/>
  <c r="I145" i="18"/>
  <c r="K145" i="18"/>
  <c r="J145" i="18"/>
  <c r="I150" i="18"/>
  <c r="K150" i="18"/>
  <c r="J150" i="18"/>
  <c r="D160" i="18"/>
  <c r="L160" i="18"/>
  <c r="I154" i="18"/>
  <c r="K154" i="18"/>
  <c r="J154" i="18"/>
  <c r="I158" i="18"/>
  <c r="K158" i="18"/>
  <c r="J158" i="18"/>
  <c r="J40" i="21"/>
  <c r="I40" i="21"/>
  <c r="H40" i="21"/>
  <c r="J109" i="21"/>
  <c r="I109" i="21"/>
  <c r="H109" i="21"/>
  <c r="J155" i="21"/>
  <c r="I155" i="21"/>
  <c r="H155" i="21"/>
  <c r="R137" i="18"/>
  <c r="T137" i="18"/>
  <c r="S137" i="18"/>
  <c r="AA137" i="18"/>
  <c r="Z137" i="18"/>
  <c r="G146" i="18"/>
  <c r="O146" i="18"/>
  <c r="W146" i="18"/>
  <c r="T141" i="18"/>
  <c r="S141" i="18"/>
  <c r="R141" i="18"/>
  <c r="Z141" i="18"/>
  <c r="AA141" i="18"/>
  <c r="T145" i="18"/>
  <c r="S145" i="18"/>
  <c r="R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A154" i="18"/>
  <c r="Z154" i="18"/>
  <c r="T158" i="18"/>
  <c r="S158" i="18"/>
  <c r="R158" i="18"/>
  <c r="AA158" i="18"/>
  <c r="Z158" i="18"/>
  <c r="T21" i="21"/>
  <c r="T18" i="21"/>
  <c r="R18" i="21"/>
  <c r="F36" i="21"/>
  <c r="E50" i="21"/>
  <c r="D64" i="21"/>
  <c r="C78" i="21"/>
  <c r="J83" i="21"/>
  <c r="I83" i="21"/>
  <c r="H83" i="21"/>
  <c r="F134" i="21"/>
  <c r="J159" i="21"/>
  <c r="I159" i="21"/>
  <c r="H159" i="21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G22" i="21"/>
  <c r="I14" i="21"/>
  <c r="H14" i="21"/>
  <c r="T14" i="21"/>
  <c r="R14" i="21"/>
  <c r="J15" i="21"/>
  <c r="I15" i="21"/>
  <c r="H15" i="21"/>
  <c r="T15" i="21"/>
  <c r="R15" i="21"/>
  <c r="J17" i="21"/>
  <c r="I17" i="21"/>
  <c r="H17" i="21"/>
  <c r="J21" i="21"/>
  <c r="I21" i="21"/>
  <c r="H21" i="21"/>
  <c r="J28" i="21"/>
  <c r="I28" i="21"/>
  <c r="H28" i="21"/>
  <c r="G36" i="21"/>
  <c r="F50" i="21"/>
  <c r="J45" i="21"/>
  <c r="I45" i="21"/>
  <c r="H45" i="21"/>
  <c r="J54" i="21"/>
  <c r="I54" i="21"/>
  <c r="H54" i="21"/>
  <c r="E64" i="21"/>
  <c r="J62" i="21"/>
  <c r="I62" i="21"/>
  <c r="H62" i="21"/>
  <c r="D78" i="21"/>
  <c r="J71" i="21"/>
  <c r="I71" i="21"/>
  <c r="H71" i="21"/>
  <c r="J80" i="21"/>
  <c r="I80" i="21"/>
  <c r="H80" i="21"/>
  <c r="C92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19" i="21"/>
  <c r="I119" i="21"/>
  <c r="H119" i="21"/>
  <c r="J122" i="21"/>
  <c r="I122" i="21"/>
  <c r="H122" i="21"/>
  <c r="J124" i="21"/>
  <c r="I124" i="21"/>
  <c r="H124" i="21"/>
  <c r="J126" i="21"/>
  <c r="I126" i="21"/>
  <c r="H126" i="21"/>
  <c r="G134" i="21"/>
  <c r="F77" i="22"/>
  <c r="L11" i="24"/>
  <c r="O55" i="24"/>
  <c r="J25" i="21"/>
  <c r="I25" i="21"/>
  <c r="H25" i="21"/>
  <c r="J33" i="21"/>
  <c r="I33" i="21"/>
  <c r="H33" i="21"/>
  <c r="J42" i="21"/>
  <c r="I42" i="21"/>
  <c r="H42" i="21"/>
  <c r="G50" i="21"/>
  <c r="F64" i="21"/>
  <c r="J59" i="21"/>
  <c r="I59" i="21"/>
  <c r="H59" i="21"/>
  <c r="J68" i="21"/>
  <c r="I68" i="21"/>
  <c r="H68" i="21"/>
  <c r="E78" i="21"/>
  <c r="J76" i="21"/>
  <c r="I76" i="21"/>
  <c r="H76" i="21"/>
  <c r="D92" i="21"/>
  <c r="J85" i="21"/>
  <c r="I85" i="21"/>
  <c r="H85" i="21"/>
  <c r="J94" i="21"/>
  <c r="I94" i="21"/>
  <c r="H94" i="21"/>
  <c r="C106" i="21"/>
  <c r="J102" i="21"/>
  <c r="I102" i="21"/>
  <c r="H102" i="21"/>
  <c r="J111" i="21"/>
  <c r="I111" i="21"/>
  <c r="H111" i="21"/>
  <c r="J130" i="21"/>
  <c r="I130" i="21"/>
  <c r="H130" i="21"/>
  <c r="J139" i="21"/>
  <c r="I139" i="21"/>
  <c r="H139" i="21"/>
  <c r="J143" i="21"/>
  <c r="I143" i="21"/>
  <c r="H143" i="21"/>
  <c r="J147" i="21"/>
  <c r="I147" i="21"/>
  <c r="H147" i="21"/>
  <c r="J152" i="21"/>
  <c r="I152" i="21"/>
  <c r="H152" i="21"/>
  <c r="J156" i="21"/>
  <c r="I156" i="21"/>
  <c r="H156" i="21"/>
  <c r="J160" i="21"/>
  <c r="I160" i="21"/>
  <c r="H160" i="21"/>
  <c r="F49" i="22"/>
  <c r="H147" i="22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F78" i="21"/>
  <c r="J73" i="21"/>
  <c r="I73" i="21"/>
  <c r="H73" i="21"/>
  <c r="J82" i="21"/>
  <c r="I82" i="21"/>
  <c r="H82" i="21"/>
  <c r="E92" i="21"/>
  <c r="J90" i="21"/>
  <c r="I90" i="21"/>
  <c r="H90" i="21"/>
  <c r="D106" i="21"/>
  <c r="J99" i="21"/>
  <c r="I99" i="21"/>
  <c r="H99" i="21"/>
  <c r="J108" i="21"/>
  <c r="I108" i="21"/>
  <c r="H108" i="21"/>
  <c r="C120" i="21"/>
  <c r="J116" i="21"/>
  <c r="I116" i="21"/>
  <c r="H116" i="21"/>
  <c r="D148" i="21"/>
  <c r="F21" i="22"/>
  <c r="N100" i="22"/>
  <c r="M100" i="22"/>
  <c r="L100" i="22"/>
  <c r="K100" i="22"/>
  <c r="J100" i="22"/>
  <c r="F107" i="24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F92" i="21"/>
  <c r="J87" i="21"/>
  <c r="I87" i="21"/>
  <c r="H87" i="21"/>
  <c r="J96" i="21"/>
  <c r="I96" i="21"/>
  <c r="H96" i="21"/>
  <c r="E106" i="21"/>
  <c r="J104" i="21"/>
  <c r="I104" i="21"/>
  <c r="H104" i="21"/>
  <c r="D120" i="21"/>
  <c r="J113" i="21"/>
  <c r="I113" i="21"/>
  <c r="H113" i="21"/>
  <c r="J127" i="21"/>
  <c r="I127" i="21"/>
  <c r="H127" i="21"/>
  <c r="J131" i="21"/>
  <c r="I131" i="21"/>
  <c r="H131" i="21"/>
  <c r="J136" i="21"/>
  <c r="I136" i="21"/>
  <c r="H136" i="21"/>
  <c r="J140" i="21"/>
  <c r="I140" i="21"/>
  <c r="H140" i="21"/>
  <c r="G148" i="21"/>
  <c r="J144" i="21"/>
  <c r="I144" i="21"/>
  <c r="H144" i="21"/>
  <c r="J153" i="21"/>
  <c r="I153" i="21"/>
  <c r="H153" i="21"/>
  <c r="J157" i="21"/>
  <c r="I157" i="21"/>
  <c r="H157" i="21"/>
  <c r="J161" i="21"/>
  <c r="I161" i="21"/>
  <c r="H161" i="21"/>
  <c r="M13" i="22"/>
  <c r="L13" i="22"/>
  <c r="K13" i="22"/>
  <c r="J13" i="22"/>
  <c r="I21" i="22"/>
  <c r="N13" i="22"/>
  <c r="K112" i="22"/>
  <c r="J112" i="22"/>
  <c r="M112" i="22"/>
  <c r="N112" i="22"/>
  <c r="L112" i="22"/>
  <c r="C22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F106" i="21"/>
  <c r="J101" i="21"/>
  <c r="I101" i="21"/>
  <c r="H101" i="21"/>
  <c r="J110" i="21"/>
  <c r="I110" i="21"/>
  <c r="H110" i="21"/>
  <c r="E120" i="21"/>
  <c r="J118" i="21"/>
  <c r="I118" i="21"/>
  <c r="H118" i="21"/>
  <c r="J123" i="21"/>
  <c r="I123" i="21"/>
  <c r="H123" i="21"/>
  <c r="J125" i="21"/>
  <c r="I125" i="21"/>
  <c r="H125" i="21"/>
  <c r="D162" i="21"/>
  <c r="K16" i="22"/>
  <c r="J16" i="22"/>
  <c r="N16" i="22"/>
  <c r="M16" i="22"/>
  <c r="L16" i="22"/>
  <c r="K129" i="22"/>
  <c r="J129" i="22"/>
  <c r="M129" i="22"/>
  <c r="N129" i="22"/>
  <c r="L129" i="22"/>
  <c r="D22" i="21"/>
  <c r="D36" i="21"/>
  <c r="J29" i="21"/>
  <c r="I29" i="21"/>
  <c r="H29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F120" i="21"/>
  <c r="J115" i="21"/>
  <c r="I115" i="21"/>
  <c r="H115" i="21"/>
  <c r="D134" i="21"/>
  <c r="J128" i="21"/>
  <c r="I128" i="21"/>
  <c r="H128" i="21"/>
  <c r="J132" i="21"/>
  <c r="I132" i="21"/>
  <c r="H132" i="21"/>
  <c r="J137" i="21"/>
  <c r="I137" i="21"/>
  <c r="H137" i="21"/>
  <c r="J141" i="21"/>
  <c r="I141" i="21"/>
  <c r="H141" i="21"/>
  <c r="J145" i="21"/>
  <c r="I145" i="21"/>
  <c r="H145" i="21"/>
  <c r="J150" i="21"/>
  <c r="I150" i="21"/>
  <c r="H150" i="21"/>
  <c r="J154" i="21"/>
  <c r="I154" i="21"/>
  <c r="H154" i="21"/>
  <c r="G162" i="21"/>
  <c r="J158" i="21"/>
  <c r="I158" i="21"/>
  <c r="H158" i="21"/>
  <c r="K146" i="22"/>
  <c r="J146" i="22"/>
  <c r="M146" i="22"/>
  <c r="N146" i="22"/>
  <c r="L146" i="22"/>
  <c r="H34" i="24"/>
  <c r="H80" i="24"/>
  <c r="E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I112" i="21"/>
  <c r="H112" i="21"/>
  <c r="G120" i="21"/>
  <c r="E134" i="21"/>
  <c r="H105" i="22"/>
  <c r="J21" i="24"/>
  <c r="L65" i="24"/>
  <c r="N12" i="22"/>
  <c r="L12" i="22"/>
  <c r="K12" i="22"/>
  <c r="J12" i="22"/>
  <c r="M12" i="22"/>
  <c r="N20" i="22"/>
  <c r="M20" i="22"/>
  <c r="L20" i="22"/>
  <c r="K20" i="22"/>
  <c r="J20" i="22"/>
  <c r="C35" i="22"/>
  <c r="G49" i="22"/>
  <c r="C63" i="22"/>
  <c r="G77" i="22"/>
  <c r="C91" i="22"/>
  <c r="N94" i="22"/>
  <c r="M94" i="22"/>
  <c r="L94" i="22"/>
  <c r="K94" i="22"/>
  <c r="J94" i="22"/>
  <c r="J97" i="22"/>
  <c r="N97" i="22"/>
  <c r="I105" i="22"/>
  <c r="M97" i="22"/>
  <c r="L97" i="22"/>
  <c r="K97" i="22"/>
  <c r="K114" i="22"/>
  <c r="J114" i="22"/>
  <c r="M114" i="22"/>
  <c r="N114" i="22"/>
  <c r="L114" i="22"/>
  <c r="K131" i="22"/>
  <c r="J131" i="22"/>
  <c r="M131" i="22"/>
  <c r="N131" i="22"/>
  <c r="L131" i="22"/>
  <c r="K149" i="22"/>
  <c r="J149" i="22"/>
  <c r="M149" i="22"/>
  <c r="N149" i="22"/>
  <c r="L149" i="22"/>
  <c r="D161" i="22"/>
  <c r="J13" i="24"/>
  <c r="F15" i="24"/>
  <c r="O16" i="24"/>
  <c r="N16" i="24"/>
  <c r="F36" i="24"/>
  <c r="J39" i="24"/>
  <c r="F82" i="24"/>
  <c r="J97" i="24"/>
  <c r="N11" i="22"/>
  <c r="M11" i="22"/>
  <c r="K11" i="22"/>
  <c r="J11" i="22"/>
  <c r="L11" i="22"/>
  <c r="C21" i="22"/>
  <c r="N19" i="22"/>
  <c r="M19" i="22"/>
  <c r="K19" i="22"/>
  <c r="J19" i="22"/>
  <c r="L19" i="22"/>
  <c r="D35" i="22"/>
  <c r="H49" i="22"/>
  <c r="D63" i="22"/>
  <c r="H77" i="22"/>
  <c r="D91" i="22"/>
  <c r="J90" i="22"/>
  <c r="N90" i="22"/>
  <c r="M90" i="22"/>
  <c r="L90" i="22"/>
  <c r="K90" i="22"/>
  <c r="E119" i="22"/>
  <c r="K116" i="22"/>
  <c r="J116" i="22"/>
  <c r="M116" i="22"/>
  <c r="N116" i="22"/>
  <c r="L116" i="22"/>
  <c r="K151" i="22"/>
  <c r="J151" i="22"/>
  <c r="M151" i="22"/>
  <c r="N151" i="22"/>
  <c r="L151" i="22"/>
  <c r="F161" i="22"/>
  <c r="H15" i="24"/>
  <c r="L18" i="24"/>
  <c r="J31" i="24"/>
  <c r="N34" i="24"/>
  <c r="O34" i="24"/>
  <c r="H62" i="24"/>
  <c r="J59" i="24"/>
  <c r="F9" i="25"/>
  <c r="M10" i="22"/>
  <c r="L10" i="22"/>
  <c r="J10" i="22"/>
  <c r="N10" i="22"/>
  <c r="K10" i="22"/>
  <c r="D21" i="22"/>
  <c r="M18" i="22"/>
  <c r="L18" i="22"/>
  <c r="J18" i="22"/>
  <c r="N18" i="22"/>
  <c r="K18" i="22"/>
  <c r="M24" i="22"/>
  <c r="L24" i="22"/>
  <c r="K24" i="22"/>
  <c r="J24" i="22"/>
  <c r="N24" i="22"/>
  <c r="M26" i="22"/>
  <c r="L26" i="22"/>
  <c r="K26" i="22"/>
  <c r="J26" i="22"/>
  <c r="N26" i="22"/>
  <c r="E35" i="22"/>
  <c r="M28" i="22"/>
  <c r="L28" i="22"/>
  <c r="K28" i="22"/>
  <c r="J28" i="22"/>
  <c r="N28" i="22"/>
  <c r="M30" i="22"/>
  <c r="L30" i="22"/>
  <c r="K30" i="22"/>
  <c r="J30" i="22"/>
  <c r="N30" i="22"/>
  <c r="M32" i="22"/>
  <c r="L32" i="22"/>
  <c r="K32" i="22"/>
  <c r="J32" i="22"/>
  <c r="N32" i="22"/>
  <c r="M34" i="22"/>
  <c r="L34" i="22"/>
  <c r="K34" i="22"/>
  <c r="J34" i="22"/>
  <c r="N34" i="22"/>
  <c r="M37" i="22"/>
  <c r="L37" i="22"/>
  <c r="K37" i="22"/>
  <c r="J37" i="22"/>
  <c r="N37" i="22"/>
  <c r="M39" i="22"/>
  <c r="L39" i="22"/>
  <c r="K39" i="22"/>
  <c r="J39" i="22"/>
  <c r="N39" i="22"/>
  <c r="M41" i="22"/>
  <c r="L41" i="22"/>
  <c r="K41" i="22"/>
  <c r="J41" i="22"/>
  <c r="I49" i="22"/>
  <c r="N41" i="22"/>
  <c r="M43" i="22"/>
  <c r="L43" i="22"/>
  <c r="K43" i="22"/>
  <c r="J43" i="22"/>
  <c r="N43" i="22"/>
  <c r="M45" i="22"/>
  <c r="L45" i="22"/>
  <c r="K45" i="22"/>
  <c r="J45" i="22"/>
  <c r="N45" i="22"/>
  <c r="M47" i="22"/>
  <c r="L47" i="22"/>
  <c r="K47" i="22"/>
  <c r="J47" i="22"/>
  <c r="N47" i="22"/>
  <c r="M52" i="22"/>
  <c r="L52" i="22"/>
  <c r="K52" i="22"/>
  <c r="J52" i="22"/>
  <c r="N52" i="22"/>
  <c r="M54" i="22"/>
  <c r="L54" i="22"/>
  <c r="K54" i="22"/>
  <c r="J54" i="22"/>
  <c r="N54" i="22"/>
  <c r="E63" i="22"/>
  <c r="M56" i="22"/>
  <c r="L56" i="22"/>
  <c r="K56" i="22"/>
  <c r="J56" i="22"/>
  <c r="N56" i="22"/>
  <c r="M58" i="22"/>
  <c r="L58" i="22"/>
  <c r="K58" i="22"/>
  <c r="J58" i="22"/>
  <c r="N58" i="22"/>
  <c r="M60" i="22"/>
  <c r="L60" i="22"/>
  <c r="K60" i="22"/>
  <c r="J60" i="22"/>
  <c r="N60" i="22"/>
  <c r="M62" i="22"/>
  <c r="L62" i="22"/>
  <c r="K62" i="22"/>
  <c r="J62" i="22"/>
  <c r="N62" i="22"/>
  <c r="M65" i="22"/>
  <c r="L65" i="22"/>
  <c r="K65" i="22"/>
  <c r="J65" i="22"/>
  <c r="N65" i="22"/>
  <c r="M67" i="22"/>
  <c r="L67" i="22"/>
  <c r="K67" i="22"/>
  <c r="J67" i="22"/>
  <c r="N67" i="22"/>
  <c r="M69" i="22"/>
  <c r="L69" i="22"/>
  <c r="K69" i="22"/>
  <c r="J69" i="22"/>
  <c r="I77" i="22"/>
  <c r="N69" i="22"/>
  <c r="M71" i="22"/>
  <c r="L71" i="22"/>
  <c r="K71" i="22"/>
  <c r="J71" i="22"/>
  <c r="N71" i="22"/>
  <c r="M73" i="22"/>
  <c r="L73" i="22"/>
  <c r="K73" i="22"/>
  <c r="J73" i="22"/>
  <c r="N73" i="22"/>
  <c r="M75" i="22"/>
  <c r="L75" i="22"/>
  <c r="K75" i="22"/>
  <c r="J75" i="22"/>
  <c r="N75" i="22"/>
  <c r="M80" i="22"/>
  <c r="L80" i="22"/>
  <c r="K80" i="22"/>
  <c r="J80" i="22"/>
  <c r="N80" i="22"/>
  <c r="M82" i="22"/>
  <c r="L82" i="22"/>
  <c r="K82" i="22"/>
  <c r="J82" i="22"/>
  <c r="N82" i="22"/>
  <c r="E91" i="22"/>
  <c r="M84" i="22"/>
  <c r="L84" i="22"/>
  <c r="K84" i="22"/>
  <c r="J84" i="22"/>
  <c r="N84" i="22"/>
  <c r="M86" i="22"/>
  <c r="L86" i="22"/>
  <c r="K86" i="22"/>
  <c r="J86" i="22"/>
  <c r="N86" i="22"/>
  <c r="M88" i="22"/>
  <c r="L88" i="22"/>
  <c r="K88" i="22"/>
  <c r="J88" i="22"/>
  <c r="N88" i="22"/>
  <c r="C105" i="22"/>
  <c r="N98" i="22"/>
  <c r="M98" i="22"/>
  <c r="L98" i="22"/>
  <c r="K98" i="22"/>
  <c r="J98" i="22"/>
  <c r="J101" i="22"/>
  <c r="N101" i="22"/>
  <c r="M101" i="22"/>
  <c r="L101" i="22"/>
  <c r="K101" i="22"/>
  <c r="H119" i="22"/>
  <c r="K118" i="22"/>
  <c r="J118" i="22"/>
  <c r="M118" i="22"/>
  <c r="N118" i="22"/>
  <c r="L118" i="22"/>
  <c r="K136" i="22"/>
  <c r="J136" i="22"/>
  <c r="M136" i="22"/>
  <c r="N136" i="22"/>
  <c r="L136" i="22"/>
  <c r="K153" i="22"/>
  <c r="J153" i="22"/>
  <c r="M153" i="22"/>
  <c r="I161" i="22"/>
  <c r="N153" i="22"/>
  <c r="L153" i="22"/>
  <c r="F18" i="24"/>
  <c r="L10" i="24"/>
  <c r="F17" i="24"/>
  <c r="J20" i="24"/>
  <c r="L36" i="24"/>
  <c r="F43" i="24"/>
  <c r="J87" i="24"/>
  <c r="F53" i="24"/>
  <c r="J105" i="24"/>
  <c r="C134" i="21"/>
  <c r="C148" i="21"/>
  <c r="C162" i="21"/>
  <c r="L9" i="22"/>
  <c r="K9" i="22"/>
  <c r="N9" i="22"/>
  <c r="M9" i="22"/>
  <c r="J9" i="22"/>
  <c r="E21" i="22"/>
  <c r="L17" i="22"/>
  <c r="K17" i="22"/>
  <c r="N17" i="22"/>
  <c r="M17" i="22"/>
  <c r="J17" i="22"/>
  <c r="F35" i="22"/>
  <c r="F63" i="22"/>
  <c r="F91" i="22"/>
  <c r="J95" i="22"/>
  <c r="M95" i="22"/>
  <c r="L95" i="22"/>
  <c r="K95" i="22"/>
  <c r="N95" i="22"/>
  <c r="D105" i="22"/>
  <c r="K121" i="22"/>
  <c r="J121" i="22"/>
  <c r="M121" i="22"/>
  <c r="N121" i="22"/>
  <c r="L121" i="22"/>
  <c r="D133" i="22"/>
  <c r="K138" i="22"/>
  <c r="J138" i="22"/>
  <c r="M138" i="22"/>
  <c r="N138" i="22"/>
  <c r="L138" i="22"/>
  <c r="K155" i="22"/>
  <c r="J155" i="22"/>
  <c r="M155" i="22"/>
  <c r="N155" i="22"/>
  <c r="L155" i="22"/>
  <c r="F9" i="24"/>
  <c r="J12" i="24"/>
  <c r="N15" i="24"/>
  <c r="O15" i="24"/>
  <c r="F35" i="24"/>
  <c r="O36" i="24"/>
  <c r="N36" i="24"/>
  <c r="J38" i="24"/>
  <c r="H53" i="24"/>
  <c r="F63" i="24"/>
  <c r="F83" i="24"/>
  <c r="J103" i="24"/>
  <c r="L109" i="24"/>
  <c r="G35" i="22"/>
  <c r="C49" i="22"/>
  <c r="G63" i="22"/>
  <c r="C77" i="22"/>
  <c r="G91" i="22"/>
  <c r="E105" i="22"/>
  <c r="J103" i="22"/>
  <c r="M103" i="22"/>
  <c r="L103" i="22"/>
  <c r="K103" i="22"/>
  <c r="N103" i="22"/>
  <c r="K123" i="22"/>
  <c r="J123" i="22"/>
  <c r="M123" i="22"/>
  <c r="N123" i="22"/>
  <c r="L123" i="22"/>
  <c r="F133" i="22"/>
  <c r="K140" i="22"/>
  <c r="J140" i="22"/>
  <c r="M140" i="22"/>
  <c r="N140" i="22"/>
  <c r="L140" i="22"/>
  <c r="K157" i="22"/>
  <c r="J157" i="22"/>
  <c r="M157" i="22"/>
  <c r="N157" i="22"/>
  <c r="L157" i="22"/>
  <c r="L17" i="24"/>
  <c r="F37" i="24"/>
  <c r="L38" i="24"/>
  <c r="F55" i="24"/>
  <c r="L84" i="24"/>
  <c r="F101" i="24"/>
  <c r="L103" i="24"/>
  <c r="E148" i="21"/>
  <c r="E162" i="21"/>
  <c r="G21" i="22"/>
  <c r="J15" i="22"/>
  <c r="N15" i="22"/>
  <c r="M15" i="22"/>
  <c r="L15" i="22"/>
  <c r="K15" i="22"/>
  <c r="H35" i="22"/>
  <c r="D49" i="22"/>
  <c r="H63" i="22"/>
  <c r="D77" i="22"/>
  <c r="H91" i="22"/>
  <c r="N96" i="22"/>
  <c r="J96" i="22"/>
  <c r="M96" i="22"/>
  <c r="L96" i="22"/>
  <c r="K96" i="22"/>
  <c r="F105" i="22"/>
  <c r="J99" i="22"/>
  <c r="K99" i="22"/>
  <c r="N99" i="22"/>
  <c r="M99" i="22"/>
  <c r="L99" i="22"/>
  <c r="K108" i="22"/>
  <c r="J108" i="22"/>
  <c r="M108" i="22"/>
  <c r="L108" i="22"/>
  <c r="N108" i="22"/>
  <c r="K125" i="22"/>
  <c r="J125" i="22"/>
  <c r="M125" i="22"/>
  <c r="L125" i="22"/>
  <c r="I133" i="22"/>
  <c r="N125" i="22"/>
  <c r="K142" i="22"/>
  <c r="J142" i="22"/>
  <c r="M142" i="22"/>
  <c r="L142" i="22"/>
  <c r="N142" i="22"/>
  <c r="K159" i="22"/>
  <c r="J159" i="22"/>
  <c r="M159" i="22"/>
  <c r="L159" i="22"/>
  <c r="N159" i="22"/>
  <c r="L9" i="24"/>
  <c r="F16" i="24"/>
  <c r="J19" i="24"/>
  <c r="J40" i="24"/>
  <c r="F42" i="24"/>
  <c r="O53" i="24"/>
  <c r="J79" i="24"/>
  <c r="L76" i="24"/>
  <c r="L101" i="24"/>
  <c r="F148" i="21"/>
  <c r="F162" i="21"/>
  <c r="H21" i="22"/>
  <c r="N14" i="22"/>
  <c r="M14" i="22"/>
  <c r="L14" i="22"/>
  <c r="K14" i="22"/>
  <c r="J14" i="22"/>
  <c r="N23" i="22"/>
  <c r="M23" i="22"/>
  <c r="L23" i="22"/>
  <c r="K23" i="22"/>
  <c r="J23" i="22"/>
  <c r="N25" i="22"/>
  <c r="M25" i="22"/>
  <c r="L25" i="22"/>
  <c r="K25" i="22"/>
  <c r="J25" i="22"/>
  <c r="I35" i="22"/>
  <c r="N27" i="22"/>
  <c r="M27" i="22"/>
  <c r="L27" i="22"/>
  <c r="K27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I63" i="22"/>
  <c r="N55" i="22"/>
  <c r="M55" i="22"/>
  <c r="L55" i="22"/>
  <c r="K55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I91" i="22"/>
  <c r="N83" i="22"/>
  <c r="M83" i="22"/>
  <c r="L83" i="22"/>
  <c r="K83" i="22"/>
  <c r="J83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J93" i="22"/>
  <c r="N93" i="22"/>
  <c r="M93" i="22"/>
  <c r="L93" i="22"/>
  <c r="K93" i="22"/>
  <c r="G105" i="22"/>
  <c r="K110" i="22"/>
  <c r="J110" i="22"/>
  <c r="M110" i="22"/>
  <c r="N110" i="22"/>
  <c r="L110" i="22"/>
  <c r="K127" i="22"/>
  <c r="J127" i="22"/>
  <c r="M127" i="22"/>
  <c r="N127" i="22"/>
  <c r="L127" i="22"/>
  <c r="E147" i="22"/>
  <c r="K144" i="22"/>
  <c r="J144" i="22"/>
  <c r="M144" i="22"/>
  <c r="N144" i="22"/>
  <c r="L144" i="22"/>
  <c r="O9" i="24"/>
  <c r="N9" i="24"/>
  <c r="J11" i="24"/>
  <c r="L19" i="24"/>
  <c r="J32" i="24"/>
  <c r="F34" i="24"/>
  <c r="O35" i="24"/>
  <c r="N35" i="24"/>
  <c r="H42" i="24"/>
  <c r="L85" i="24"/>
  <c r="O101" i="24"/>
  <c r="N101" i="24"/>
  <c r="J32" i="25"/>
  <c r="N102" i="22"/>
  <c r="L102" i="22"/>
  <c r="K102" i="22"/>
  <c r="J102" i="22"/>
  <c r="M102" i="22"/>
  <c r="N104" i="22"/>
  <c r="K104" i="22"/>
  <c r="M104" i="22"/>
  <c r="L104" i="22"/>
  <c r="J104" i="22"/>
  <c r="N107" i="22"/>
  <c r="L107" i="22"/>
  <c r="K107" i="22"/>
  <c r="M107" i="22"/>
  <c r="J107" i="22"/>
  <c r="N109" i="22"/>
  <c r="L109" i="22"/>
  <c r="K109" i="22"/>
  <c r="M109" i="22"/>
  <c r="J109" i="22"/>
  <c r="N111" i="22"/>
  <c r="L111" i="22"/>
  <c r="K111" i="22"/>
  <c r="I119" i="22"/>
  <c r="M111" i="22"/>
  <c r="J111" i="22"/>
  <c r="N113" i="22"/>
  <c r="L113" i="22"/>
  <c r="K113" i="22"/>
  <c r="M113" i="22"/>
  <c r="J113" i="22"/>
  <c r="N115" i="22"/>
  <c r="L115" i="22"/>
  <c r="K115" i="22"/>
  <c r="M115" i="22"/>
  <c r="J115" i="22"/>
  <c r="N117" i="22"/>
  <c r="L117" i="22"/>
  <c r="K117" i="22"/>
  <c r="J117" i="22"/>
  <c r="M117" i="22"/>
  <c r="N122" i="22"/>
  <c r="L122" i="22"/>
  <c r="K122" i="22"/>
  <c r="M122" i="22"/>
  <c r="J122" i="22"/>
  <c r="N124" i="22"/>
  <c r="L124" i="22"/>
  <c r="K124" i="22"/>
  <c r="M124" i="22"/>
  <c r="J124" i="22"/>
  <c r="E133" i="22"/>
  <c r="N126" i="22"/>
  <c r="L126" i="22"/>
  <c r="K126" i="22"/>
  <c r="M126" i="22"/>
  <c r="J126" i="22"/>
  <c r="N128" i="22"/>
  <c r="L128" i="22"/>
  <c r="K128" i="22"/>
  <c r="M128" i="22"/>
  <c r="J128" i="22"/>
  <c r="N130" i="22"/>
  <c r="L130" i="22"/>
  <c r="K130" i="22"/>
  <c r="M130" i="22"/>
  <c r="J130" i="22"/>
  <c r="N132" i="22"/>
  <c r="L132" i="22"/>
  <c r="K132" i="22"/>
  <c r="M132" i="22"/>
  <c r="J132" i="22"/>
  <c r="N135" i="22"/>
  <c r="L135" i="22"/>
  <c r="K135" i="22"/>
  <c r="J135" i="22"/>
  <c r="M135" i="22"/>
  <c r="N137" i="22"/>
  <c r="L137" i="22"/>
  <c r="K137" i="22"/>
  <c r="M137" i="22"/>
  <c r="J137" i="22"/>
  <c r="N139" i="22"/>
  <c r="L139" i="22"/>
  <c r="K139" i="22"/>
  <c r="I147" i="22"/>
  <c r="M139" i="22"/>
  <c r="J139" i="22"/>
  <c r="N141" i="22"/>
  <c r="L141" i="22"/>
  <c r="K141" i="22"/>
  <c r="M141" i="22"/>
  <c r="J141" i="22"/>
  <c r="N143" i="22"/>
  <c r="L143" i="22"/>
  <c r="K143" i="22"/>
  <c r="M143" i="22"/>
  <c r="J143" i="22"/>
  <c r="N145" i="22"/>
  <c r="L145" i="22"/>
  <c r="K145" i="22"/>
  <c r="M145" i="22"/>
  <c r="J145" i="22"/>
  <c r="N150" i="22"/>
  <c r="L150" i="22"/>
  <c r="K150" i="22"/>
  <c r="M150" i="22"/>
  <c r="J150" i="22"/>
  <c r="N152" i="22"/>
  <c r="L152" i="22"/>
  <c r="K152" i="22"/>
  <c r="J152" i="22"/>
  <c r="M152" i="22"/>
  <c r="E161" i="22"/>
  <c r="N154" i="22"/>
  <c r="L154" i="22"/>
  <c r="K154" i="22"/>
  <c r="M154" i="22"/>
  <c r="J154" i="22"/>
  <c r="N156" i="22"/>
  <c r="L156" i="22"/>
  <c r="K156" i="22"/>
  <c r="M156" i="22"/>
  <c r="J156" i="22"/>
  <c r="N158" i="22"/>
  <c r="L158" i="22"/>
  <c r="K158" i="22"/>
  <c r="M158" i="22"/>
  <c r="J158" i="22"/>
  <c r="N160" i="22"/>
  <c r="L160" i="22"/>
  <c r="K160" i="22"/>
  <c r="M160" i="22"/>
  <c r="J160" i="22"/>
  <c r="O12" i="24"/>
  <c r="N12" i="24"/>
  <c r="L14" i="24"/>
  <c r="J16" i="24"/>
  <c r="H18" i="24"/>
  <c r="O31" i="24"/>
  <c r="N31" i="24"/>
  <c r="L33" i="24"/>
  <c r="J35" i="24"/>
  <c r="H37" i="24"/>
  <c r="L41" i="24"/>
  <c r="J43" i="24"/>
  <c r="L98" i="24"/>
  <c r="J100" i="24"/>
  <c r="O104" i="24"/>
  <c r="N104" i="24"/>
  <c r="L106" i="24"/>
  <c r="J108" i="24"/>
  <c r="O9" i="25"/>
  <c r="N9" i="25"/>
  <c r="M43" i="26"/>
  <c r="L43" i="26"/>
  <c r="K43" i="26"/>
  <c r="J43" i="26"/>
  <c r="I43" i="26"/>
  <c r="H107" i="24"/>
  <c r="J119" i="24"/>
  <c r="O123" i="24"/>
  <c r="N123" i="24"/>
  <c r="L125" i="24"/>
  <c r="J127" i="24"/>
  <c r="J141" i="24"/>
  <c r="O145" i="24"/>
  <c r="N145" i="24"/>
  <c r="L147" i="24"/>
  <c r="J149" i="24"/>
  <c r="J163" i="24"/>
  <c r="H165" i="24"/>
  <c r="O167" i="24"/>
  <c r="N167" i="24"/>
  <c r="L169" i="24"/>
  <c r="J171" i="24"/>
  <c r="J185" i="24"/>
  <c r="H187" i="24"/>
  <c r="O189" i="24"/>
  <c r="N189" i="24"/>
  <c r="L191" i="24"/>
  <c r="J193" i="24"/>
  <c r="H195" i="24"/>
  <c r="J207" i="24"/>
  <c r="O211" i="24"/>
  <c r="N211" i="24"/>
  <c r="L213" i="24"/>
  <c r="J215" i="24"/>
  <c r="J229" i="24"/>
  <c r="H231" i="24"/>
  <c r="O233" i="24"/>
  <c r="N233" i="24"/>
  <c r="L235" i="24"/>
  <c r="J237" i="24"/>
  <c r="L240" i="24"/>
  <c r="L41" i="25"/>
  <c r="C119" i="22"/>
  <c r="G133" i="22"/>
  <c r="C147" i="22"/>
  <c r="G161" i="22"/>
  <c r="J10" i="24"/>
  <c r="N14" i="24"/>
  <c r="O14" i="24"/>
  <c r="L16" i="24"/>
  <c r="J18" i="24"/>
  <c r="N33" i="24"/>
  <c r="O33" i="24"/>
  <c r="L35" i="24"/>
  <c r="J37" i="24"/>
  <c r="L43" i="24"/>
  <c r="O98" i="24"/>
  <c r="N98" i="24"/>
  <c r="L100" i="24"/>
  <c r="J102" i="24"/>
  <c r="L108" i="24"/>
  <c r="J16" i="25"/>
  <c r="J21" i="25"/>
  <c r="D119" i="22"/>
  <c r="H133" i="22"/>
  <c r="D147" i="22"/>
  <c r="H161" i="22"/>
  <c r="H9" i="24"/>
  <c r="O11" i="24"/>
  <c r="N11" i="24"/>
  <c r="L13" i="24"/>
  <c r="J15" i="24"/>
  <c r="H17" i="24"/>
  <c r="L21" i="24"/>
  <c r="L32" i="24"/>
  <c r="J34" i="24"/>
  <c r="H36" i="24"/>
  <c r="O38" i="24"/>
  <c r="N38" i="24"/>
  <c r="L40" i="24"/>
  <c r="J42" i="24"/>
  <c r="L97" i="24"/>
  <c r="J99" i="24"/>
  <c r="H101" i="24"/>
  <c r="O103" i="24"/>
  <c r="N103" i="24"/>
  <c r="L105" i="24"/>
  <c r="J107" i="24"/>
  <c r="L11" i="25"/>
  <c r="H42" i="25"/>
  <c r="M78" i="26"/>
  <c r="L78" i="26"/>
  <c r="K78" i="26"/>
  <c r="J78" i="26"/>
  <c r="I78" i="26"/>
  <c r="O100" i="24"/>
  <c r="N100" i="24"/>
  <c r="L102" i="24"/>
  <c r="J104" i="24"/>
  <c r="F17" i="25"/>
  <c r="H37" i="25"/>
  <c r="F119" i="22"/>
  <c r="F147" i="22"/>
  <c r="J9" i="24"/>
  <c r="N13" i="24"/>
  <c r="O13" i="24"/>
  <c r="L15" i="24"/>
  <c r="J17" i="24"/>
  <c r="N32" i="24"/>
  <c r="O32" i="24"/>
  <c r="L34" i="24"/>
  <c r="J36" i="24"/>
  <c r="L42" i="24"/>
  <c r="N97" i="24"/>
  <c r="O97" i="24"/>
  <c r="L99" i="24"/>
  <c r="J101" i="24"/>
  <c r="L107" i="24"/>
  <c r="J109" i="24"/>
  <c r="H18" i="25"/>
  <c r="M9" i="26"/>
  <c r="L9" i="26"/>
  <c r="K9" i="26"/>
  <c r="J9" i="26"/>
  <c r="I9" i="26"/>
  <c r="G119" i="22"/>
  <c r="C133" i="22"/>
  <c r="G147" i="22"/>
  <c r="C161" i="22"/>
  <c r="O10" i="24"/>
  <c r="N10" i="24"/>
  <c r="L12" i="24"/>
  <c r="J14" i="24"/>
  <c r="H16" i="24"/>
  <c r="L20" i="24"/>
  <c r="L31" i="24"/>
  <c r="J33" i="24"/>
  <c r="H35" i="24"/>
  <c r="O37" i="24"/>
  <c r="N37" i="24"/>
  <c r="L39" i="24"/>
  <c r="J41" i="24"/>
  <c r="H43" i="24"/>
  <c r="J98" i="24"/>
  <c r="O102" i="24"/>
  <c r="N102" i="24"/>
  <c r="L104" i="24"/>
  <c r="J106" i="24"/>
  <c r="G20" i="26"/>
  <c r="M112" i="26"/>
  <c r="L112" i="26"/>
  <c r="K112" i="26"/>
  <c r="J112" i="26"/>
  <c r="I112" i="26"/>
  <c r="M26" i="27"/>
  <c r="L26" i="27"/>
  <c r="K26" i="27"/>
  <c r="J26" i="27"/>
  <c r="H34" i="27"/>
  <c r="I26" i="27"/>
  <c r="H10" i="25"/>
  <c r="O12" i="25"/>
  <c r="N12" i="25"/>
  <c r="F20" i="25"/>
  <c r="L33" i="25"/>
  <c r="J43" i="25"/>
  <c r="M17" i="26"/>
  <c r="L17" i="26"/>
  <c r="K17" i="26"/>
  <c r="J17" i="26"/>
  <c r="I17" i="26"/>
  <c r="M52" i="26"/>
  <c r="L52" i="26"/>
  <c r="K52" i="26"/>
  <c r="J52" i="26"/>
  <c r="I52" i="26"/>
  <c r="C76" i="26"/>
  <c r="M86" i="26"/>
  <c r="L86" i="26"/>
  <c r="K86" i="26"/>
  <c r="J86" i="26"/>
  <c r="I86" i="26"/>
  <c r="E104" i="26"/>
  <c r="M121" i="26"/>
  <c r="L121" i="26"/>
  <c r="K121" i="26"/>
  <c r="J121" i="26"/>
  <c r="I121" i="26"/>
  <c r="G132" i="26"/>
  <c r="M155" i="26"/>
  <c r="L155" i="26"/>
  <c r="K155" i="26"/>
  <c r="J155" i="26"/>
  <c r="I155" i="26"/>
  <c r="M46" i="27"/>
  <c r="L46" i="27"/>
  <c r="K46" i="27"/>
  <c r="J46" i="27"/>
  <c r="I46" i="27"/>
  <c r="H15" i="25"/>
  <c r="L38" i="25"/>
  <c r="M55" i="26"/>
  <c r="L55" i="26"/>
  <c r="K55" i="26"/>
  <c r="J55" i="26"/>
  <c r="I55" i="26"/>
  <c r="D76" i="26"/>
  <c r="M89" i="26"/>
  <c r="L89" i="26"/>
  <c r="K89" i="26"/>
  <c r="J89" i="26"/>
  <c r="I89" i="26"/>
  <c r="F104" i="26"/>
  <c r="M124" i="26"/>
  <c r="L124" i="26"/>
  <c r="K124" i="26"/>
  <c r="J124" i="26"/>
  <c r="I124" i="26"/>
  <c r="H132" i="26"/>
  <c r="M158" i="26"/>
  <c r="L158" i="26"/>
  <c r="K158" i="26"/>
  <c r="J158" i="26"/>
  <c r="I158" i="26"/>
  <c r="M23" i="27"/>
  <c r="L23" i="27"/>
  <c r="K23" i="27"/>
  <c r="J23" i="27"/>
  <c r="I23" i="27"/>
  <c r="G34" i="27"/>
  <c r="E118" i="27"/>
  <c r="M135" i="27"/>
  <c r="L135" i="27"/>
  <c r="K135" i="27"/>
  <c r="J135" i="27"/>
  <c r="I135" i="27"/>
  <c r="J13" i="25"/>
  <c r="H34" i="25"/>
  <c r="M12" i="26"/>
  <c r="L12" i="26"/>
  <c r="K12" i="26"/>
  <c r="J12" i="26"/>
  <c r="I12" i="26"/>
  <c r="H20" i="26"/>
  <c r="M46" i="26"/>
  <c r="L46" i="26"/>
  <c r="K46" i="26"/>
  <c r="J46" i="26"/>
  <c r="I46" i="26"/>
  <c r="M81" i="26"/>
  <c r="L81" i="26"/>
  <c r="K81" i="26"/>
  <c r="J81" i="26"/>
  <c r="I81" i="26"/>
  <c r="M115" i="26"/>
  <c r="L115" i="26"/>
  <c r="K115" i="26"/>
  <c r="J115" i="26"/>
  <c r="I115" i="26"/>
  <c r="M150" i="26"/>
  <c r="L150" i="26"/>
  <c r="K150" i="26"/>
  <c r="J150" i="26"/>
  <c r="I150" i="26"/>
  <c r="M14" i="27"/>
  <c r="L14" i="27"/>
  <c r="K14" i="27"/>
  <c r="J14" i="27"/>
  <c r="I14" i="27"/>
  <c r="M66" i="27"/>
  <c r="L66" i="27"/>
  <c r="K66" i="27"/>
  <c r="J66" i="27"/>
  <c r="I66" i="27"/>
  <c r="M69" i="26"/>
  <c r="L69" i="26"/>
  <c r="K69" i="26"/>
  <c r="J69" i="26"/>
  <c r="I69" i="26"/>
  <c r="D90" i="26"/>
  <c r="M103" i="26"/>
  <c r="L103" i="26"/>
  <c r="K103" i="26"/>
  <c r="J103" i="26"/>
  <c r="I103" i="26"/>
  <c r="F118" i="26"/>
  <c r="M138" i="26"/>
  <c r="L138" i="26"/>
  <c r="K138" i="26"/>
  <c r="J138" i="26"/>
  <c r="I138" i="26"/>
  <c r="H146" i="26"/>
  <c r="M17" i="27"/>
  <c r="L17" i="27"/>
  <c r="K17" i="27"/>
  <c r="J17" i="27"/>
  <c r="I17" i="27"/>
  <c r="M92" i="27"/>
  <c r="L92" i="27"/>
  <c r="K92" i="27"/>
  <c r="J92" i="27"/>
  <c r="I92" i="27"/>
  <c r="M38" i="26"/>
  <c r="L38" i="26"/>
  <c r="K38" i="26"/>
  <c r="J38" i="26"/>
  <c r="I38" i="26"/>
  <c r="C62" i="26"/>
  <c r="M72" i="26"/>
  <c r="L72" i="26"/>
  <c r="K72" i="26"/>
  <c r="J72" i="26"/>
  <c r="I72" i="26"/>
  <c r="E90" i="26"/>
  <c r="M107" i="26"/>
  <c r="L107" i="26"/>
  <c r="K107" i="26"/>
  <c r="J107" i="26"/>
  <c r="I107" i="26"/>
  <c r="G118" i="26"/>
  <c r="M141" i="26"/>
  <c r="L141" i="26"/>
  <c r="K141" i="26"/>
  <c r="J141" i="26"/>
  <c r="I141" i="26"/>
  <c r="F20" i="27"/>
  <c r="F12" i="25"/>
  <c r="L14" i="25"/>
  <c r="J35" i="25"/>
  <c r="M26" i="26"/>
  <c r="L26" i="26"/>
  <c r="K26" i="26"/>
  <c r="J26" i="26"/>
  <c r="I26" i="26"/>
  <c r="H34" i="26"/>
  <c r="M60" i="26"/>
  <c r="L60" i="26"/>
  <c r="K60" i="26"/>
  <c r="J60" i="26"/>
  <c r="I60" i="26"/>
  <c r="M95" i="26"/>
  <c r="L95" i="26"/>
  <c r="K95" i="26"/>
  <c r="J95" i="26"/>
  <c r="I95" i="26"/>
  <c r="M129" i="26"/>
  <c r="L129" i="26"/>
  <c r="K129" i="26"/>
  <c r="J129" i="26"/>
  <c r="I129" i="26"/>
  <c r="M9" i="27"/>
  <c r="L9" i="27"/>
  <c r="K9" i="27"/>
  <c r="J9" i="27"/>
  <c r="I9" i="27"/>
  <c r="G20" i="27"/>
  <c r="L19" i="25"/>
  <c r="J40" i="25"/>
  <c r="M29" i="26"/>
  <c r="L29" i="26"/>
  <c r="K29" i="26"/>
  <c r="J29" i="26"/>
  <c r="I29" i="26"/>
  <c r="M64" i="26"/>
  <c r="L64" i="26"/>
  <c r="K64" i="26"/>
  <c r="J64" i="26"/>
  <c r="I64" i="26"/>
  <c r="M98" i="26"/>
  <c r="L98" i="26"/>
  <c r="K98" i="26"/>
  <c r="J98" i="26"/>
  <c r="I98" i="26"/>
  <c r="M31" i="27"/>
  <c r="L31" i="27"/>
  <c r="K31" i="27"/>
  <c r="J31" i="27"/>
  <c r="I31" i="27"/>
  <c r="M38" i="27"/>
  <c r="L38" i="27"/>
  <c r="K38" i="27"/>
  <c r="J38" i="27"/>
  <c r="I38" i="27"/>
  <c r="J10" i="25"/>
  <c r="H12" i="25"/>
  <c r="F14" i="25"/>
  <c r="O14" i="25"/>
  <c r="N14" i="25"/>
  <c r="L16" i="25"/>
  <c r="J18" i="25"/>
  <c r="H20" i="25"/>
  <c r="H31" i="25"/>
  <c r="J37" i="25"/>
  <c r="H39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I110" i="26"/>
  <c r="H118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M12" i="27"/>
  <c r="L12" i="27"/>
  <c r="K12" i="27"/>
  <c r="J12" i="27"/>
  <c r="I12" i="27"/>
  <c r="H20" i="27"/>
  <c r="M29" i="27"/>
  <c r="L29" i="27"/>
  <c r="K29" i="27"/>
  <c r="J29" i="27"/>
  <c r="I29" i="27"/>
  <c r="M55" i="27"/>
  <c r="L55" i="27"/>
  <c r="K55" i="27"/>
  <c r="J55" i="27"/>
  <c r="I55" i="27"/>
  <c r="M117" i="27"/>
  <c r="L117" i="27"/>
  <c r="K117" i="27"/>
  <c r="J117" i="27"/>
  <c r="I117" i="27"/>
  <c r="F132" i="27"/>
  <c r="H9" i="25"/>
  <c r="F11" i="25"/>
  <c r="O11" i="25"/>
  <c r="N11" i="25"/>
  <c r="L13" i="25"/>
  <c r="J15" i="25"/>
  <c r="H17" i="25"/>
  <c r="F19" i="25"/>
  <c r="L21" i="25"/>
  <c r="J34" i="25"/>
  <c r="H36" i="25"/>
  <c r="J42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L44" i="26"/>
  <c r="K44" i="26"/>
  <c r="J44" i="26"/>
  <c r="I44" i="26"/>
  <c r="M44" i="26"/>
  <c r="L53" i="26"/>
  <c r="K53" i="26"/>
  <c r="J53" i="26"/>
  <c r="I53" i="26"/>
  <c r="M53" i="26"/>
  <c r="E62" i="26"/>
  <c r="L61" i="26"/>
  <c r="K61" i="26"/>
  <c r="J61" i="26"/>
  <c r="I61" i="26"/>
  <c r="M61" i="26"/>
  <c r="F76" i="26"/>
  <c r="L70" i="26"/>
  <c r="K70" i="26"/>
  <c r="J70" i="26"/>
  <c r="I70" i="26"/>
  <c r="M70" i="26"/>
  <c r="L79" i="26"/>
  <c r="K79" i="26"/>
  <c r="J79" i="26"/>
  <c r="I79" i="26"/>
  <c r="M79" i="26"/>
  <c r="G90" i="26"/>
  <c r="L87" i="26"/>
  <c r="K87" i="26"/>
  <c r="J87" i="26"/>
  <c r="I87" i="26"/>
  <c r="M87" i="26"/>
  <c r="L96" i="26"/>
  <c r="K96" i="26"/>
  <c r="J96" i="26"/>
  <c r="I96" i="26"/>
  <c r="H104" i="26"/>
  <c r="M96" i="26"/>
  <c r="L113" i="26"/>
  <c r="K113" i="26"/>
  <c r="J113" i="26"/>
  <c r="I113" i="26"/>
  <c r="M113" i="26"/>
  <c r="L122" i="26"/>
  <c r="K122" i="26"/>
  <c r="J122" i="26"/>
  <c r="I122" i="26"/>
  <c r="M122" i="26"/>
  <c r="L130" i="26"/>
  <c r="K130" i="26"/>
  <c r="J130" i="26"/>
  <c r="I130" i="26"/>
  <c r="M130" i="26"/>
  <c r="C146" i="26"/>
  <c r="L139" i="26"/>
  <c r="K139" i="26"/>
  <c r="J139" i="26"/>
  <c r="I139" i="26"/>
  <c r="M139" i="26"/>
  <c r="L148" i="26"/>
  <c r="K148" i="26"/>
  <c r="J148" i="26"/>
  <c r="I148" i="26"/>
  <c r="M148" i="26"/>
  <c r="D160" i="26"/>
  <c r="L156" i="26"/>
  <c r="K156" i="26"/>
  <c r="J156" i="26"/>
  <c r="I156" i="26"/>
  <c r="M156" i="26"/>
  <c r="L15" i="27"/>
  <c r="K15" i="27"/>
  <c r="J15" i="27"/>
  <c r="I15" i="27"/>
  <c r="M15" i="27"/>
  <c r="L24" i="27"/>
  <c r="K24" i="27"/>
  <c r="J24" i="27"/>
  <c r="I24" i="27"/>
  <c r="M24" i="27"/>
  <c r="M74" i="27"/>
  <c r="L74" i="27"/>
  <c r="K74" i="27"/>
  <c r="J74" i="27"/>
  <c r="I74" i="27"/>
  <c r="M143" i="27"/>
  <c r="L143" i="27"/>
  <c r="K143" i="27"/>
  <c r="J143" i="27"/>
  <c r="I143" i="27"/>
  <c r="L10" i="25"/>
  <c r="J12" i="25"/>
  <c r="H14" i="25"/>
  <c r="F16" i="25"/>
  <c r="O16" i="25"/>
  <c r="N16" i="25"/>
  <c r="L18" i="25"/>
  <c r="J20" i="25"/>
  <c r="J31" i="25"/>
  <c r="H33" i="25"/>
  <c r="J39" i="25"/>
  <c r="H41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K39" i="26"/>
  <c r="J39" i="26"/>
  <c r="I39" i="26"/>
  <c r="M39" i="26"/>
  <c r="L39" i="26"/>
  <c r="E48" i="26"/>
  <c r="K47" i="26"/>
  <c r="J47" i="26"/>
  <c r="I47" i="26"/>
  <c r="M47" i="26"/>
  <c r="L47" i="26"/>
  <c r="F62" i="26"/>
  <c r="K56" i="26"/>
  <c r="J56" i="26"/>
  <c r="I56" i="26"/>
  <c r="M56" i="26"/>
  <c r="L56" i="26"/>
  <c r="K65" i="26"/>
  <c r="J65" i="26"/>
  <c r="I65" i="26"/>
  <c r="M65" i="26"/>
  <c r="L65" i="26"/>
  <c r="G76" i="26"/>
  <c r="K73" i="26"/>
  <c r="J73" i="26"/>
  <c r="I73" i="26"/>
  <c r="M73" i="26"/>
  <c r="L73" i="26"/>
  <c r="K82" i="26"/>
  <c r="J82" i="26"/>
  <c r="I82" i="26"/>
  <c r="H90" i="26"/>
  <c r="M82" i="26"/>
  <c r="L82" i="26"/>
  <c r="K99" i="26"/>
  <c r="J99" i="26"/>
  <c r="I99" i="26"/>
  <c r="M99" i="26"/>
  <c r="L99" i="26"/>
  <c r="K108" i="26"/>
  <c r="J108" i="26"/>
  <c r="I108" i="26"/>
  <c r="M108" i="26"/>
  <c r="L108" i="26"/>
  <c r="K116" i="26"/>
  <c r="J116" i="26"/>
  <c r="I116" i="26"/>
  <c r="M116" i="26"/>
  <c r="L116" i="26"/>
  <c r="C132" i="26"/>
  <c r="K125" i="26"/>
  <c r="J125" i="26"/>
  <c r="I125" i="26"/>
  <c r="M125" i="26"/>
  <c r="L125" i="26"/>
  <c r="K134" i="26"/>
  <c r="J134" i="26"/>
  <c r="I134" i="26"/>
  <c r="M134" i="26"/>
  <c r="L134" i="26"/>
  <c r="D146" i="26"/>
  <c r="K142" i="26"/>
  <c r="J142" i="26"/>
  <c r="I142" i="26"/>
  <c r="M142" i="26"/>
  <c r="L142" i="26"/>
  <c r="K151" i="26"/>
  <c r="J151" i="26"/>
  <c r="I151" i="26"/>
  <c r="M151" i="26"/>
  <c r="L151" i="26"/>
  <c r="E160" i="26"/>
  <c r="K159" i="26"/>
  <c r="J159" i="26"/>
  <c r="I159" i="26"/>
  <c r="M159" i="26"/>
  <c r="L159" i="26"/>
  <c r="K10" i="27"/>
  <c r="J10" i="27"/>
  <c r="I10" i="27"/>
  <c r="L10" i="27"/>
  <c r="M10" i="27"/>
  <c r="K18" i="27"/>
  <c r="J18" i="27"/>
  <c r="I18" i="27"/>
  <c r="L18" i="27"/>
  <c r="M18" i="27"/>
  <c r="C34" i="27"/>
  <c r="K27" i="27"/>
  <c r="J27" i="27"/>
  <c r="I27" i="27"/>
  <c r="M27" i="27"/>
  <c r="L27" i="27"/>
  <c r="M43" i="27"/>
  <c r="L43" i="27"/>
  <c r="K43" i="27"/>
  <c r="J43" i="27"/>
  <c r="I43" i="27"/>
  <c r="C62" i="27"/>
  <c r="C90" i="27"/>
  <c r="M100" i="27"/>
  <c r="L100" i="27"/>
  <c r="K100" i="27"/>
  <c r="J100" i="27"/>
  <c r="I100" i="27"/>
  <c r="G146" i="27"/>
  <c r="J9" i="25"/>
  <c r="H11" i="25"/>
  <c r="F13" i="25"/>
  <c r="O13" i="25"/>
  <c r="N13" i="25"/>
  <c r="L15" i="25"/>
  <c r="J17" i="25"/>
  <c r="H19" i="25"/>
  <c r="F21" i="25"/>
  <c r="J36" i="25"/>
  <c r="H38" i="25"/>
  <c r="J8" i="26"/>
  <c r="I8" i="26"/>
  <c r="M8" i="26"/>
  <c r="L8" i="26"/>
  <c r="K8" i="26"/>
  <c r="D20" i="26"/>
  <c r="J16" i="26"/>
  <c r="I16" i="26"/>
  <c r="M16" i="26"/>
  <c r="L16" i="26"/>
  <c r="K16" i="26"/>
  <c r="J25" i="26"/>
  <c r="I25" i="26"/>
  <c r="M25" i="26"/>
  <c r="L25" i="26"/>
  <c r="K25" i="26"/>
  <c r="E34" i="26"/>
  <c r="J33" i="26"/>
  <c r="I33" i="26"/>
  <c r="M33" i="26"/>
  <c r="L33" i="26"/>
  <c r="K33" i="26"/>
  <c r="F48" i="26"/>
  <c r="J42" i="26"/>
  <c r="I42" i="26"/>
  <c r="M42" i="26"/>
  <c r="L42" i="26"/>
  <c r="K42" i="26"/>
  <c r="J51" i="26"/>
  <c r="I51" i="26"/>
  <c r="M51" i="26"/>
  <c r="L51" i="26"/>
  <c r="K51" i="26"/>
  <c r="G62" i="26"/>
  <c r="J59" i="26"/>
  <c r="I59" i="26"/>
  <c r="M59" i="26"/>
  <c r="L59" i="26"/>
  <c r="K59" i="26"/>
  <c r="J68" i="26"/>
  <c r="I68" i="26"/>
  <c r="H76" i="26"/>
  <c r="M68" i="26"/>
  <c r="L68" i="26"/>
  <c r="K68" i="26"/>
  <c r="J85" i="26"/>
  <c r="I85" i="26"/>
  <c r="M85" i="26"/>
  <c r="L85" i="26"/>
  <c r="K85" i="26"/>
  <c r="J94" i="26"/>
  <c r="I94" i="26"/>
  <c r="M94" i="26"/>
  <c r="L94" i="26"/>
  <c r="K94" i="26"/>
  <c r="J102" i="26"/>
  <c r="I102" i="26"/>
  <c r="M102" i="26"/>
  <c r="L102" i="26"/>
  <c r="K102" i="26"/>
  <c r="C118" i="26"/>
  <c r="J111" i="26"/>
  <c r="I111" i="26"/>
  <c r="M111" i="26"/>
  <c r="L111" i="26"/>
  <c r="K111" i="26"/>
  <c r="J120" i="26"/>
  <c r="I120" i="26"/>
  <c r="M120" i="26"/>
  <c r="L120" i="26"/>
  <c r="K120" i="26"/>
  <c r="D132" i="26"/>
  <c r="J128" i="26"/>
  <c r="I128" i="26"/>
  <c r="M128" i="26"/>
  <c r="L128" i="26"/>
  <c r="K128" i="26"/>
  <c r="J137" i="26"/>
  <c r="I137" i="26"/>
  <c r="M137" i="26"/>
  <c r="L137" i="26"/>
  <c r="K137" i="26"/>
  <c r="E146" i="26"/>
  <c r="J145" i="26"/>
  <c r="I145" i="26"/>
  <c r="M145" i="26"/>
  <c r="L145" i="26"/>
  <c r="K145" i="26"/>
  <c r="F160" i="26"/>
  <c r="J154" i="26"/>
  <c r="I154" i="26"/>
  <c r="M154" i="26"/>
  <c r="L154" i="26"/>
  <c r="K154" i="26"/>
  <c r="C20" i="27"/>
  <c r="J13" i="27"/>
  <c r="I13" i="27"/>
  <c r="M13" i="27"/>
  <c r="K13" i="27"/>
  <c r="L13" i="27"/>
  <c r="J22" i="27"/>
  <c r="I22" i="27"/>
  <c r="M22" i="27"/>
  <c r="K22" i="27"/>
  <c r="L22" i="27"/>
  <c r="D34" i="27"/>
  <c r="J30" i="27"/>
  <c r="I30" i="27"/>
  <c r="M30" i="27"/>
  <c r="L30" i="27"/>
  <c r="K30" i="27"/>
  <c r="M52" i="27"/>
  <c r="L52" i="27"/>
  <c r="K52" i="27"/>
  <c r="J52" i="27"/>
  <c r="I52" i="27"/>
  <c r="M57" i="27"/>
  <c r="L57" i="27"/>
  <c r="K57" i="27"/>
  <c r="J57" i="27"/>
  <c r="I57" i="27"/>
  <c r="M126" i="27"/>
  <c r="L126" i="27"/>
  <c r="K126" i="27"/>
  <c r="J126" i="27"/>
  <c r="I126" i="27"/>
  <c r="F10" i="25"/>
  <c r="N10" i="25"/>
  <c r="O10" i="25"/>
  <c r="L12" i="25"/>
  <c r="J14" i="25"/>
  <c r="H16" i="25"/>
  <c r="F18" i="25"/>
  <c r="L20" i="25"/>
  <c r="J33" i="25"/>
  <c r="H35" i="25"/>
  <c r="J41" i="25"/>
  <c r="H43" i="25"/>
  <c r="I11" i="26"/>
  <c r="M11" i="26"/>
  <c r="L11" i="26"/>
  <c r="K11" i="26"/>
  <c r="J11" i="26"/>
  <c r="E20" i="26"/>
  <c r="I19" i="26"/>
  <c r="M19" i="26"/>
  <c r="L19" i="26"/>
  <c r="K19" i="26"/>
  <c r="J19" i="26"/>
  <c r="F34" i="26"/>
  <c r="I28" i="26"/>
  <c r="M28" i="26"/>
  <c r="L28" i="26"/>
  <c r="K28" i="26"/>
  <c r="J28" i="26"/>
  <c r="I37" i="26"/>
  <c r="M37" i="26"/>
  <c r="L37" i="26"/>
  <c r="K37" i="26"/>
  <c r="J37" i="26"/>
  <c r="G48" i="26"/>
  <c r="I45" i="26"/>
  <c r="M45" i="26"/>
  <c r="L45" i="26"/>
  <c r="K45" i="26"/>
  <c r="J45" i="26"/>
  <c r="I54" i="26"/>
  <c r="H62" i="26"/>
  <c r="M54" i="26"/>
  <c r="L54" i="26"/>
  <c r="K54" i="26"/>
  <c r="J54" i="26"/>
  <c r="I71" i="26"/>
  <c r="M71" i="26"/>
  <c r="L71" i="26"/>
  <c r="K71" i="26"/>
  <c r="J71" i="26"/>
  <c r="I80" i="26"/>
  <c r="M80" i="26"/>
  <c r="L80" i="26"/>
  <c r="K80" i="26"/>
  <c r="J80" i="26"/>
  <c r="I88" i="26"/>
  <c r="M88" i="26"/>
  <c r="L88" i="26"/>
  <c r="K88" i="26"/>
  <c r="J88" i="26"/>
  <c r="C104" i="26"/>
  <c r="I97" i="26"/>
  <c r="M97" i="26"/>
  <c r="L97" i="26"/>
  <c r="K97" i="26"/>
  <c r="J97" i="26"/>
  <c r="I106" i="26"/>
  <c r="M106" i="26"/>
  <c r="L106" i="26"/>
  <c r="K106" i="26"/>
  <c r="J106" i="26"/>
  <c r="D118" i="26"/>
  <c r="I114" i="26"/>
  <c r="M114" i="26"/>
  <c r="L114" i="26"/>
  <c r="K114" i="26"/>
  <c r="J114" i="26"/>
  <c r="I123" i="26"/>
  <c r="M123" i="26"/>
  <c r="L123" i="26"/>
  <c r="K123" i="26"/>
  <c r="J123" i="26"/>
  <c r="E132" i="26"/>
  <c r="I131" i="26"/>
  <c r="M131" i="26"/>
  <c r="L131" i="26"/>
  <c r="K131" i="26"/>
  <c r="J131" i="26"/>
  <c r="F146" i="26"/>
  <c r="I140" i="26"/>
  <c r="M140" i="26"/>
  <c r="L140" i="26"/>
  <c r="K140" i="26"/>
  <c r="J140" i="26"/>
  <c r="I149" i="26"/>
  <c r="M149" i="26"/>
  <c r="L149" i="26"/>
  <c r="K149" i="26"/>
  <c r="J149" i="26"/>
  <c r="G160" i="26"/>
  <c r="I157" i="26"/>
  <c r="M157" i="26"/>
  <c r="L157" i="26"/>
  <c r="K157" i="26"/>
  <c r="J157" i="26"/>
  <c r="I8" i="27"/>
  <c r="M8" i="27"/>
  <c r="L8" i="27"/>
  <c r="K8" i="27"/>
  <c r="J8" i="27"/>
  <c r="D20" i="27"/>
  <c r="I16" i="27"/>
  <c r="M16" i="27"/>
  <c r="L16" i="27"/>
  <c r="J16" i="27"/>
  <c r="K16" i="27"/>
  <c r="I25" i="27"/>
  <c r="M25" i="27"/>
  <c r="L25" i="27"/>
  <c r="J25" i="27"/>
  <c r="K25" i="27"/>
  <c r="E34" i="27"/>
  <c r="M83" i="27"/>
  <c r="L83" i="27"/>
  <c r="K83" i="27"/>
  <c r="J83" i="27"/>
  <c r="I83" i="27"/>
  <c r="D104" i="27"/>
  <c r="H160" i="27"/>
  <c r="M152" i="27"/>
  <c r="L152" i="27"/>
  <c r="K152" i="27"/>
  <c r="J152" i="27"/>
  <c r="I152" i="27"/>
  <c r="L9" i="25"/>
  <c r="J11" i="25"/>
  <c r="H13" i="25"/>
  <c r="F15" i="25"/>
  <c r="O15" i="25"/>
  <c r="N15" i="25"/>
  <c r="L17" i="25"/>
  <c r="J19" i="25"/>
  <c r="H21" i="25"/>
  <c r="H32" i="25"/>
  <c r="J38" i="25"/>
  <c r="H40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H48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H160" i="26"/>
  <c r="M152" i="26"/>
  <c r="L152" i="26"/>
  <c r="K152" i="26"/>
  <c r="J152" i="26"/>
  <c r="I152" i="26"/>
  <c r="M11" i="27"/>
  <c r="L11" i="27"/>
  <c r="K11" i="27"/>
  <c r="J11" i="27"/>
  <c r="I11" i="27"/>
  <c r="E20" i="27"/>
  <c r="M19" i="27"/>
  <c r="L19" i="27"/>
  <c r="K19" i="27"/>
  <c r="I19" i="27"/>
  <c r="J19" i="27"/>
  <c r="F34" i="27"/>
  <c r="M28" i="27"/>
  <c r="L28" i="27"/>
  <c r="K28" i="27"/>
  <c r="I28" i="27"/>
  <c r="J28" i="27"/>
  <c r="M40" i="27"/>
  <c r="L40" i="27"/>
  <c r="K40" i="27"/>
  <c r="H48" i="27"/>
  <c r="I40" i="27"/>
  <c r="J40" i="27"/>
  <c r="M109" i="27"/>
  <c r="L109" i="27"/>
  <c r="K109" i="27"/>
  <c r="J109" i="27"/>
  <c r="I109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L39" i="28"/>
  <c r="J39" i="28"/>
  <c r="L73" i="28"/>
  <c r="J73" i="28"/>
  <c r="F33" i="30"/>
  <c r="F219" i="30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L35" i="30"/>
  <c r="L32" i="27"/>
  <c r="K32" i="27"/>
  <c r="J32" i="27"/>
  <c r="I32" i="27"/>
  <c r="M32" i="27"/>
  <c r="C48" i="27"/>
  <c r="L41" i="27"/>
  <c r="K41" i="27"/>
  <c r="J41" i="27"/>
  <c r="I41" i="27"/>
  <c r="M41" i="27"/>
  <c r="L50" i="27"/>
  <c r="K50" i="27"/>
  <c r="J50" i="27"/>
  <c r="I50" i="27"/>
  <c r="M50" i="27"/>
  <c r="D62" i="27"/>
  <c r="L58" i="27"/>
  <c r="K58" i="27"/>
  <c r="J58" i="27"/>
  <c r="I58" i="27"/>
  <c r="M58" i="27"/>
  <c r="L67" i="27"/>
  <c r="K67" i="27"/>
  <c r="J67" i="27"/>
  <c r="I67" i="27"/>
  <c r="M67" i="27"/>
  <c r="E76" i="27"/>
  <c r="L75" i="27"/>
  <c r="K75" i="27"/>
  <c r="J75" i="27"/>
  <c r="I75" i="27"/>
  <c r="M75" i="27"/>
  <c r="F90" i="27"/>
  <c r="L84" i="27"/>
  <c r="K84" i="27"/>
  <c r="J84" i="27"/>
  <c r="I84" i="27"/>
  <c r="M84" i="27"/>
  <c r="L93" i="27"/>
  <c r="K93" i="27"/>
  <c r="J93" i="27"/>
  <c r="I93" i="27"/>
  <c r="M93" i="27"/>
  <c r="G104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C160" i="27"/>
  <c r="L153" i="27"/>
  <c r="K153" i="27"/>
  <c r="J153" i="27"/>
  <c r="I153" i="27"/>
  <c r="M153" i="27"/>
  <c r="L30" i="28"/>
  <c r="J30" i="28"/>
  <c r="L65" i="28"/>
  <c r="J65" i="28"/>
  <c r="H58" i="30"/>
  <c r="K36" i="27"/>
  <c r="J36" i="27"/>
  <c r="I36" i="27"/>
  <c r="M36" i="27"/>
  <c r="L36" i="27"/>
  <c r="D48" i="27"/>
  <c r="K44" i="27"/>
  <c r="J44" i="27"/>
  <c r="I44" i="27"/>
  <c r="M44" i="27"/>
  <c r="L44" i="27"/>
  <c r="K53" i="27"/>
  <c r="J53" i="27"/>
  <c r="I53" i="27"/>
  <c r="M53" i="27"/>
  <c r="L53" i="27"/>
  <c r="E62" i="27"/>
  <c r="K61" i="27"/>
  <c r="J61" i="27"/>
  <c r="I61" i="27"/>
  <c r="M61" i="27"/>
  <c r="L61" i="27"/>
  <c r="F76" i="27"/>
  <c r="K70" i="27"/>
  <c r="J70" i="27"/>
  <c r="I70" i="27"/>
  <c r="M70" i="27"/>
  <c r="L70" i="27"/>
  <c r="K79" i="27"/>
  <c r="J79" i="27"/>
  <c r="I79" i="27"/>
  <c r="M79" i="27"/>
  <c r="L79" i="27"/>
  <c r="G90" i="27"/>
  <c r="K87" i="27"/>
  <c r="J87" i="27"/>
  <c r="I87" i="27"/>
  <c r="M87" i="27"/>
  <c r="L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M156" i="27"/>
  <c r="L156" i="27"/>
  <c r="H17" i="30"/>
  <c r="J39" i="27"/>
  <c r="I39" i="27"/>
  <c r="M39" i="27"/>
  <c r="L39" i="27"/>
  <c r="K39" i="27"/>
  <c r="E48" i="27"/>
  <c r="J47" i="27"/>
  <c r="I47" i="27"/>
  <c r="M47" i="27"/>
  <c r="L47" i="27"/>
  <c r="K47" i="27"/>
  <c r="F62" i="27"/>
  <c r="J56" i="27"/>
  <c r="I56" i="27"/>
  <c r="M56" i="27"/>
  <c r="L56" i="27"/>
  <c r="K56" i="27"/>
  <c r="J65" i="27"/>
  <c r="I65" i="27"/>
  <c r="M65" i="27"/>
  <c r="L65" i="27"/>
  <c r="K65" i="27"/>
  <c r="G76" i="27"/>
  <c r="J73" i="27"/>
  <c r="I73" i="27"/>
  <c r="M73" i="27"/>
  <c r="L73" i="27"/>
  <c r="K73" i="27"/>
  <c r="J82" i="27"/>
  <c r="I82" i="27"/>
  <c r="H90" i="27"/>
  <c r="M82" i="27"/>
  <c r="L82" i="27"/>
  <c r="K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C132" i="27"/>
  <c r="J125" i="27"/>
  <c r="I125" i="27"/>
  <c r="M125" i="27"/>
  <c r="L125" i="27"/>
  <c r="K125" i="27"/>
  <c r="J134" i="27"/>
  <c r="I134" i="27"/>
  <c r="M134" i="27"/>
  <c r="L134" i="27"/>
  <c r="K134" i="27"/>
  <c r="D146" i="27"/>
  <c r="J142" i="27"/>
  <c r="I142" i="27"/>
  <c r="M142" i="27"/>
  <c r="L142" i="27"/>
  <c r="K142" i="27"/>
  <c r="J151" i="27"/>
  <c r="I151" i="27"/>
  <c r="M151" i="27"/>
  <c r="L151" i="27"/>
  <c r="K151" i="27"/>
  <c r="E160" i="27"/>
  <c r="L22" i="28"/>
  <c r="J22" i="28"/>
  <c r="L56" i="28"/>
  <c r="J56" i="28"/>
  <c r="I33" i="27"/>
  <c r="M33" i="27"/>
  <c r="L33" i="27"/>
  <c r="K33" i="27"/>
  <c r="J33" i="27"/>
  <c r="F48" i="27"/>
  <c r="I42" i="27"/>
  <c r="M42" i="27"/>
  <c r="L42" i="27"/>
  <c r="K42" i="27"/>
  <c r="J42" i="27"/>
  <c r="I51" i="27"/>
  <c r="M51" i="27"/>
  <c r="L51" i="27"/>
  <c r="K51" i="27"/>
  <c r="J51" i="27"/>
  <c r="G62" i="27"/>
  <c r="I59" i="27"/>
  <c r="M59" i="27"/>
  <c r="L59" i="27"/>
  <c r="K59" i="27"/>
  <c r="J59" i="27"/>
  <c r="I68" i="27"/>
  <c r="H76" i="27"/>
  <c r="M68" i="27"/>
  <c r="L68" i="27"/>
  <c r="K68" i="27"/>
  <c r="J68" i="27"/>
  <c r="I85" i="27"/>
  <c r="M85" i="27"/>
  <c r="L85" i="27"/>
  <c r="K85" i="27"/>
  <c r="J85" i="27"/>
  <c r="I94" i="27"/>
  <c r="M94" i="27"/>
  <c r="L94" i="27"/>
  <c r="K94" i="27"/>
  <c r="J94" i="27"/>
  <c r="I102" i="27"/>
  <c r="M102" i="27"/>
  <c r="L102" i="27"/>
  <c r="K102" i="27"/>
  <c r="J102" i="27"/>
  <c r="C118" i="27"/>
  <c r="I111" i="27"/>
  <c r="M111" i="27"/>
  <c r="L111" i="27"/>
  <c r="K111" i="27"/>
  <c r="J111" i="27"/>
  <c r="I120" i="27"/>
  <c r="M120" i="27"/>
  <c r="L120" i="27"/>
  <c r="K120" i="27"/>
  <c r="J120" i="27"/>
  <c r="D132" i="27"/>
  <c r="I128" i="27"/>
  <c r="M128" i="27"/>
  <c r="L128" i="27"/>
  <c r="K128" i="27"/>
  <c r="J128" i="27"/>
  <c r="I137" i="27"/>
  <c r="M137" i="27"/>
  <c r="L137" i="27"/>
  <c r="K137" i="27"/>
  <c r="J137" i="27"/>
  <c r="E146" i="27"/>
  <c r="I145" i="27"/>
  <c r="M145" i="27"/>
  <c r="L145" i="27"/>
  <c r="K145" i="27"/>
  <c r="J145" i="27"/>
  <c r="F160" i="27"/>
  <c r="I154" i="27"/>
  <c r="M154" i="27"/>
  <c r="L154" i="27"/>
  <c r="K154" i="27"/>
  <c r="J154" i="27"/>
  <c r="M37" i="27"/>
  <c r="L37" i="27"/>
  <c r="K37" i="27"/>
  <c r="J37" i="27"/>
  <c r="I37" i="27"/>
  <c r="G48" i="27"/>
  <c r="M45" i="27"/>
  <c r="L45" i="27"/>
  <c r="K45" i="27"/>
  <c r="J45" i="27"/>
  <c r="I45" i="27"/>
  <c r="H62" i="27"/>
  <c r="M54" i="27"/>
  <c r="L54" i="27"/>
  <c r="K54" i="27"/>
  <c r="J54" i="27"/>
  <c r="I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K106" i="27"/>
  <c r="J106" i="27"/>
  <c r="I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L131" i="27"/>
  <c r="K131" i="27"/>
  <c r="J131" i="27"/>
  <c r="I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L13" i="28"/>
  <c r="J13" i="28"/>
  <c r="L47" i="28"/>
  <c r="J47" i="28"/>
  <c r="L82" i="28"/>
  <c r="J82" i="28"/>
  <c r="J10" i="30"/>
  <c r="H20" i="30"/>
  <c r="F38" i="30"/>
  <c r="L40" i="30"/>
  <c r="J15" i="30"/>
  <c r="H31" i="30"/>
  <c r="O33" i="30"/>
  <c r="N33" i="30"/>
  <c r="F41" i="30"/>
  <c r="L43" i="30"/>
  <c r="J18" i="30"/>
  <c r="H36" i="30"/>
  <c r="O38" i="30"/>
  <c r="N38" i="30"/>
  <c r="F11" i="30"/>
  <c r="L13" i="30"/>
  <c r="H39" i="30"/>
  <c r="F97" i="30"/>
  <c r="J106" i="30"/>
  <c r="F14" i="30"/>
  <c r="L16" i="30"/>
  <c r="J34" i="30"/>
  <c r="H9" i="30"/>
  <c r="O11" i="30"/>
  <c r="N11" i="30"/>
  <c r="F19" i="30"/>
  <c r="L21" i="30"/>
  <c r="J37" i="30"/>
  <c r="M159" i="27"/>
  <c r="L159" i="27"/>
  <c r="J159" i="27"/>
  <c r="K159" i="27"/>
  <c r="I159" i="27"/>
  <c r="H12" i="30"/>
  <c r="O14" i="30"/>
  <c r="N14" i="30"/>
  <c r="L32" i="30"/>
  <c r="J42" i="30"/>
  <c r="L99" i="30"/>
  <c r="J109" i="30"/>
  <c r="O10" i="31"/>
  <c r="N10" i="31"/>
  <c r="L10" i="30"/>
  <c r="J12" i="30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F54" i="30"/>
  <c r="O54" i="30"/>
  <c r="N54" i="30"/>
  <c r="F62" i="30"/>
  <c r="F102" i="30"/>
  <c r="L104" i="30"/>
  <c r="L20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F59" i="30"/>
  <c r="O97" i="30"/>
  <c r="N97" i="30"/>
  <c r="F105" i="30"/>
  <c r="L107" i="30"/>
  <c r="F10" i="30"/>
  <c r="O10" i="30"/>
  <c r="N10" i="30"/>
  <c r="L12" i="30"/>
  <c r="J14" i="30"/>
  <c r="H16" i="30"/>
  <c r="F18" i="30"/>
  <c r="L20" i="30"/>
  <c r="L31" i="30"/>
  <c r="J33" i="30"/>
  <c r="H35" i="30"/>
  <c r="F37" i="30"/>
  <c r="O37" i="30"/>
  <c r="N37" i="30"/>
  <c r="L39" i="30"/>
  <c r="J41" i="30"/>
  <c r="H43" i="30"/>
  <c r="F56" i="30"/>
  <c r="O56" i="30"/>
  <c r="F64" i="30"/>
  <c r="F75" i="30"/>
  <c r="H100" i="30"/>
  <c r="O102" i="30"/>
  <c r="N102" i="30"/>
  <c r="H253" i="30"/>
  <c r="J33" i="31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F53" i="30"/>
  <c r="H103" i="30"/>
  <c r="H10" i="30"/>
  <c r="F12" i="30"/>
  <c r="N12" i="30"/>
  <c r="O12" i="30"/>
  <c r="L14" i="30"/>
  <c r="J16" i="30"/>
  <c r="H18" i="30"/>
  <c r="F20" i="30"/>
  <c r="F31" i="30"/>
  <c r="N31" i="30"/>
  <c r="O31" i="30"/>
  <c r="L33" i="30"/>
  <c r="J35" i="30"/>
  <c r="H37" i="30"/>
  <c r="F39" i="30"/>
  <c r="L41" i="30"/>
  <c r="J43" i="30"/>
  <c r="F58" i="30"/>
  <c r="J98" i="30"/>
  <c r="H108" i="30"/>
  <c r="H261" i="30"/>
  <c r="F9" i="30"/>
  <c r="N9" i="30"/>
  <c r="O9" i="30"/>
  <c r="L11" i="30"/>
  <c r="J13" i="30"/>
  <c r="H15" i="30"/>
  <c r="F17" i="30"/>
  <c r="L19" i="30"/>
  <c r="J21" i="30"/>
  <c r="J32" i="30"/>
  <c r="H34" i="30"/>
  <c r="F36" i="30"/>
  <c r="O36" i="30"/>
  <c r="N36" i="30"/>
  <c r="L38" i="30"/>
  <c r="J40" i="30"/>
  <c r="H42" i="30"/>
  <c r="J101" i="30"/>
  <c r="J237" i="30"/>
  <c r="H97" i="30"/>
  <c r="F99" i="30"/>
  <c r="O99" i="30"/>
  <c r="N99" i="30"/>
  <c r="L101" i="30"/>
  <c r="J103" i="30"/>
  <c r="H105" i="30"/>
  <c r="F107" i="30"/>
  <c r="L109" i="30"/>
  <c r="L237" i="30"/>
  <c r="H239" i="30"/>
  <c r="J253" i="30"/>
  <c r="H16" i="31"/>
  <c r="N13" i="33"/>
  <c r="L98" i="30"/>
  <c r="J100" i="30"/>
  <c r="H102" i="30"/>
  <c r="F104" i="30"/>
  <c r="O104" i="30"/>
  <c r="N104" i="30"/>
  <c r="L106" i="30"/>
  <c r="J108" i="30"/>
  <c r="H231" i="30"/>
  <c r="N233" i="30"/>
  <c r="O233" i="30"/>
  <c r="J239" i="30"/>
  <c r="F241" i="30"/>
  <c r="J251" i="30"/>
  <c r="L257" i="30"/>
  <c r="J97" i="30"/>
  <c r="H99" i="30"/>
  <c r="F101" i="30"/>
  <c r="O101" i="30"/>
  <c r="N101" i="30"/>
  <c r="L103" i="30"/>
  <c r="J105" i="30"/>
  <c r="H107" i="30"/>
  <c r="F109" i="30"/>
  <c r="J231" i="30"/>
  <c r="F235" i="30"/>
  <c r="H241" i="30"/>
  <c r="L251" i="30"/>
  <c r="F263" i="30"/>
  <c r="L12" i="31"/>
  <c r="H35" i="31"/>
  <c r="F98" i="30"/>
  <c r="O98" i="30"/>
  <c r="N98" i="30"/>
  <c r="L100" i="30"/>
  <c r="J102" i="30"/>
  <c r="H104" i="30"/>
  <c r="F106" i="30"/>
  <c r="L108" i="30"/>
  <c r="F18" i="31"/>
  <c r="L97" i="30"/>
  <c r="J99" i="30"/>
  <c r="H101" i="30"/>
  <c r="F103" i="30"/>
  <c r="N103" i="30"/>
  <c r="O103" i="30"/>
  <c r="L105" i="30"/>
  <c r="J107" i="30"/>
  <c r="H109" i="30"/>
  <c r="L230" i="30"/>
  <c r="J259" i="30"/>
  <c r="H98" i="30"/>
  <c r="F100" i="30"/>
  <c r="O100" i="30"/>
  <c r="N100" i="30"/>
  <c r="L102" i="30"/>
  <c r="J104" i="30"/>
  <c r="H106" i="30"/>
  <c r="F108" i="30"/>
  <c r="J229" i="30"/>
  <c r="F233" i="30"/>
  <c r="L235" i="30"/>
  <c r="J240" i="30"/>
  <c r="F255" i="30"/>
  <c r="J14" i="31"/>
  <c r="F37" i="31"/>
  <c r="L229" i="30"/>
  <c r="H233" i="30"/>
  <c r="O235" i="30"/>
  <c r="N235" i="30"/>
  <c r="O255" i="30"/>
  <c r="N255" i="30"/>
  <c r="F10" i="31"/>
  <c r="O37" i="31"/>
  <c r="N37" i="31"/>
  <c r="F230" i="30"/>
  <c r="O230" i="30"/>
  <c r="N230" i="30"/>
  <c r="L232" i="30"/>
  <c r="L9" i="31"/>
  <c r="J11" i="31"/>
  <c r="H13" i="31"/>
  <c r="F15" i="31"/>
  <c r="O15" i="31"/>
  <c r="N15" i="31"/>
  <c r="L17" i="31"/>
  <c r="J19" i="31"/>
  <c r="H21" i="31"/>
  <c r="H255" i="30"/>
  <c r="F257" i="30"/>
  <c r="O257" i="30"/>
  <c r="N257" i="30"/>
  <c r="L259" i="30"/>
  <c r="J261" i="30"/>
  <c r="H263" i="30"/>
  <c r="H10" i="31"/>
  <c r="F12" i="31"/>
  <c r="O12" i="31"/>
  <c r="N12" i="31"/>
  <c r="L14" i="31"/>
  <c r="J16" i="31"/>
  <c r="H18" i="31"/>
  <c r="F20" i="31"/>
  <c r="F31" i="31"/>
  <c r="L33" i="31"/>
  <c r="J35" i="31"/>
  <c r="H37" i="31"/>
  <c r="F39" i="31"/>
  <c r="L41" i="31"/>
  <c r="S8" i="37"/>
  <c r="R8" i="37"/>
  <c r="Q8" i="37"/>
  <c r="T8" i="37"/>
  <c r="P8" i="37"/>
  <c r="O8" i="37"/>
  <c r="F9" i="31"/>
  <c r="O9" i="31"/>
  <c r="N9" i="31"/>
  <c r="L11" i="31"/>
  <c r="J13" i="31"/>
  <c r="H15" i="31"/>
  <c r="F17" i="31"/>
  <c r="L19" i="31"/>
  <c r="J21" i="31"/>
  <c r="J10" i="31"/>
  <c r="H12" i="31"/>
  <c r="F14" i="31"/>
  <c r="O14" i="31"/>
  <c r="N14" i="31"/>
  <c r="L16" i="31"/>
  <c r="J18" i="31"/>
  <c r="H20" i="31"/>
  <c r="L35" i="31"/>
  <c r="O15" i="33"/>
  <c r="N15" i="33"/>
  <c r="H9" i="31"/>
  <c r="F11" i="31"/>
  <c r="O11" i="31"/>
  <c r="N11" i="31"/>
  <c r="L13" i="31"/>
  <c r="J15" i="31"/>
  <c r="H17" i="31"/>
  <c r="F19" i="31"/>
  <c r="L21" i="31"/>
  <c r="O9" i="33"/>
  <c r="N9" i="33"/>
  <c r="L10" i="31"/>
  <c r="J12" i="31"/>
  <c r="H14" i="31"/>
  <c r="F16" i="31"/>
  <c r="N16" i="31"/>
  <c r="O16" i="31"/>
  <c r="L18" i="31"/>
  <c r="J20" i="31"/>
  <c r="F35" i="31"/>
  <c r="J9" i="31"/>
  <c r="H11" i="31"/>
  <c r="F13" i="31"/>
  <c r="O13" i="31"/>
  <c r="N13" i="31"/>
  <c r="L15" i="31"/>
  <c r="J17" i="31"/>
  <c r="H19" i="31"/>
  <c r="F21" i="31"/>
  <c r="Y18" i="35"/>
  <c r="M10" i="37"/>
  <c r="L10" i="37"/>
  <c r="K10" i="37"/>
  <c r="M10" i="38"/>
  <c r="L10" i="38"/>
  <c r="N32" i="33"/>
  <c r="N34" i="33"/>
  <c r="N36" i="33"/>
  <c r="AN31" i="35"/>
  <c r="I18" i="35"/>
  <c r="O138" i="38"/>
  <c r="N138" i="38"/>
  <c r="M138" i="38"/>
  <c r="L138" i="38"/>
  <c r="BA18" i="35"/>
  <c r="AZ18" i="35"/>
  <c r="N31" i="33"/>
  <c r="N33" i="33"/>
  <c r="N35" i="33"/>
  <c r="N37" i="33"/>
  <c r="I125" i="37"/>
  <c r="H125" i="37"/>
  <c r="G125" i="37"/>
  <c r="H6" i="37"/>
  <c r="G6" i="37"/>
  <c r="I7" i="37"/>
  <c r="H7" i="37"/>
  <c r="G7" i="37"/>
  <c r="M126" i="37"/>
  <c r="L126" i="37"/>
  <c r="K126" i="37"/>
  <c r="T8" i="38"/>
  <c r="T7" i="39"/>
  <c r="AA19" i="39" s="1"/>
  <c r="J11" i="39"/>
  <c r="I11" i="39"/>
  <c r="H11" i="39"/>
  <c r="J6" i="40"/>
  <c r="I6" i="40"/>
  <c r="H6" i="40"/>
  <c r="S9" i="37"/>
  <c r="Q9" i="37"/>
  <c r="P9" i="37"/>
  <c r="O9" i="37"/>
  <c r="T9" i="37"/>
  <c r="N11" i="37"/>
  <c r="R9" i="37"/>
  <c r="T6" i="38"/>
  <c r="I134" i="38"/>
  <c r="H134" i="38"/>
  <c r="G134" i="38"/>
  <c r="H137" i="39"/>
  <c r="G137" i="39"/>
  <c r="J7" i="40"/>
  <c r="I7" i="40"/>
  <c r="H7" i="40"/>
  <c r="J10" i="40"/>
  <c r="I10" i="40"/>
  <c r="H10" i="40"/>
  <c r="M140" i="41"/>
  <c r="L140" i="41"/>
  <c r="I137" i="38"/>
  <c r="H137" i="38"/>
  <c r="G137" i="38"/>
  <c r="O137" i="39"/>
  <c r="N137" i="39"/>
  <c r="M137" i="39"/>
  <c r="L137" i="39"/>
  <c r="F7" i="40"/>
  <c r="I142" i="41"/>
  <c r="J9" i="43"/>
  <c r="I9" i="43"/>
  <c r="H9" i="43"/>
  <c r="Q6" i="37"/>
  <c r="P6" i="37"/>
  <c r="O6" i="37"/>
  <c r="R6" i="37"/>
  <c r="I8" i="37"/>
  <c r="H8" i="37"/>
  <c r="G8" i="37"/>
  <c r="D11" i="37"/>
  <c r="M124" i="37"/>
  <c r="L124" i="37"/>
  <c r="D129" i="37"/>
  <c r="J12" i="38"/>
  <c r="I12" i="38"/>
  <c r="H12" i="38"/>
  <c r="S11" i="40"/>
  <c r="R11" i="40"/>
  <c r="Q11" i="40"/>
  <c r="P11" i="40"/>
  <c r="M7" i="37"/>
  <c r="L7" i="37"/>
  <c r="K7" i="37"/>
  <c r="E11" i="37"/>
  <c r="L125" i="37"/>
  <c r="O125" i="37"/>
  <c r="N125" i="37"/>
  <c r="M125" i="37"/>
  <c r="K125" i="37"/>
  <c r="AO38" i="35"/>
  <c r="X32" i="35"/>
  <c r="Y32" i="35"/>
  <c r="T7" i="37"/>
  <c r="S7" i="37"/>
  <c r="O7" i="37"/>
  <c r="R7" i="37"/>
  <c r="Q7" i="37"/>
  <c r="P7" i="37"/>
  <c r="I9" i="37"/>
  <c r="H9" i="37"/>
  <c r="G9" i="37"/>
  <c r="F11" i="37"/>
  <c r="I126" i="37"/>
  <c r="J6" i="38"/>
  <c r="M8" i="38"/>
  <c r="J8" i="38"/>
  <c r="T12" i="38"/>
  <c r="S12" i="38"/>
  <c r="R12" i="38"/>
  <c r="Q12" i="38"/>
  <c r="P12" i="38"/>
  <c r="J6" i="39"/>
  <c r="X38" i="35"/>
  <c r="K9" i="37"/>
  <c r="J11" i="37"/>
  <c r="M9" i="37"/>
  <c r="L9" i="37"/>
  <c r="L6" i="37"/>
  <c r="K6" i="37"/>
  <c r="O135" i="38"/>
  <c r="N135" i="38"/>
  <c r="M135" i="38"/>
  <c r="L135" i="38"/>
  <c r="T10" i="39"/>
  <c r="AA20" i="39" s="1"/>
  <c r="H135" i="39"/>
  <c r="G135" i="39"/>
  <c r="F8" i="40"/>
  <c r="M8" i="37"/>
  <c r="K8" i="37"/>
  <c r="L8" i="37"/>
  <c r="I10" i="37"/>
  <c r="G10" i="37"/>
  <c r="H10" i="37"/>
  <c r="Q10" i="37"/>
  <c r="O10" i="37"/>
  <c r="T10" i="37"/>
  <c r="S10" i="37"/>
  <c r="R10" i="37"/>
  <c r="P10" i="37"/>
  <c r="M11" i="38"/>
  <c r="L11" i="38"/>
  <c r="I136" i="38"/>
  <c r="H136" i="38"/>
  <c r="G136" i="38"/>
  <c r="N136" i="39"/>
  <c r="M136" i="39"/>
  <c r="L136" i="39"/>
  <c r="O136" i="39"/>
  <c r="F12" i="40"/>
  <c r="I134" i="40"/>
  <c r="H134" i="40"/>
  <c r="G134" i="40"/>
  <c r="H15" i="41"/>
  <c r="I15" i="41"/>
  <c r="T7" i="42"/>
  <c r="R7" i="42"/>
  <c r="Q7" i="42"/>
  <c r="P7" i="42"/>
  <c r="S7" i="42"/>
  <c r="M137" i="38"/>
  <c r="L137" i="38"/>
  <c r="O137" i="38"/>
  <c r="N137" i="38"/>
  <c r="S11" i="39"/>
  <c r="R11" i="39"/>
  <c r="Q11" i="39"/>
  <c r="T11" i="39"/>
  <c r="P11" i="39"/>
  <c r="O136" i="40"/>
  <c r="N136" i="40"/>
  <c r="M136" i="40"/>
  <c r="L136" i="40"/>
  <c r="K136" i="40"/>
  <c r="N9" i="42"/>
  <c r="M9" i="42"/>
  <c r="L9" i="42"/>
  <c r="J10" i="38"/>
  <c r="Q10" i="38"/>
  <c r="P10" i="38"/>
  <c r="T10" i="38"/>
  <c r="AA20" i="38"/>
  <c r="M12" i="38"/>
  <c r="L12" i="38"/>
  <c r="H138" i="38"/>
  <c r="G138" i="38"/>
  <c r="I138" i="38"/>
  <c r="F14" i="41"/>
  <c r="N11" i="42"/>
  <c r="M11" i="42"/>
  <c r="L11" i="42"/>
  <c r="C11" i="37"/>
  <c r="O127" i="37"/>
  <c r="N127" i="37"/>
  <c r="K127" i="37"/>
  <c r="G135" i="38"/>
  <c r="I135" i="38"/>
  <c r="H135" i="38"/>
  <c r="T6" i="39"/>
  <c r="R7" i="40"/>
  <c r="S7" i="40"/>
  <c r="J7" i="38"/>
  <c r="H7" i="38"/>
  <c r="I7" i="38"/>
  <c r="AA19" i="38"/>
  <c r="T7" i="38"/>
  <c r="J11" i="38"/>
  <c r="H11" i="38"/>
  <c r="I11" i="38"/>
  <c r="T11" i="38"/>
  <c r="S11" i="38"/>
  <c r="R11" i="38"/>
  <c r="Q11" i="38"/>
  <c r="P11" i="38"/>
  <c r="O136" i="38"/>
  <c r="N136" i="38"/>
  <c r="M136" i="38"/>
  <c r="L136" i="38"/>
  <c r="F6" i="40"/>
  <c r="J11" i="40"/>
  <c r="I11" i="40"/>
  <c r="H11" i="40"/>
  <c r="I135" i="40"/>
  <c r="H135" i="40"/>
  <c r="G135" i="40"/>
  <c r="H14" i="41"/>
  <c r="I14" i="41"/>
  <c r="I7" i="41"/>
  <c r="H7" i="41"/>
  <c r="F8" i="41"/>
  <c r="I144" i="41"/>
  <c r="F6" i="42"/>
  <c r="E16" i="42"/>
  <c r="F16" i="42" s="1"/>
  <c r="R9" i="42"/>
  <c r="Q9" i="42"/>
  <c r="P9" i="42"/>
  <c r="T9" i="42"/>
  <c r="S9" i="42"/>
  <c r="R11" i="42"/>
  <c r="S11" i="42"/>
  <c r="Q11" i="42"/>
  <c r="P11" i="42"/>
  <c r="T11" i="42"/>
  <c r="F10" i="43"/>
  <c r="I12" i="39"/>
  <c r="H12" i="39"/>
  <c r="J12" i="39"/>
  <c r="S12" i="39"/>
  <c r="Q12" i="39"/>
  <c r="P12" i="39"/>
  <c r="T12" i="39"/>
  <c r="R12" i="39"/>
  <c r="N138" i="39"/>
  <c r="L138" i="39"/>
  <c r="O138" i="39"/>
  <c r="M138" i="39"/>
  <c r="I137" i="40"/>
  <c r="H137" i="40"/>
  <c r="G137" i="40"/>
  <c r="M144" i="41"/>
  <c r="L144" i="41"/>
  <c r="F8" i="42"/>
  <c r="D8" i="44"/>
  <c r="M135" i="39"/>
  <c r="O135" i="39"/>
  <c r="N135" i="39"/>
  <c r="L135" i="39"/>
  <c r="J12" i="40"/>
  <c r="I12" i="40"/>
  <c r="H12" i="40"/>
  <c r="S12" i="40"/>
  <c r="R12" i="40"/>
  <c r="Q12" i="40"/>
  <c r="P12" i="40"/>
  <c r="N138" i="40"/>
  <c r="M138" i="40"/>
  <c r="L138" i="40"/>
  <c r="K138" i="40"/>
  <c r="O138" i="40"/>
  <c r="I143" i="41"/>
  <c r="I136" i="41"/>
  <c r="H137" i="43"/>
  <c r="G137" i="43"/>
  <c r="M11" i="39"/>
  <c r="L11" i="39"/>
  <c r="H136" i="39"/>
  <c r="G136" i="39"/>
  <c r="M135" i="40"/>
  <c r="L135" i="40"/>
  <c r="K135" i="40"/>
  <c r="O135" i="40"/>
  <c r="N135" i="40"/>
  <c r="M136" i="41"/>
  <c r="L136" i="41"/>
  <c r="N12" i="42"/>
  <c r="M12" i="42"/>
  <c r="L12" i="42"/>
  <c r="F15" i="42"/>
  <c r="F10" i="40"/>
  <c r="M11" i="40"/>
  <c r="L11" i="40"/>
  <c r="H136" i="40"/>
  <c r="G136" i="40"/>
  <c r="I136" i="40"/>
  <c r="F6" i="41"/>
  <c r="F10" i="41"/>
  <c r="F13" i="41"/>
  <c r="T10" i="42"/>
  <c r="R10" i="42"/>
  <c r="Q10" i="42"/>
  <c r="P10" i="42"/>
  <c r="S10" i="42"/>
  <c r="R13" i="43"/>
  <c r="Q13" i="43"/>
  <c r="S13" i="43"/>
  <c r="T13" i="43"/>
  <c r="P13" i="43"/>
  <c r="D14" i="45"/>
  <c r="M12" i="39"/>
  <c r="L12" i="39"/>
  <c r="H138" i="39"/>
  <c r="G138" i="39"/>
  <c r="K137" i="40"/>
  <c r="O137" i="40"/>
  <c r="N137" i="40"/>
  <c r="L137" i="40"/>
  <c r="M137" i="40"/>
  <c r="N139" i="41"/>
  <c r="O139" i="41"/>
  <c r="M138" i="41"/>
  <c r="L138" i="41"/>
  <c r="I140" i="41"/>
  <c r="G140" i="41"/>
  <c r="H140" i="41"/>
  <c r="J7" i="42"/>
  <c r="I7" i="42"/>
  <c r="H7" i="42"/>
  <c r="N7" i="43"/>
  <c r="M7" i="43"/>
  <c r="L7" i="43"/>
  <c r="F11" i="40"/>
  <c r="M12" i="40"/>
  <c r="L12" i="40"/>
  <c r="O134" i="40"/>
  <c r="N134" i="40"/>
  <c r="M134" i="40"/>
  <c r="L134" i="40"/>
  <c r="K134" i="40"/>
  <c r="I138" i="40"/>
  <c r="H138" i="40"/>
  <c r="G138" i="40"/>
  <c r="F7" i="41"/>
  <c r="F15" i="41"/>
  <c r="N7" i="42"/>
  <c r="M7" i="42"/>
  <c r="L7" i="42"/>
  <c r="J9" i="42"/>
  <c r="I9" i="42"/>
  <c r="H9" i="42"/>
  <c r="N15" i="43"/>
  <c r="M15" i="43"/>
  <c r="L15" i="43"/>
  <c r="L10" i="42"/>
  <c r="N10" i="42"/>
  <c r="M10" i="42"/>
  <c r="I143" i="42"/>
  <c r="I136" i="42"/>
  <c r="H136" i="42"/>
  <c r="K136" i="42" s="1"/>
  <c r="G136" i="42"/>
  <c r="D11" i="44"/>
  <c r="D20" i="44"/>
  <c r="D17" i="45"/>
  <c r="D12" i="46"/>
  <c r="C16" i="42"/>
  <c r="K16" i="42"/>
  <c r="N6" i="42"/>
  <c r="L6" i="42"/>
  <c r="M6" i="42"/>
  <c r="J8" i="42"/>
  <c r="H8" i="42"/>
  <c r="I8" i="42"/>
  <c r="T8" i="42"/>
  <c r="S8" i="42"/>
  <c r="R8" i="42"/>
  <c r="P8" i="42"/>
  <c r="Q8" i="42"/>
  <c r="F9" i="42"/>
  <c r="J13" i="42"/>
  <c r="H13" i="42"/>
  <c r="I13" i="42"/>
  <c r="J15" i="42"/>
  <c r="I15" i="42"/>
  <c r="H15" i="42"/>
  <c r="H141" i="42"/>
  <c r="K141" i="42" s="1"/>
  <c r="G141" i="42"/>
  <c r="I141" i="42"/>
  <c r="N139" i="43"/>
  <c r="O139" i="43"/>
  <c r="D15" i="46"/>
  <c r="D16" i="42"/>
  <c r="F10" i="42"/>
  <c r="F11" i="42"/>
  <c r="F12" i="42"/>
  <c r="T14" i="42"/>
  <c r="S14" i="42"/>
  <c r="R14" i="42"/>
  <c r="Q14" i="42"/>
  <c r="P14" i="42"/>
  <c r="I145" i="42"/>
  <c r="D16" i="43"/>
  <c r="N136" i="43"/>
  <c r="O136" i="43"/>
  <c r="O144" i="43"/>
  <c r="N144" i="43"/>
  <c r="D12" i="44"/>
  <c r="D9" i="45"/>
  <c r="D18" i="45"/>
  <c r="I139" i="42"/>
  <c r="H139" i="42"/>
  <c r="K139" i="42" s="1"/>
  <c r="G139" i="42"/>
  <c r="E16" i="43"/>
  <c r="F16" i="43" s="1"/>
  <c r="F6" i="43"/>
  <c r="R9" i="43"/>
  <c r="Q9" i="43"/>
  <c r="S9" i="43"/>
  <c r="T9" i="43"/>
  <c r="P9" i="43"/>
  <c r="N11" i="43"/>
  <c r="M11" i="43"/>
  <c r="L11" i="43"/>
  <c r="J13" i="43"/>
  <c r="I13" i="43"/>
  <c r="H13" i="43"/>
  <c r="F14" i="43"/>
  <c r="M143" i="43"/>
  <c r="L143" i="43"/>
  <c r="D15" i="44"/>
  <c r="D16" i="46"/>
  <c r="I10" i="42"/>
  <c r="H10" i="42"/>
  <c r="J10" i="42"/>
  <c r="J11" i="42"/>
  <c r="I11" i="42"/>
  <c r="H11" i="42"/>
  <c r="H12" i="42"/>
  <c r="J12" i="42"/>
  <c r="I12" i="42"/>
  <c r="I144" i="42"/>
  <c r="H144" i="42"/>
  <c r="K144" i="42" s="1"/>
  <c r="G144" i="42"/>
  <c r="O141" i="43"/>
  <c r="N141" i="43"/>
  <c r="D10" i="45"/>
  <c r="D19" i="46"/>
  <c r="I138" i="41"/>
  <c r="G16" i="42"/>
  <c r="H6" i="42"/>
  <c r="J6" i="42"/>
  <c r="I6" i="42"/>
  <c r="O16" i="42"/>
  <c r="P6" i="42"/>
  <c r="T6" i="42"/>
  <c r="S6" i="42"/>
  <c r="R6" i="42"/>
  <c r="Q6" i="42"/>
  <c r="F7" i="42"/>
  <c r="L8" i="42"/>
  <c r="N8" i="42"/>
  <c r="M8" i="42"/>
  <c r="N13" i="42"/>
  <c r="M13" i="42"/>
  <c r="L13" i="42"/>
  <c r="H14" i="42"/>
  <c r="J14" i="42"/>
  <c r="I14" i="42"/>
  <c r="H140" i="43"/>
  <c r="G140" i="43"/>
  <c r="D16" i="44"/>
  <c r="D13" i="45"/>
  <c r="D8" i="46"/>
  <c r="R15" i="42"/>
  <c r="Q15" i="42"/>
  <c r="S15" i="42"/>
  <c r="T15" i="42"/>
  <c r="P15" i="42"/>
  <c r="I137" i="42"/>
  <c r="D19" i="44"/>
  <c r="D11" i="46"/>
  <c r="D20" i="46"/>
  <c r="S13" i="42"/>
  <c r="R13" i="42"/>
  <c r="Q13" i="42"/>
  <c r="T13" i="42"/>
  <c r="P13" i="42"/>
  <c r="F14" i="42"/>
  <c r="N15" i="42"/>
  <c r="M15" i="42"/>
  <c r="L15" i="42"/>
  <c r="I7" i="43"/>
  <c r="J7" i="43"/>
  <c r="H7" i="43"/>
  <c r="Q7" i="43"/>
  <c r="T7" i="43"/>
  <c r="S7" i="43"/>
  <c r="R7" i="43"/>
  <c r="P7" i="43"/>
  <c r="F8" i="43"/>
  <c r="M9" i="43"/>
  <c r="N9" i="43"/>
  <c r="L9" i="43"/>
  <c r="I11" i="43"/>
  <c r="J11" i="43"/>
  <c r="H11" i="43"/>
  <c r="Q11" i="43"/>
  <c r="R11" i="43"/>
  <c r="P11" i="43"/>
  <c r="T11" i="43"/>
  <c r="S11" i="43"/>
  <c r="F12" i="43"/>
  <c r="M13" i="43"/>
  <c r="N13" i="43"/>
  <c r="L13" i="43"/>
  <c r="I15" i="43"/>
  <c r="J15" i="43"/>
  <c r="H15" i="43"/>
  <c r="Q15" i="43"/>
  <c r="T15" i="43"/>
  <c r="S15" i="43"/>
  <c r="R15" i="43"/>
  <c r="P15" i="43"/>
  <c r="M137" i="43"/>
  <c r="L137" i="43"/>
  <c r="D10" i="44"/>
  <c r="D14" i="44"/>
  <c r="D18" i="44"/>
  <c r="D8" i="45"/>
  <c r="D12" i="45"/>
  <c r="D16" i="45"/>
  <c r="D20" i="45"/>
  <c r="D10" i="46"/>
  <c r="D14" i="46"/>
  <c r="D18" i="46"/>
  <c r="I142" i="42"/>
  <c r="H142" i="42"/>
  <c r="K142" i="42" s="1"/>
  <c r="G142" i="42"/>
  <c r="C16" i="43"/>
  <c r="K16" i="43"/>
  <c r="L6" i="43"/>
  <c r="N6" i="43"/>
  <c r="M6" i="43"/>
  <c r="H8" i="43"/>
  <c r="J8" i="43"/>
  <c r="I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P12" i="43"/>
  <c r="R12" i="43"/>
  <c r="Q12" i="43"/>
  <c r="F13" i="43"/>
  <c r="L14" i="43"/>
  <c r="N14" i="43"/>
  <c r="M14" i="43"/>
  <c r="P12" i="42"/>
  <c r="T12" i="42"/>
  <c r="S12" i="42"/>
  <c r="R12" i="42"/>
  <c r="Q12" i="42"/>
  <c r="F13" i="42"/>
  <c r="L14" i="42"/>
  <c r="M14" i="42"/>
  <c r="N14" i="42"/>
  <c r="H6" i="43"/>
  <c r="G16" i="43"/>
  <c r="I6" i="43"/>
  <c r="J6" i="43"/>
  <c r="P6" i="43"/>
  <c r="O16" i="43"/>
  <c r="S6" i="43"/>
  <c r="Q6" i="43"/>
  <c r="T6" i="43"/>
  <c r="R6" i="43"/>
  <c r="F7" i="43"/>
  <c r="L8" i="43"/>
  <c r="M8" i="43"/>
  <c r="N8" i="43"/>
  <c r="H10" i="43"/>
  <c r="I10" i="43"/>
  <c r="J10" i="43"/>
  <c r="P10" i="43"/>
  <c r="S10" i="43"/>
  <c r="Q10" i="43"/>
  <c r="T10" i="43"/>
  <c r="R10" i="43"/>
  <c r="F11" i="43"/>
  <c r="L12" i="43"/>
  <c r="M12" i="43"/>
  <c r="N12" i="43"/>
  <c r="H14" i="43"/>
  <c r="I14" i="43"/>
  <c r="J14" i="43"/>
  <c r="P14" i="43"/>
  <c r="S14" i="43"/>
  <c r="Q14" i="43"/>
  <c r="T14" i="43"/>
  <c r="R14" i="43"/>
  <c r="F15" i="43"/>
  <c r="D9" i="44"/>
  <c r="D13" i="44"/>
  <c r="D17" i="44"/>
  <c r="D11" i="45"/>
  <c r="D15" i="45"/>
  <c r="D19" i="45"/>
  <c r="D9" i="46"/>
  <c r="D13" i="46"/>
  <c r="D17" i="46"/>
  <c r="L74" i="8"/>
  <c r="M6" i="3"/>
  <c r="M79" i="3"/>
  <c r="O96" i="8"/>
  <c r="N96" i="8"/>
  <c r="O118" i="8"/>
  <c r="N118" i="8"/>
  <c r="O140" i="8"/>
  <c r="N140" i="8"/>
  <c r="O162" i="8"/>
  <c r="N162" i="8"/>
  <c r="O184" i="8"/>
  <c r="N184" i="8"/>
  <c r="O206" i="8"/>
  <c r="N206" i="8"/>
  <c r="M6" i="2"/>
  <c r="K31" i="2"/>
  <c r="N6" i="3"/>
  <c r="N79" i="3"/>
  <c r="L152" i="3"/>
  <c r="K152" i="3"/>
  <c r="T6" i="5"/>
  <c r="N6" i="2"/>
  <c r="L31" i="2"/>
  <c r="J56" i="2"/>
  <c r="J152" i="3"/>
  <c r="S6" i="5"/>
  <c r="J31" i="2"/>
  <c r="M31" i="2"/>
  <c r="K56" i="2"/>
  <c r="M152" i="3"/>
  <c r="K6" i="5"/>
  <c r="F8" i="8"/>
  <c r="M6" i="13"/>
  <c r="L6" i="13"/>
  <c r="K6" i="13"/>
  <c r="J6" i="13"/>
  <c r="I6" i="13"/>
  <c r="N31" i="2"/>
  <c r="M6" i="6"/>
  <c r="L6" i="6"/>
  <c r="K6" i="6"/>
  <c r="J6" i="6"/>
  <c r="J79" i="3"/>
  <c r="I6" i="6"/>
  <c r="J52" i="8"/>
  <c r="S6" i="6"/>
  <c r="N8" i="8"/>
  <c r="O228" i="8"/>
  <c r="F30" i="10"/>
  <c r="I6" i="5"/>
  <c r="T6" i="6"/>
  <c r="F74" i="8"/>
  <c r="O250" i="8"/>
  <c r="U6" i="6"/>
  <c r="O272" i="8"/>
  <c r="N272" i="8"/>
  <c r="V6" i="6"/>
  <c r="H52" i="8"/>
  <c r="J74" i="8"/>
  <c r="L6" i="5"/>
  <c r="W6" i="6"/>
  <c r="J8" i="10"/>
  <c r="L30" i="10"/>
  <c r="W5" i="12"/>
  <c r="X5" i="12"/>
  <c r="I5" i="12"/>
  <c r="W6" i="13"/>
  <c r="O8" i="10"/>
  <c r="J5" i="12"/>
  <c r="X6" i="13"/>
  <c r="K5" i="12"/>
  <c r="Y6" i="13"/>
  <c r="L5" i="12"/>
  <c r="Y7" i="15"/>
  <c r="I7" i="16"/>
  <c r="L7" i="17"/>
  <c r="W7" i="17"/>
  <c r="Z7" i="15"/>
  <c r="J7" i="16"/>
  <c r="M7" i="17"/>
  <c r="X7" i="17"/>
  <c r="K7" i="16"/>
  <c r="Y7" i="17"/>
  <c r="I7" i="15"/>
  <c r="L7" i="16"/>
  <c r="W7" i="16"/>
  <c r="Z7" i="17"/>
  <c r="J7" i="15"/>
  <c r="X7" i="16"/>
  <c r="S6" i="18"/>
  <c r="J6" i="18"/>
  <c r="R6" i="18"/>
  <c r="Z6" i="18"/>
  <c r="J8" i="21"/>
  <c r="I8" i="21"/>
  <c r="H8" i="21"/>
  <c r="F7" i="19"/>
  <c r="N7" i="19"/>
  <c r="V7" i="19"/>
  <c r="H7" i="19"/>
  <c r="P7" i="19"/>
  <c r="X7" i="19"/>
  <c r="T8" i="21"/>
  <c r="S8" i="21"/>
  <c r="R8" i="21"/>
  <c r="J7" i="19"/>
  <c r="R7" i="19"/>
  <c r="F206" i="24"/>
  <c r="F118" i="24"/>
  <c r="Y7" i="22"/>
  <c r="H74" i="24"/>
  <c r="Z7" i="22"/>
  <c r="F140" i="24"/>
  <c r="AA7" i="22"/>
  <c r="F228" i="24"/>
  <c r="F162" i="24"/>
  <c r="F96" i="24"/>
  <c r="F184" i="24"/>
  <c r="O8" i="24"/>
  <c r="N8" i="24"/>
  <c r="F30" i="24"/>
  <c r="H52" i="24"/>
  <c r="F254" i="24"/>
  <c r="D52" i="24"/>
  <c r="F74" i="24"/>
  <c r="D30" i="25"/>
  <c r="O30" i="25"/>
  <c r="L30" i="25"/>
  <c r="I6" i="26"/>
  <c r="L6" i="26"/>
  <c r="K6" i="27"/>
  <c r="J52" i="30"/>
  <c r="L52" i="30"/>
  <c r="K6" i="28"/>
  <c r="L6" i="28"/>
  <c r="M6" i="28"/>
  <c r="O8" i="30"/>
  <c r="F8" i="30"/>
  <c r="F184" i="30"/>
  <c r="O184" i="30"/>
  <c r="F162" i="30"/>
  <c r="O162" i="30"/>
  <c r="I6" i="28"/>
  <c r="H52" i="30"/>
  <c r="L74" i="30"/>
  <c r="F140" i="30"/>
  <c r="O140" i="30"/>
  <c r="N96" i="30"/>
  <c r="O96" i="30"/>
  <c r="F206" i="30"/>
  <c r="O206" i="30"/>
  <c r="O30" i="31"/>
  <c r="N30" i="31"/>
  <c r="H228" i="30"/>
  <c r="N8" i="31"/>
  <c r="L250" i="30"/>
  <c r="H30" i="31"/>
  <c r="N30" i="33"/>
  <c r="H8" i="31"/>
  <c r="J30" i="31"/>
  <c r="L30" i="31"/>
  <c r="AE7" i="35"/>
  <c r="AF7" i="35"/>
  <c r="X7" i="35"/>
  <c r="O7" i="35"/>
  <c r="I29" i="35"/>
  <c r="H29" i="35"/>
  <c r="P7" i="35"/>
  <c r="R5" i="38"/>
  <c r="S5" i="38"/>
  <c r="AY7" i="35"/>
  <c r="O8" i="33"/>
  <c r="H7" i="35"/>
  <c r="AX7" i="35"/>
  <c r="I7" i="35"/>
  <c r="BA7" i="35"/>
  <c r="Y29" i="35"/>
  <c r="M5" i="37"/>
  <c r="L5" i="37"/>
  <c r="K5" i="37"/>
  <c r="P5" i="38"/>
  <c r="N5" i="39"/>
  <c r="M5" i="39"/>
  <c r="Q5" i="39"/>
  <c r="P5" i="39"/>
  <c r="T5" i="37"/>
  <c r="S5" i="37"/>
  <c r="F5" i="38"/>
  <c r="Q5" i="38"/>
  <c r="S5" i="39"/>
  <c r="R5" i="39"/>
  <c r="L5" i="39"/>
  <c r="O5" i="37"/>
  <c r="L123" i="37"/>
  <c r="I123" i="37"/>
  <c r="H123" i="37"/>
  <c r="H5" i="38"/>
  <c r="O133" i="39"/>
  <c r="M133" i="39"/>
  <c r="L133" i="39"/>
  <c r="K133" i="39"/>
  <c r="Q5" i="37"/>
  <c r="N133" i="39"/>
  <c r="N5" i="38"/>
  <c r="AQ7" i="35"/>
  <c r="AN29" i="35"/>
  <c r="L5" i="38"/>
  <c r="O133" i="38"/>
  <c r="N133" i="38"/>
  <c r="M133" i="38"/>
  <c r="L133" i="38"/>
  <c r="N5" i="40"/>
  <c r="M5" i="40"/>
  <c r="L5" i="40"/>
  <c r="F5" i="39"/>
  <c r="P5" i="40"/>
  <c r="T5" i="40"/>
  <c r="Q5" i="40"/>
  <c r="G133" i="39"/>
  <c r="O135" i="41"/>
  <c r="H133" i="39"/>
  <c r="N135" i="42"/>
  <c r="M135" i="42"/>
  <c r="O135" i="42"/>
  <c r="L135" i="42"/>
  <c r="K135" i="42"/>
  <c r="H5" i="40"/>
  <c r="S5" i="41"/>
  <c r="L5" i="41"/>
  <c r="T5" i="41"/>
  <c r="K133" i="40"/>
  <c r="M5" i="41"/>
  <c r="N5" i="41"/>
  <c r="R5" i="43"/>
  <c r="Q5" i="43"/>
  <c r="S5" i="43"/>
  <c r="T5" i="43"/>
  <c r="P5" i="43"/>
  <c r="J5" i="42"/>
  <c r="I5" i="42"/>
  <c r="H5" i="42"/>
  <c r="H5" i="41"/>
  <c r="P5" i="41"/>
  <c r="N5" i="42"/>
  <c r="M5" i="42"/>
  <c r="L5" i="42"/>
  <c r="I5" i="41"/>
  <c r="Q5" i="41"/>
  <c r="R5" i="42"/>
  <c r="Q5" i="42"/>
  <c r="P5" i="42"/>
  <c r="T5" i="42"/>
  <c r="H135" i="41"/>
  <c r="I135" i="43"/>
  <c r="G135" i="43"/>
  <c r="J5" i="43"/>
  <c r="I5" i="43"/>
  <c r="M5" i="43"/>
  <c r="L135" i="41"/>
  <c r="L5" i="43"/>
  <c r="N135" i="41"/>
  <c r="G135" i="42"/>
  <c r="K135" i="43"/>
  <c r="M135" i="43"/>
  <c r="G143" i="43" l="1"/>
  <c r="H143" i="43"/>
  <c r="S8" i="41"/>
  <c r="R8" i="41"/>
  <c r="Q8" i="41"/>
  <c r="P8" i="41"/>
  <c r="T8" i="41"/>
  <c r="N8" i="40"/>
  <c r="L8" i="40"/>
  <c r="I9" i="35"/>
  <c r="H9" i="35"/>
  <c r="J254" i="30"/>
  <c r="L254" i="30"/>
  <c r="O256" i="30"/>
  <c r="N256" i="30"/>
  <c r="F234" i="30"/>
  <c r="H234" i="30"/>
  <c r="F239" i="30"/>
  <c r="N229" i="30"/>
  <c r="O229" i="30"/>
  <c r="J40" i="31"/>
  <c r="L40" i="31"/>
  <c r="J258" i="30"/>
  <c r="F240" i="30"/>
  <c r="H240" i="30"/>
  <c r="H230" i="30"/>
  <c r="J230" i="30"/>
  <c r="L262" i="30"/>
  <c r="L240" i="30"/>
  <c r="O185" i="30"/>
  <c r="N185" i="30"/>
  <c r="J167" i="30"/>
  <c r="F149" i="30"/>
  <c r="F210" i="30"/>
  <c r="H210" i="30"/>
  <c r="L190" i="30"/>
  <c r="N190" i="30"/>
  <c r="H172" i="30"/>
  <c r="J172" i="30"/>
  <c r="N144" i="30"/>
  <c r="O144" i="30"/>
  <c r="H189" i="30"/>
  <c r="J173" i="30"/>
  <c r="L163" i="30"/>
  <c r="O147" i="30"/>
  <c r="N147" i="30"/>
  <c r="H217" i="30"/>
  <c r="L188" i="30"/>
  <c r="F172" i="30"/>
  <c r="L144" i="30"/>
  <c r="J215" i="30"/>
  <c r="F189" i="30"/>
  <c r="J171" i="30"/>
  <c r="F145" i="30"/>
  <c r="F214" i="30"/>
  <c r="L194" i="30"/>
  <c r="O148" i="30"/>
  <c r="N148" i="30"/>
  <c r="O34" i="31"/>
  <c r="N34" i="31"/>
  <c r="O187" i="30"/>
  <c r="N187" i="30"/>
  <c r="O143" i="30"/>
  <c r="N143" i="30"/>
  <c r="F85" i="30"/>
  <c r="L85" i="30"/>
  <c r="O60" i="30"/>
  <c r="F60" i="30"/>
  <c r="J123" i="30"/>
  <c r="J122" i="30"/>
  <c r="J127" i="30"/>
  <c r="L122" i="30"/>
  <c r="F127" i="30"/>
  <c r="F122" i="30"/>
  <c r="H122" i="30"/>
  <c r="L58" i="30"/>
  <c r="F78" i="30"/>
  <c r="O80" i="30"/>
  <c r="N80" i="30"/>
  <c r="L64" i="30"/>
  <c r="H62" i="30"/>
  <c r="H53" i="30"/>
  <c r="M79" i="28"/>
  <c r="L79" i="28"/>
  <c r="K79" i="28"/>
  <c r="J79" i="28"/>
  <c r="I79" i="28"/>
  <c r="M61" i="28"/>
  <c r="L61" i="28"/>
  <c r="K61" i="28"/>
  <c r="J61" i="28"/>
  <c r="I61" i="28"/>
  <c r="I101" i="28"/>
  <c r="M101" i="28"/>
  <c r="L101" i="28"/>
  <c r="K101" i="28"/>
  <c r="J101" i="28"/>
  <c r="C48" i="28"/>
  <c r="L134" i="28"/>
  <c r="K134" i="28"/>
  <c r="J134" i="28"/>
  <c r="I134" i="28"/>
  <c r="M134" i="28"/>
  <c r="K145" i="28"/>
  <c r="J145" i="28"/>
  <c r="I145" i="28"/>
  <c r="M145" i="28"/>
  <c r="L145" i="28"/>
  <c r="J157" i="28"/>
  <c r="I157" i="28"/>
  <c r="M157" i="28"/>
  <c r="L157" i="28"/>
  <c r="K157" i="28"/>
  <c r="M121" i="28"/>
  <c r="L121" i="28"/>
  <c r="K121" i="28"/>
  <c r="J121" i="28"/>
  <c r="I121" i="28"/>
  <c r="J99" i="28"/>
  <c r="L99" i="28"/>
  <c r="K60" i="28"/>
  <c r="J60" i="28"/>
  <c r="M60" i="28"/>
  <c r="L60" i="28"/>
  <c r="I60" i="28"/>
  <c r="K17" i="28"/>
  <c r="J17" i="28"/>
  <c r="M17" i="28"/>
  <c r="L17" i="28"/>
  <c r="I17" i="28"/>
  <c r="F118" i="28"/>
  <c r="L100" i="28"/>
  <c r="K100" i="28"/>
  <c r="J100" i="28"/>
  <c r="I100" i="28"/>
  <c r="M100" i="28"/>
  <c r="E90" i="28"/>
  <c r="L57" i="28"/>
  <c r="K57" i="28"/>
  <c r="I57" i="28"/>
  <c r="M57" i="28"/>
  <c r="J57" i="28"/>
  <c r="E48" i="28"/>
  <c r="C20" i="28"/>
  <c r="C104" i="28"/>
  <c r="J81" i="28"/>
  <c r="L81" i="28"/>
  <c r="J38" i="28"/>
  <c r="L38" i="28"/>
  <c r="D146" i="28"/>
  <c r="D118" i="28"/>
  <c r="M85" i="28"/>
  <c r="K85" i="28"/>
  <c r="J85" i="28"/>
  <c r="I85" i="28"/>
  <c r="L85" i="28"/>
  <c r="M25" i="28"/>
  <c r="K25" i="28"/>
  <c r="J25" i="28"/>
  <c r="I25" i="28"/>
  <c r="L25" i="28"/>
  <c r="G48" i="28"/>
  <c r="I29" i="28"/>
  <c r="K29" i="28"/>
  <c r="K47" i="28"/>
  <c r="I47" i="28"/>
  <c r="G146" i="28"/>
  <c r="J63" i="30"/>
  <c r="L36" i="25"/>
  <c r="N36" i="25"/>
  <c r="L258" i="24"/>
  <c r="N258" i="24"/>
  <c r="L31" i="25"/>
  <c r="N31" i="25"/>
  <c r="H257" i="24"/>
  <c r="J257" i="24"/>
  <c r="J267" i="24"/>
  <c r="L267" i="24"/>
  <c r="O257" i="24"/>
  <c r="O31" i="25"/>
  <c r="F31" i="25"/>
  <c r="F266" i="24"/>
  <c r="J60" i="24"/>
  <c r="O231" i="24"/>
  <c r="F231" i="24"/>
  <c r="H213" i="24"/>
  <c r="J213" i="24"/>
  <c r="F195" i="24"/>
  <c r="J175" i="24"/>
  <c r="L175" i="24"/>
  <c r="F165" i="24"/>
  <c r="O165" i="24"/>
  <c r="J145" i="24"/>
  <c r="L145" i="24"/>
  <c r="H125" i="24"/>
  <c r="J125" i="24"/>
  <c r="J82" i="24"/>
  <c r="L82" i="24"/>
  <c r="F13" i="24"/>
  <c r="H13" i="24"/>
  <c r="H233" i="24"/>
  <c r="J217" i="24"/>
  <c r="H189" i="24"/>
  <c r="J173" i="24"/>
  <c r="H145" i="24"/>
  <c r="J129" i="24"/>
  <c r="F76" i="24"/>
  <c r="L241" i="24"/>
  <c r="O230" i="24"/>
  <c r="N230" i="24"/>
  <c r="L210" i="24"/>
  <c r="N210" i="24"/>
  <c r="L152" i="24"/>
  <c r="O142" i="24"/>
  <c r="N142" i="24"/>
  <c r="L122" i="24"/>
  <c r="N122" i="24"/>
  <c r="J56" i="24"/>
  <c r="O236" i="24"/>
  <c r="N236" i="24"/>
  <c r="L216" i="24"/>
  <c r="L186" i="24"/>
  <c r="O148" i="24"/>
  <c r="N148" i="24"/>
  <c r="L128" i="24"/>
  <c r="F39" i="24"/>
  <c r="H39" i="24"/>
  <c r="F188" i="24"/>
  <c r="F104" i="24"/>
  <c r="H104" i="24"/>
  <c r="F97" i="24"/>
  <c r="H97" i="24"/>
  <c r="H77" i="24"/>
  <c r="J77" i="24"/>
  <c r="F175" i="24"/>
  <c r="F171" i="24"/>
  <c r="H171" i="24"/>
  <c r="L59" i="24"/>
  <c r="F235" i="24"/>
  <c r="F152" i="24"/>
  <c r="H152" i="24"/>
  <c r="L57" i="24"/>
  <c r="F64" i="24"/>
  <c r="F128" i="24"/>
  <c r="H128" i="24"/>
  <c r="F216" i="24"/>
  <c r="H216" i="24"/>
  <c r="N80" i="24"/>
  <c r="O80" i="24"/>
  <c r="Z12" i="22"/>
  <c r="Y12" i="22"/>
  <c r="AB12" i="22"/>
  <c r="AA12" i="22"/>
  <c r="X12" i="22"/>
  <c r="X10" i="22"/>
  <c r="AB10" i="22"/>
  <c r="AA10" i="22"/>
  <c r="Z10" i="22"/>
  <c r="Y10" i="22"/>
  <c r="S21" i="21"/>
  <c r="O79" i="19"/>
  <c r="G37" i="19"/>
  <c r="G35" i="19"/>
  <c r="R24" i="19"/>
  <c r="O23" i="19"/>
  <c r="O21" i="19"/>
  <c r="W9" i="19"/>
  <c r="W161" i="19"/>
  <c r="R156" i="19"/>
  <c r="G119" i="19"/>
  <c r="G121" i="19"/>
  <c r="M104" i="17"/>
  <c r="L104" i="17"/>
  <c r="K104" i="17"/>
  <c r="J104" i="17"/>
  <c r="I104" i="17"/>
  <c r="F93" i="17"/>
  <c r="E79" i="17"/>
  <c r="D65" i="17"/>
  <c r="M53" i="17"/>
  <c r="L53" i="17"/>
  <c r="K53" i="17"/>
  <c r="J53" i="17"/>
  <c r="I53" i="17"/>
  <c r="C65" i="17"/>
  <c r="W10" i="17"/>
  <c r="Z10" i="17"/>
  <c r="Y10" i="17"/>
  <c r="V9" i="17"/>
  <c r="X10" i="17"/>
  <c r="M158" i="17"/>
  <c r="L158" i="17"/>
  <c r="K158" i="17"/>
  <c r="J158" i="17"/>
  <c r="I158" i="17"/>
  <c r="J137" i="17"/>
  <c r="I137" i="17"/>
  <c r="L137" i="17"/>
  <c r="K137" i="17"/>
  <c r="M137" i="17"/>
  <c r="M160" i="17"/>
  <c r="L160" i="17"/>
  <c r="J160" i="17"/>
  <c r="I160" i="17"/>
  <c r="K160" i="17"/>
  <c r="S9" i="16"/>
  <c r="F121" i="17"/>
  <c r="E107" i="17"/>
  <c r="D93" i="17"/>
  <c r="J81" i="17"/>
  <c r="I81" i="17"/>
  <c r="M81" i="17"/>
  <c r="L81" i="17"/>
  <c r="K81" i="17"/>
  <c r="K60" i="17"/>
  <c r="J60" i="17"/>
  <c r="I60" i="17"/>
  <c r="M60" i="17"/>
  <c r="L60" i="17"/>
  <c r="F135" i="17"/>
  <c r="Q9" i="16"/>
  <c r="X12" i="15"/>
  <c r="Z12" i="15"/>
  <c r="D121" i="17"/>
  <c r="L109" i="17"/>
  <c r="K109" i="17"/>
  <c r="J109" i="17"/>
  <c r="I109" i="17"/>
  <c r="M109" i="17"/>
  <c r="M114" i="17"/>
  <c r="L114" i="17"/>
  <c r="K114" i="17"/>
  <c r="J114" i="17"/>
  <c r="I114" i="17"/>
  <c r="M71" i="17"/>
  <c r="L71" i="17"/>
  <c r="K71" i="17"/>
  <c r="J71" i="17"/>
  <c r="I71" i="17"/>
  <c r="D149" i="17"/>
  <c r="AA11" i="15"/>
  <c r="Z11" i="15"/>
  <c r="Y11" i="15"/>
  <c r="X11" i="15"/>
  <c r="W11" i="15"/>
  <c r="M68" i="17"/>
  <c r="L68" i="17"/>
  <c r="K68" i="17"/>
  <c r="J68" i="17"/>
  <c r="I68" i="17"/>
  <c r="D63" i="17"/>
  <c r="D51" i="17"/>
  <c r="C147" i="17"/>
  <c r="T12" i="14"/>
  <c r="F146" i="13"/>
  <c r="W9" i="13"/>
  <c r="Y9" i="13"/>
  <c r="J33" i="12"/>
  <c r="I33" i="12"/>
  <c r="U19" i="12"/>
  <c r="V19" i="12"/>
  <c r="L33" i="10"/>
  <c r="N33" i="10"/>
  <c r="O280" i="8"/>
  <c r="O258" i="8"/>
  <c r="O236" i="8"/>
  <c r="F160" i="13"/>
  <c r="W55" i="12"/>
  <c r="I42" i="12"/>
  <c r="N42" i="12"/>
  <c r="M42" i="12"/>
  <c r="L42" i="12"/>
  <c r="K42" i="12"/>
  <c r="J42" i="12"/>
  <c r="W35" i="12"/>
  <c r="U28" i="12"/>
  <c r="X28" i="12"/>
  <c r="V28" i="12"/>
  <c r="C56" i="12"/>
  <c r="L36" i="10"/>
  <c r="N36" i="10"/>
  <c r="F15" i="10"/>
  <c r="H15" i="10"/>
  <c r="L239" i="8"/>
  <c r="N229" i="8"/>
  <c r="O229" i="8"/>
  <c r="F62" i="13"/>
  <c r="F20" i="13"/>
  <c r="J41" i="10"/>
  <c r="H252" i="8"/>
  <c r="V16" i="14"/>
  <c r="U16" i="14"/>
  <c r="T16" i="14"/>
  <c r="V49" i="12"/>
  <c r="U49" i="12"/>
  <c r="X49" i="12"/>
  <c r="K31" i="12"/>
  <c r="J31" i="12"/>
  <c r="I31" i="12"/>
  <c r="N31" i="12"/>
  <c r="M31" i="12"/>
  <c r="L31" i="12"/>
  <c r="W24" i="12"/>
  <c r="V17" i="12"/>
  <c r="U17" i="12"/>
  <c r="X17" i="12"/>
  <c r="L45" i="12"/>
  <c r="K45" i="12"/>
  <c r="W6" i="12"/>
  <c r="W34" i="12"/>
  <c r="W46" i="12"/>
  <c r="W26" i="12"/>
  <c r="W14" i="12"/>
  <c r="W38" i="12"/>
  <c r="W22" i="12"/>
  <c r="W12" i="12"/>
  <c r="W13" i="12"/>
  <c r="W54" i="12"/>
  <c r="W18" i="12"/>
  <c r="W30" i="12"/>
  <c r="W42" i="12"/>
  <c r="W50" i="12"/>
  <c r="W7" i="12"/>
  <c r="H14" i="10"/>
  <c r="D76" i="13"/>
  <c r="W53" i="12"/>
  <c r="X46" i="12"/>
  <c r="V46" i="12"/>
  <c r="U46" i="12"/>
  <c r="M28" i="12"/>
  <c r="L28" i="12"/>
  <c r="K28" i="12"/>
  <c r="J28" i="12"/>
  <c r="I28" i="12"/>
  <c r="N28" i="12"/>
  <c r="W21" i="12"/>
  <c r="X13" i="12"/>
  <c r="V13" i="12"/>
  <c r="U13" i="12"/>
  <c r="O38" i="10"/>
  <c r="N38" i="10"/>
  <c r="H17" i="10"/>
  <c r="H283" i="8"/>
  <c r="J283" i="8"/>
  <c r="J251" i="8"/>
  <c r="L251" i="8"/>
  <c r="F118" i="13"/>
  <c r="H61" i="8"/>
  <c r="J61" i="8"/>
  <c r="L87" i="8"/>
  <c r="F77" i="8"/>
  <c r="H77" i="8"/>
  <c r="T29" i="6"/>
  <c r="S29" i="6"/>
  <c r="W29" i="6"/>
  <c r="V29" i="6"/>
  <c r="U29" i="6"/>
  <c r="W31" i="6"/>
  <c r="O80" i="8"/>
  <c r="N80" i="8"/>
  <c r="O170" i="8"/>
  <c r="K11" i="5"/>
  <c r="I11" i="5"/>
  <c r="J11" i="5"/>
  <c r="M11" i="5"/>
  <c r="L11" i="5"/>
  <c r="O213" i="8"/>
  <c r="F80" i="8"/>
  <c r="V11" i="6"/>
  <c r="U11" i="6"/>
  <c r="T11" i="6"/>
  <c r="S11" i="6"/>
  <c r="W11" i="6"/>
  <c r="J65" i="8"/>
  <c r="L65" i="8"/>
  <c r="K10" i="6"/>
  <c r="J10" i="6"/>
  <c r="I10" i="6"/>
  <c r="L10" i="6"/>
  <c r="M10" i="6"/>
  <c r="L110" i="13"/>
  <c r="K110" i="13"/>
  <c r="J110" i="13"/>
  <c r="I110" i="13"/>
  <c r="H118" i="13"/>
  <c r="M110" i="13"/>
  <c r="I94" i="13"/>
  <c r="M94" i="13"/>
  <c r="L94" i="13"/>
  <c r="K94" i="13"/>
  <c r="J94" i="13"/>
  <c r="F146" i="8"/>
  <c r="H146" i="8"/>
  <c r="F213" i="8"/>
  <c r="V39" i="5"/>
  <c r="U39" i="5"/>
  <c r="T39" i="5"/>
  <c r="S39" i="5"/>
  <c r="W39" i="5"/>
  <c r="W40" i="5"/>
  <c r="K43" i="5"/>
  <c r="I43" i="5"/>
  <c r="I9" i="39"/>
  <c r="M9" i="39"/>
  <c r="J9" i="39"/>
  <c r="H9" i="39"/>
  <c r="M10" i="39"/>
  <c r="L10" i="39"/>
  <c r="N10" i="39"/>
  <c r="Q10" i="39"/>
  <c r="P10" i="39"/>
  <c r="O142" i="43"/>
  <c r="N142" i="43"/>
  <c r="M142" i="43"/>
  <c r="L142" i="43"/>
  <c r="H140" i="42"/>
  <c r="K140" i="42" s="1"/>
  <c r="I140" i="42"/>
  <c r="G140" i="42"/>
  <c r="D146" i="43"/>
  <c r="H141" i="41"/>
  <c r="G141" i="41"/>
  <c r="I141" i="41"/>
  <c r="H145" i="41"/>
  <c r="G145" i="41"/>
  <c r="I145" i="41"/>
  <c r="M7" i="41"/>
  <c r="L7" i="41"/>
  <c r="N7" i="41"/>
  <c r="Q7" i="41"/>
  <c r="P7" i="41"/>
  <c r="Q9" i="39"/>
  <c r="T9" i="39"/>
  <c r="S9" i="39"/>
  <c r="R9" i="39"/>
  <c r="P9" i="39"/>
  <c r="J8" i="41"/>
  <c r="I8" i="41"/>
  <c r="H8" i="41"/>
  <c r="R11" i="41"/>
  <c r="S11" i="41"/>
  <c r="J8" i="40"/>
  <c r="H8" i="40"/>
  <c r="M8" i="40"/>
  <c r="I8" i="40"/>
  <c r="O138" i="41"/>
  <c r="N138" i="41"/>
  <c r="T6" i="40"/>
  <c r="S6" i="40"/>
  <c r="R6" i="40"/>
  <c r="Q6" i="40"/>
  <c r="P6" i="40"/>
  <c r="T7" i="40"/>
  <c r="AA19" i="40" s="1"/>
  <c r="T12" i="40"/>
  <c r="T11" i="40"/>
  <c r="H10" i="39"/>
  <c r="I10" i="39"/>
  <c r="J10" i="39"/>
  <c r="S9" i="38"/>
  <c r="R9" i="38"/>
  <c r="P9" i="38"/>
  <c r="T9" i="38"/>
  <c r="Q9" i="38"/>
  <c r="N10" i="40"/>
  <c r="M10" i="40"/>
  <c r="L10" i="40"/>
  <c r="AO32" i="35"/>
  <c r="AN32" i="35"/>
  <c r="S7" i="39"/>
  <c r="R7" i="39"/>
  <c r="G126" i="37"/>
  <c r="H126" i="37"/>
  <c r="P10" i="35"/>
  <c r="AO36" i="35"/>
  <c r="AN36" i="35"/>
  <c r="AX18" i="35"/>
  <c r="AY18" i="35"/>
  <c r="S7" i="38"/>
  <c r="R7" i="38"/>
  <c r="O16" i="33"/>
  <c r="N16" i="33"/>
  <c r="I31" i="35"/>
  <c r="H31" i="35"/>
  <c r="I32" i="35"/>
  <c r="H32" i="35"/>
  <c r="O32" i="33"/>
  <c r="F32" i="31"/>
  <c r="J262" i="30"/>
  <c r="L252" i="30"/>
  <c r="N252" i="30"/>
  <c r="AE9" i="35"/>
  <c r="AF9" i="35"/>
  <c r="F38" i="31"/>
  <c r="F256" i="30"/>
  <c r="H232" i="30"/>
  <c r="J232" i="30"/>
  <c r="J255" i="30"/>
  <c r="L255" i="30"/>
  <c r="F229" i="30"/>
  <c r="H229" i="30"/>
  <c r="L256" i="30"/>
  <c r="H238" i="30"/>
  <c r="O207" i="30"/>
  <c r="N207" i="30"/>
  <c r="F185" i="30"/>
  <c r="L165" i="30"/>
  <c r="H147" i="30"/>
  <c r="L216" i="30"/>
  <c r="H208" i="30"/>
  <c r="J208" i="30"/>
  <c r="F190" i="30"/>
  <c r="O190" i="30"/>
  <c r="F144" i="30"/>
  <c r="H144" i="30"/>
  <c r="O213" i="30"/>
  <c r="N213" i="30"/>
  <c r="H197" i="30"/>
  <c r="J197" i="30"/>
  <c r="L171" i="30"/>
  <c r="F147" i="30"/>
  <c r="H214" i="30"/>
  <c r="L196" i="30"/>
  <c r="H170" i="30"/>
  <c r="L152" i="30"/>
  <c r="L213" i="30"/>
  <c r="F197" i="30"/>
  <c r="H187" i="30"/>
  <c r="L169" i="30"/>
  <c r="F153" i="30"/>
  <c r="H143" i="30"/>
  <c r="H212" i="30"/>
  <c r="J166" i="30"/>
  <c r="F148" i="30"/>
  <c r="N35" i="31"/>
  <c r="O35" i="31"/>
  <c r="J213" i="30"/>
  <c r="F187" i="30"/>
  <c r="J169" i="30"/>
  <c r="F143" i="30"/>
  <c r="F87" i="30"/>
  <c r="H87" i="30"/>
  <c r="F63" i="30"/>
  <c r="F82" i="30"/>
  <c r="N58" i="30"/>
  <c r="O58" i="30"/>
  <c r="H127" i="30"/>
  <c r="J119" i="30"/>
  <c r="J124" i="30"/>
  <c r="O119" i="30"/>
  <c r="L127" i="30"/>
  <c r="O122" i="30"/>
  <c r="N122" i="30"/>
  <c r="J120" i="30"/>
  <c r="L56" i="30"/>
  <c r="N56" i="30"/>
  <c r="H55" i="30"/>
  <c r="H59" i="30"/>
  <c r="H61" i="30"/>
  <c r="M144" i="28"/>
  <c r="L144" i="28"/>
  <c r="K144" i="28"/>
  <c r="J144" i="28"/>
  <c r="I144" i="28"/>
  <c r="M44" i="28"/>
  <c r="L44" i="28"/>
  <c r="K44" i="28"/>
  <c r="J44" i="28"/>
  <c r="I44" i="28"/>
  <c r="I84" i="28"/>
  <c r="M84" i="28"/>
  <c r="L84" i="28"/>
  <c r="K84" i="28"/>
  <c r="J84" i="28"/>
  <c r="E76" i="28"/>
  <c r="D62" i="28"/>
  <c r="I24" i="28"/>
  <c r="M24" i="28"/>
  <c r="L24" i="28"/>
  <c r="K24" i="28"/>
  <c r="J24" i="28"/>
  <c r="L142" i="28"/>
  <c r="K142" i="28"/>
  <c r="J142" i="28"/>
  <c r="I142" i="28"/>
  <c r="M142" i="28"/>
  <c r="K154" i="28"/>
  <c r="J154" i="28"/>
  <c r="I154" i="28"/>
  <c r="M154" i="28"/>
  <c r="L154" i="28"/>
  <c r="I117" i="28"/>
  <c r="M117" i="28"/>
  <c r="K117" i="28"/>
  <c r="J117" i="28"/>
  <c r="L117" i="28"/>
  <c r="M129" i="28"/>
  <c r="L129" i="28"/>
  <c r="K129" i="28"/>
  <c r="J129" i="28"/>
  <c r="I129" i="28"/>
  <c r="J98" i="28"/>
  <c r="I98" i="28"/>
  <c r="M98" i="28"/>
  <c r="L98" i="28"/>
  <c r="K98" i="28"/>
  <c r="F146" i="28"/>
  <c r="C146" i="28"/>
  <c r="L83" i="28"/>
  <c r="K83" i="28"/>
  <c r="I83" i="28"/>
  <c r="M83" i="28"/>
  <c r="J83" i="28"/>
  <c r="H90" i="28"/>
  <c r="D76" i="28"/>
  <c r="C62" i="28"/>
  <c r="L40" i="28"/>
  <c r="K40" i="28"/>
  <c r="I40" i="28"/>
  <c r="H48" i="28"/>
  <c r="M40" i="28"/>
  <c r="J40" i="28"/>
  <c r="D34" i="28"/>
  <c r="F20" i="28"/>
  <c r="E146" i="28"/>
  <c r="M80" i="28"/>
  <c r="L80" i="28"/>
  <c r="J80" i="28"/>
  <c r="I80" i="28"/>
  <c r="K80" i="28"/>
  <c r="M37" i="28"/>
  <c r="L37" i="28"/>
  <c r="J37" i="28"/>
  <c r="I37" i="28"/>
  <c r="K37" i="28"/>
  <c r="M19" i="28"/>
  <c r="L19" i="28"/>
  <c r="J19" i="28"/>
  <c r="I19" i="28"/>
  <c r="K19" i="28"/>
  <c r="H63" i="30"/>
  <c r="M68" i="28"/>
  <c r="K68" i="28"/>
  <c r="J68" i="28"/>
  <c r="I68" i="28"/>
  <c r="H76" i="28"/>
  <c r="L68" i="28"/>
  <c r="F48" i="28"/>
  <c r="M8" i="28"/>
  <c r="K8" i="28"/>
  <c r="J8" i="28"/>
  <c r="I8" i="28"/>
  <c r="L8" i="28"/>
  <c r="M64" i="28"/>
  <c r="M130" i="28"/>
  <c r="M30" i="28"/>
  <c r="M12" i="28"/>
  <c r="M29" i="28"/>
  <c r="M72" i="28"/>
  <c r="M82" i="28"/>
  <c r="M73" i="28"/>
  <c r="M56" i="28"/>
  <c r="M47" i="28"/>
  <c r="M89" i="28"/>
  <c r="M81" i="28"/>
  <c r="M38" i="28"/>
  <c r="M55" i="28"/>
  <c r="M153" i="28"/>
  <c r="M13" i="28"/>
  <c r="M39" i="28"/>
  <c r="M22" i="28"/>
  <c r="M99" i="28"/>
  <c r="M65" i="28"/>
  <c r="M46" i="28"/>
  <c r="I38" i="28"/>
  <c r="K38" i="28"/>
  <c r="G104" i="28"/>
  <c r="K56" i="28"/>
  <c r="I56" i="28"/>
  <c r="G76" i="28"/>
  <c r="J80" i="30"/>
  <c r="J60" i="30"/>
  <c r="J59" i="30"/>
  <c r="L59" i="30"/>
  <c r="O34" i="25"/>
  <c r="N34" i="25"/>
  <c r="F258" i="24"/>
  <c r="O258" i="24"/>
  <c r="L37" i="25"/>
  <c r="H266" i="24"/>
  <c r="J266" i="24"/>
  <c r="J256" i="24"/>
  <c r="L256" i="24"/>
  <c r="L265" i="24"/>
  <c r="N255" i="24"/>
  <c r="O255" i="24"/>
  <c r="F34" i="25"/>
  <c r="F39" i="25"/>
  <c r="J230" i="24"/>
  <c r="J208" i="24"/>
  <c r="J186" i="24"/>
  <c r="J164" i="24"/>
  <c r="J142" i="24"/>
  <c r="J120" i="24"/>
  <c r="L239" i="24"/>
  <c r="N229" i="24"/>
  <c r="O229" i="24"/>
  <c r="L173" i="24"/>
  <c r="N163" i="24"/>
  <c r="O163" i="24"/>
  <c r="L143" i="24"/>
  <c r="N143" i="24"/>
  <c r="L80" i="24"/>
  <c r="N59" i="24"/>
  <c r="O59" i="24"/>
  <c r="L215" i="24"/>
  <c r="L171" i="24"/>
  <c r="L127" i="24"/>
  <c r="L86" i="24"/>
  <c r="J53" i="24"/>
  <c r="F255" i="24"/>
  <c r="H255" i="24"/>
  <c r="O210" i="24"/>
  <c r="J190" i="24"/>
  <c r="L190" i="24"/>
  <c r="H170" i="24"/>
  <c r="J170" i="24"/>
  <c r="O122" i="24"/>
  <c r="J75" i="24"/>
  <c r="L75" i="24"/>
  <c r="O54" i="24"/>
  <c r="F54" i="24"/>
  <c r="H234" i="24"/>
  <c r="J196" i="24"/>
  <c r="J166" i="24"/>
  <c r="H146" i="24"/>
  <c r="F85" i="24"/>
  <c r="J62" i="24"/>
  <c r="F31" i="24"/>
  <c r="H31" i="24"/>
  <c r="F239" i="24"/>
  <c r="H239" i="24"/>
  <c r="F196" i="24"/>
  <c r="H196" i="24"/>
  <c r="F109" i="24"/>
  <c r="H109" i="24"/>
  <c r="F105" i="24"/>
  <c r="H105" i="24"/>
  <c r="H85" i="24"/>
  <c r="J85" i="24"/>
  <c r="F164" i="24"/>
  <c r="H164" i="24"/>
  <c r="F168" i="24"/>
  <c r="L53" i="24"/>
  <c r="N53" i="24"/>
  <c r="F232" i="24"/>
  <c r="F148" i="24"/>
  <c r="F58" i="24"/>
  <c r="F125" i="24"/>
  <c r="F213" i="24"/>
  <c r="O82" i="24"/>
  <c r="N82" i="24"/>
  <c r="R21" i="21"/>
  <c r="T20" i="21"/>
  <c r="S20" i="21"/>
  <c r="R20" i="21"/>
  <c r="R21" i="22"/>
  <c r="S21" i="22"/>
  <c r="R70" i="19"/>
  <c r="R59" i="19"/>
  <c r="R48" i="19"/>
  <c r="R40" i="19"/>
  <c r="R29" i="19"/>
  <c r="G23" i="19"/>
  <c r="G21" i="19"/>
  <c r="R10" i="19"/>
  <c r="O9" i="19"/>
  <c r="R62" i="19" s="1"/>
  <c r="O105" i="19"/>
  <c r="O107" i="19"/>
  <c r="R108" i="19"/>
  <c r="R116" i="19"/>
  <c r="R127" i="19"/>
  <c r="R138" i="19"/>
  <c r="R146" i="19"/>
  <c r="R157" i="19"/>
  <c r="J101" i="19"/>
  <c r="J123" i="19"/>
  <c r="G161" i="19"/>
  <c r="J153" i="19"/>
  <c r="K116" i="17"/>
  <c r="I116" i="17"/>
  <c r="I90" i="17"/>
  <c r="K90" i="17"/>
  <c r="C51" i="17"/>
  <c r="I75" i="17"/>
  <c r="M75" i="17"/>
  <c r="L75" i="17"/>
  <c r="K75" i="17"/>
  <c r="J75" i="17"/>
  <c r="M129" i="17"/>
  <c r="L129" i="17"/>
  <c r="K129" i="17"/>
  <c r="I129" i="17"/>
  <c r="J129" i="17"/>
  <c r="L130" i="17"/>
  <c r="K130" i="17"/>
  <c r="J130" i="17"/>
  <c r="I130" i="17"/>
  <c r="M130" i="17"/>
  <c r="J145" i="17"/>
  <c r="I145" i="17"/>
  <c r="L145" i="17"/>
  <c r="K145" i="17"/>
  <c r="M145" i="17"/>
  <c r="Y19" i="16"/>
  <c r="W19" i="16"/>
  <c r="C79" i="17"/>
  <c r="U9" i="17"/>
  <c r="G161" i="17"/>
  <c r="X12" i="16"/>
  <c r="W12" i="16"/>
  <c r="Z12" i="16"/>
  <c r="Y12" i="16"/>
  <c r="L73" i="17"/>
  <c r="J73" i="17"/>
  <c r="Z17" i="17"/>
  <c r="X17" i="17"/>
  <c r="Y10" i="15"/>
  <c r="X10" i="15"/>
  <c r="W10" i="15"/>
  <c r="AA10" i="15"/>
  <c r="Z10" i="15"/>
  <c r="C107" i="17"/>
  <c r="L66" i="17"/>
  <c r="K66" i="17"/>
  <c r="J66" i="17"/>
  <c r="I66" i="17"/>
  <c r="M66" i="17"/>
  <c r="H65" i="17"/>
  <c r="G51" i="17"/>
  <c r="S9" i="17"/>
  <c r="E135" i="17"/>
  <c r="Z13" i="16"/>
  <c r="Y13" i="16"/>
  <c r="X13" i="16"/>
  <c r="W13" i="16"/>
  <c r="V21" i="16"/>
  <c r="M127" i="17"/>
  <c r="L127" i="17"/>
  <c r="K127" i="17"/>
  <c r="J127" i="17"/>
  <c r="I127" i="17"/>
  <c r="AA16" i="17"/>
  <c r="Z16" i="17"/>
  <c r="Y16" i="17"/>
  <c r="X16" i="17"/>
  <c r="W16" i="17"/>
  <c r="M94" i="17"/>
  <c r="H93" i="17"/>
  <c r="L94" i="17"/>
  <c r="K94" i="17"/>
  <c r="J94" i="17"/>
  <c r="I94" i="17"/>
  <c r="G79" i="17"/>
  <c r="C149" i="17"/>
  <c r="Z14" i="16"/>
  <c r="Y14" i="16"/>
  <c r="X14" i="16"/>
  <c r="W14" i="16"/>
  <c r="V11" i="14"/>
  <c r="U11" i="14"/>
  <c r="T11" i="14"/>
  <c r="V12" i="14"/>
  <c r="J45" i="12"/>
  <c r="I45" i="12"/>
  <c r="V31" i="12"/>
  <c r="U31" i="12"/>
  <c r="A11" i="12"/>
  <c r="J11" i="12"/>
  <c r="G53" i="12"/>
  <c r="I11" i="12"/>
  <c r="O31" i="10"/>
  <c r="N31" i="10"/>
  <c r="O278" i="8"/>
  <c r="N278" i="8"/>
  <c r="O256" i="8"/>
  <c r="N256" i="8"/>
  <c r="O234" i="8"/>
  <c r="N234" i="8"/>
  <c r="W10" i="13"/>
  <c r="AA10" i="13"/>
  <c r="Z10" i="13"/>
  <c r="Y10" i="13"/>
  <c r="X10" i="13"/>
  <c r="W47" i="12"/>
  <c r="U40" i="12"/>
  <c r="X40" i="12"/>
  <c r="V40" i="12"/>
  <c r="I22" i="12"/>
  <c r="N22" i="12"/>
  <c r="M22" i="12"/>
  <c r="L22" i="12"/>
  <c r="K22" i="12"/>
  <c r="J22" i="12"/>
  <c r="W15" i="12"/>
  <c r="N34" i="10"/>
  <c r="O34" i="10"/>
  <c r="H13" i="10"/>
  <c r="J13" i="10"/>
  <c r="J277" i="8"/>
  <c r="L277" i="8"/>
  <c r="H257" i="8"/>
  <c r="J257" i="8"/>
  <c r="C132" i="13"/>
  <c r="G76" i="13"/>
  <c r="J8" i="12"/>
  <c r="I8" i="12"/>
  <c r="H55" i="12"/>
  <c r="N8" i="12"/>
  <c r="M8" i="12"/>
  <c r="L8" i="12"/>
  <c r="K8" i="12"/>
  <c r="L39" i="10"/>
  <c r="F18" i="10"/>
  <c r="H18" i="10"/>
  <c r="H282" i="8"/>
  <c r="U12" i="14"/>
  <c r="E20" i="13"/>
  <c r="V57" i="12"/>
  <c r="U57" i="12"/>
  <c r="X57" i="12"/>
  <c r="K43" i="12"/>
  <c r="J43" i="12"/>
  <c r="I43" i="12"/>
  <c r="N43" i="12"/>
  <c r="M43" i="12"/>
  <c r="L43" i="12"/>
  <c r="W36" i="12"/>
  <c r="V29" i="12"/>
  <c r="U29" i="12"/>
  <c r="X29" i="12"/>
  <c r="S23" i="14"/>
  <c r="V15" i="14"/>
  <c r="U15" i="14"/>
  <c r="T15" i="14"/>
  <c r="L25" i="12"/>
  <c r="K25" i="12"/>
  <c r="J12" i="10"/>
  <c r="E90" i="13"/>
  <c r="M40" i="12"/>
  <c r="L40" i="12"/>
  <c r="K40" i="12"/>
  <c r="J40" i="12"/>
  <c r="I40" i="12"/>
  <c r="N40" i="12"/>
  <c r="W33" i="12"/>
  <c r="X26" i="12"/>
  <c r="V26" i="12"/>
  <c r="U26" i="12"/>
  <c r="X27" i="12"/>
  <c r="D55" i="12"/>
  <c r="C54" i="12"/>
  <c r="H36" i="10"/>
  <c r="J36" i="10"/>
  <c r="J15" i="10"/>
  <c r="L15" i="10"/>
  <c r="H261" i="8"/>
  <c r="J261" i="8"/>
  <c r="J229" i="8"/>
  <c r="L229" i="8"/>
  <c r="U21" i="14"/>
  <c r="T21" i="14"/>
  <c r="V21" i="14"/>
  <c r="S26" i="6"/>
  <c r="W26" i="6"/>
  <c r="V26" i="6"/>
  <c r="U26" i="6"/>
  <c r="T26" i="6"/>
  <c r="F87" i="8"/>
  <c r="F56" i="12"/>
  <c r="J76" i="8"/>
  <c r="F21" i="10"/>
  <c r="L218" i="8"/>
  <c r="O168" i="8"/>
  <c r="N168" i="8"/>
  <c r="H81" i="8"/>
  <c r="V51" i="6"/>
  <c r="U51" i="6"/>
  <c r="T51" i="6"/>
  <c r="S51" i="6"/>
  <c r="W51" i="6"/>
  <c r="V27" i="6"/>
  <c r="U27" i="6"/>
  <c r="T27" i="6"/>
  <c r="S27" i="6"/>
  <c r="W27" i="6"/>
  <c r="H213" i="8"/>
  <c r="J213" i="8"/>
  <c r="F61" i="8"/>
  <c r="O32" i="10"/>
  <c r="F187" i="3"/>
  <c r="M69" i="13"/>
  <c r="L69" i="13"/>
  <c r="K69" i="13"/>
  <c r="J69" i="13"/>
  <c r="I69" i="13"/>
  <c r="M8" i="13"/>
  <c r="L8" i="13"/>
  <c r="K8" i="13"/>
  <c r="J8" i="13"/>
  <c r="I8" i="13"/>
  <c r="M74" i="13"/>
  <c r="F34" i="8"/>
  <c r="H34" i="8"/>
  <c r="F255" i="8"/>
  <c r="H255" i="8"/>
  <c r="L78" i="8"/>
  <c r="L47" i="2"/>
  <c r="K47" i="2"/>
  <c r="J47" i="2"/>
  <c r="N47" i="2"/>
  <c r="M47" i="2"/>
  <c r="N49" i="2"/>
  <c r="T33" i="5"/>
  <c r="S33" i="5"/>
  <c r="U33" i="5"/>
  <c r="V33" i="5"/>
  <c r="W33" i="5"/>
  <c r="N183" i="3"/>
  <c r="M183" i="3"/>
  <c r="L183" i="3"/>
  <c r="K183" i="3"/>
  <c r="J183" i="3"/>
  <c r="I194" i="3"/>
  <c r="K7" i="5"/>
  <c r="I7" i="5"/>
  <c r="I139" i="43"/>
  <c r="H139" i="43"/>
  <c r="G139" i="43"/>
  <c r="M139" i="43"/>
  <c r="L139" i="43"/>
  <c r="T13" i="41"/>
  <c r="R13" i="41"/>
  <c r="P13" i="41"/>
  <c r="S13" i="41"/>
  <c r="Q13" i="41"/>
  <c r="N142" i="42"/>
  <c r="L142" i="42"/>
  <c r="O142" i="42"/>
  <c r="M142" i="42"/>
  <c r="I17" i="35"/>
  <c r="H17" i="35"/>
  <c r="Y36" i="35"/>
  <c r="X36" i="35"/>
  <c r="N137" i="43"/>
  <c r="C146" i="43"/>
  <c r="O137" i="43"/>
  <c r="G137" i="42"/>
  <c r="E146" i="42"/>
  <c r="H137" i="42"/>
  <c r="K137" i="42" s="1"/>
  <c r="D146" i="41"/>
  <c r="H143" i="41"/>
  <c r="G143" i="41"/>
  <c r="G138" i="41"/>
  <c r="H138" i="41"/>
  <c r="H144" i="41"/>
  <c r="G144" i="41"/>
  <c r="F146" i="43"/>
  <c r="H136" i="43"/>
  <c r="K136" i="43" s="1"/>
  <c r="I136" i="43"/>
  <c r="G136" i="43"/>
  <c r="I140" i="43"/>
  <c r="M136" i="43"/>
  <c r="I143" i="43"/>
  <c r="I137" i="43"/>
  <c r="L136" i="43"/>
  <c r="G142" i="41"/>
  <c r="H142" i="41"/>
  <c r="S7" i="41"/>
  <c r="R7" i="41"/>
  <c r="F12" i="41"/>
  <c r="T14" i="41"/>
  <c r="R14" i="41"/>
  <c r="P14" i="41"/>
  <c r="S14" i="41"/>
  <c r="Q14" i="41"/>
  <c r="N6" i="41"/>
  <c r="M6" i="41"/>
  <c r="L6" i="41"/>
  <c r="K16" i="41"/>
  <c r="N13" i="41"/>
  <c r="N12" i="41"/>
  <c r="H9" i="40"/>
  <c r="M9" i="40"/>
  <c r="J9" i="40"/>
  <c r="I9" i="40"/>
  <c r="L9" i="40"/>
  <c r="L145" i="42"/>
  <c r="O145" i="42"/>
  <c r="M145" i="42"/>
  <c r="N145" i="42"/>
  <c r="M139" i="42"/>
  <c r="L139" i="42"/>
  <c r="O139" i="42"/>
  <c r="N139" i="42"/>
  <c r="O140" i="41"/>
  <c r="N140" i="41"/>
  <c r="L7" i="40"/>
  <c r="N7" i="40"/>
  <c r="M7" i="40"/>
  <c r="Q7" i="40"/>
  <c r="P7" i="40"/>
  <c r="J9" i="38"/>
  <c r="H9" i="38"/>
  <c r="M9" i="38"/>
  <c r="I9" i="38"/>
  <c r="I16" i="35"/>
  <c r="H16" i="35"/>
  <c r="I12" i="35"/>
  <c r="H12" i="35"/>
  <c r="I8" i="35"/>
  <c r="H8" i="35"/>
  <c r="AO31" i="35"/>
  <c r="AY17" i="35"/>
  <c r="AX17" i="35"/>
  <c r="BB17" i="35"/>
  <c r="BA17" i="35"/>
  <c r="AZ17" i="35"/>
  <c r="AY15" i="35"/>
  <c r="AX15" i="35"/>
  <c r="BB15" i="35"/>
  <c r="BA15" i="35"/>
  <c r="AZ15" i="35"/>
  <c r="AY13" i="35"/>
  <c r="AX13" i="35"/>
  <c r="BB13" i="35"/>
  <c r="BA13" i="35"/>
  <c r="AZ13" i="35"/>
  <c r="AY11" i="35"/>
  <c r="AW22" i="35"/>
  <c r="BB11" i="35"/>
  <c r="BA11" i="35"/>
  <c r="AZ11" i="35"/>
  <c r="AX11" i="35"/>
  <c r="AY9" i="35"/>
  <c r="BB9" i="35"/>
  <c r="BA9" i="35"/>
  <c r="AZ9" i="35"/>
  <c r="AX9" i="35"/>
  <c r="X39" i="35"/>
  <c r="I128" i="37"/>
  <c r="H128" i="37"/>
  <c r="G128" i="37"/>
  <c r="AO40" i="35"/>
  <c r="AQ14" i="35"/>
  <c r="AP14" i="35"/>
  <c r="AO14" i="35"/>
  <c r="AR14" i="35"/>
  <c r="AN14" i="35"/>
  <c r="AQ10" i="35"/>
  <c r="AO10" i="35"/>
  <c r="AR10" i="35"/>
  <c r="AP10" i="35"/>
  <c r="AN10" i="35"/>
  <c r="M7" i="39"/>
  <c r="N7" i="39"/>
  <c r="L7" i="39"/>
  <c r="Q7" i="39"/>
  <c r="P7" i="39"/>
  <c r="O8" i="35"/>
  <c r="P8" i="35"/>
  <c r="O11" i="35"/>
  <c r="P11" i="35"/>
  <c r="I38" i="35"/>
  <c r="H38" i="35"/>
  <c r="I39" i="35"/>
  <c r="H39" i="35"/>
  <c r="O13" i="35"/>
  <c r="P13" i="35"/>
  <c r="L42" i="31"/>
  <c r="L260" i="30"/>
  <c r="F252" i="30"/>
  <c r="O252" i="30"/>
  <c r="AE10" i="35"/>
  <c r="AF10" i="35"/>
  <c r="F43" i="31"/>
  <c r="H43" i="31"/>
  <c r="H36" i="31"/>
  <c r="H254" i="30"/>
  <c r="J263" i="30"/>
  <c r="L263" i="30"/>
  <c r="L253" i="30"/>
  <c r="N253" i="30"/>
  <c r="F237" i="30"/>
  <c r="H237" i="30"/>
  <c r="F36" i="31"/>
  <c r="F42" i="31"/>
  <c r="F207" i="30"/>
  <c r="L217" i="30"/>
  <c r="F193" i="30"/>
  <c r="L173" i="30"/>
  <c r="N188" i="30"/>
  <c r="O188" i="30"/>
  <c r="J170" i="30"/>
  <c r="L170" i="30"/>
  <c r="F152" i="30"/>
  <c r="H152" i="30"/>
  <c r="H142" i="30"/>
  <c r="J142" i="30"/>
  <c r="F213" i="30"/>
  <c r="J187" i="30"/>
  <c r="H145" i="30"/>
  <c r="O186" i="30"/>
  <c r="N186" i="30"/>
  <c r="O142" i="30"/>
  <c r="N142" i="30"/>
  <c r="H195" i="30"/>
  <c r="H151" i="30"/>
  <c r="O192" i="30"/>
  <c r="N192" i="30"/>
  <c r="J174" i="30"/>
  <c r="L164" i="30"/>
  <c r="H146" i="30"/>
  <c r="O36" i="31"/>
  <c r="N36" i="31"/>
  <c r="O38" i="31"/>
  <c r="N38" i="31"/>
  <c r="L211" i="30"/>
  <c r="F195" i="30"/>
  <c r="H185" i="30"/>
  <c r="L167" i="30"/>
  <c r="F151" i="30"/>
  <c r="H141" i="30"/>
  <c r="F81" i="30"/>
  <c r="F84" i="30"/>
  <c r="L63" i="30"/>
  <c r="H119" i="30"/>
  <c r="F129" i="30"/>
  <c r="H124" i="30"/>
  <c r="H129" i="30"/>
  <c r="L119" i="30"/>
  <c r="N119" i="30"/>
  <c r="J129" i="30"/>
  <c r="L129" i="30"/>
  <c r="O124" i="30"/>
  <c r="F83" i="30"/>
  <c r="O82" i="30"/>
  <c r="N82" i="30"/>
  <c r="L82" i="30"/>
  <c r="H60" i="30"/>
  <c r="H78" i="30"/>
  <c r="H86" i="30"/>
  <c r="M27" i="28"/>
  <c r="L27" i="28"/>
  <c r="K27" i="28"/>
  <c r="J27" i="28"/>
  <c r="I27" i="28"/>
  <c r="M124" i="28"/>
  <c r="L124" i="28"/>
  <c r="K124" i="28"/>
  <c r="H132" i="28"/>
  <c r="I124" i="28"/>
  <c r="J124" i="28"/>
  <c r="I67" i="28"/>
  <c r="M67" i="28"/>
  <c r="L67" i="28"/>
  <c r="K67" i="28"/>
  <c r="J67" i="28"/>
  <c r="L151" i="28"/>
  <c r="K151" i="28"/>
  <c r="J151" i="28"/>
  <c r="I151" i="28"/>
  <c r="M151" i="28"/>
  <c r="J106" i="28"/>
  <c r="L106" i="28"/>
  <c r="K106" i="28"/>
  <c r="I106" i="28"/>
  <c r="M106" i="28"/>
  <c r="I126" i="28"/>
  <c r="M126" i="28"/>
  <c r="J126" i="28"/>
  <c r="L126" i="28"/>
  <c r="K126" i="28"/>
  <c r="H146" i="28"/>
  <c r="M138" i="28"/>
  <c r="L138" i="28"/>
  <c r="K138" i="28"/>
  <c r="J138" i="28"/>
  <c r="I138" i="28"/>
  <c r="M150" i="28"/>
  <c r="L150" i="28"/>
  <c r="K150" i="28"/>
  <c r="J150" i="28"/>
  <c r="I150" i="28"/>
  <c r="K86" i="28"/>
  <c r="J86" i="28"/>
  <c r="M86" i="28"/>
  <c r="L86" i="28"/>
  <c r="I86" i="28"/>
  <c r="K43" i="28"/>
  <c r="J43" i="28"/>
  <c r="M43" i="28"/>
  <c r="L43" i="28"/>
  <c r="I43" i="28"/>
  <c r="C90" i="28"/>
  <c r="F62" i="28"/>
  <c r="L64" i="28"/>
  <c r="J64" i="28"/>
  <c r="C160" i="28"/>
  <c r="C118" i="28"/>
  <c r="K46" i="28"/>
  <c r="I46" i="28"/>
  <c r="I153" i="28"/>
  <c r="K153" i="28"/>
  <c r="K65" i="28"/>
  <c r="I65" i="28"/>
  <c r="J75" i="30"/>
  <c r="J85" i="30"/>
  <c r="J78" i="30"/>
  <c r="L78" i="30"/>
  <c r="L266" i="24"/>
  <c r="O256" i="24"/>
  <c r="N256" i="24"/>
  <c r="H265" i="24"/>
  <c r="J265" i="24"/>
  <c r="J255" i="24"/>
  <c r="L255" i="24"/>
  <c r="F37" i="25"/>
  <c r="F42" i="25"/>
  <c r="O56" i="24"/>
  <c r="N56" i="24"/>
  <c r="J241" i="24"/>
  <c r="J211" i="24"/>
  <c r="L211" i="24"/>
  <c r="H191" i="24"/>
  <c r="J191" i="24"/>
  <c r="J153" i="24"/>
  <c r="L153" i="24"/>
  <c r="O143" i="24"/>
  <c r="J123" i="24"/>
  <c r="L123" i="24"/>
  <c r="F80" i="24"/>
  <c r="H57" i="24"/>
  <c r="J57" i="24"/>
  <c r="J231" i="24"/>
  <c r="H197" i="24"/>
  <c r="J187" i="24"/>
  <c r="H153" i="24"/>
  <c r="J143" i="24"/>
  <c r="H63" i="24"/>
  <c r="F38" i="24"/>
  <c r="H38" i="24"/>
  <c r="F263" i="24"/>
  <c r="H263" i="24"/>
  <c r="L218" i="24"/>
  <c r="O208" i="24"/>
  <c r="N208" i="24"/>
  <c r="L188" i="24"/>
  <c r="N188" i="24"/>
  <c r="L130" i="24"/>
  <c r="O120" i="24"/>
  <c r="N120" i="24"/>
  <c r="F41" i="24"/>
  <c r="H41" i="24"/>
  <c r="O214" i="24"/>
  <c r="N214" i="24"/>
  <c r="L194" i="24"/>
  <c r="L164" i="24"/>
  <c r="O126" i="24"/>
  <c r="N126" i="24"/>
  <c r="F192" i="24"/>
  <c r="F98" i="24"/>
  <c r="H98" i="24"/>
  <c r="F102" i="24"/>
  <c r="H102" i="24"/>
  <c r="H82" i="24"/>
  <c r="F172" i="24"/>
  <c r="H172" i="24"/>
  <c r="F151" i="24"/>
  <c r="H151" i="24"/>
  <c r="L61" i="24"/>
  <c r="F240" i="24"/>
  <c r="F145" i="24"/>
  <c r="F141" i="24"/>
  <c r="H141" i="24"/>
  <c r="F60" i="24"/>
  <c r="H60" i="24"/>
  <c r="F129" i="24"/>
  <c r="H129" i="24"/>
  <c r="F122" i="24"/>
  <c r="F217" i="24"/>
  <c r="H217" i="24"/>
  <c r="F210" i="24"/>
  <c r="O81" i="24"/>
  <c r="N81" i="24"/>
  <c r="T17" i="21"/>
  <c r="S17" i="21"/>
  <c r="R17" i="21"/>
  <c r="S18" i="21"/>
  <c r="AA16" i="22"/>
  <c r="Y16" i="22"/>
  <c r="T19" i="21"/>
  <c r="S19" i="21"/>
  <c r="R19" i="21"/>
  <c r="R82" i="19"/>
  <c r="O93" i="19"/>
  <c r="R94" i="19"/>
  <c r="R83" i="19"/>
  <c r="O91" i="19"/>
  <c r="R67" i="19"/>
  <c r="R56" i="19"/>
  <c r="R45" i="19"/>
  <c r="R34" i="19"/>
  <c r="R26" i="19"/>
  <c r="R15" i="19"/>
  <c r="G9" i="19"/>
  <c r="W133" i="19"/>
  <c r="W135" i="19"/>
  <c r="R98" i="19"/>
  <c r="R109" i="19"/>
  <c r="R117" i="19"/>
  <c r="R128" i="19"/>
  <c r="O147" i="19"/>
  <c r="R139" i="19"/>
  <c r="O149" i="19"/>
  <c r="R150" i="19"/>
  <c r="R158" i="19"/>
  <c r="J102" i="19"/>
  <c r="J113" i="19"/>
  <c r="J124" i="19"/>
  <c r="J132" i="19"/>
  <c r="J143" i="19"/>
  <c r="J154" i="19"/>
  <c r="J84" i="19"/>
  <c r="J87" i="19"/>
  <c r="M61" i="17"/>
  <c r="L61" i="17"/>
  <c r="K61" i="17"/>
  <c r="J61" i="17"/>
  <c r="I61" i="17"/>
  <c r="Y16" i="15"/>
  <c r="W16" i="15"/>
  <c r="M153" i="17"/>
  <c r="L153" i="17"/>
  <c r="K153" i="17"/>
  <c r="J153" i="17"/>
  <c r="I153" i="17"/>
  <c r="H161" i="17"/>
  <c r="I101" i="17"/>
  <c r="M101" i="17"/>
  <c r="L101" i="17"/>
  <c r="K101" i="17"/>
  <c r="J101" i="17"/>
  <c r="W18" i="17"/>
  <c r="AA18" i="17"/>
  <c r="Z18" i="17"/>
  <c r="Y18" i="17"/>
  <c r="X18" i="17"/>
  <c r="M138" i="17"/>
  <c r="L138" i="17"/>
  <c r="K138" i="17"/>
  <c r="I138" i="17"/>
  <c r="J138" i="17"/>
  <c r="L139" i="17"/>
  <c r="K139" i="17"/>
  <c r="J139" i="17"/>
  <c r="I139" i="17"/>
  <c r="H147" i="17"/>
  <c r="M139" i="17"/>
  <c r="H135" i="17"/>
  <c r="J154" i="17"/>
  <c r="I154" i="17"/>
  <c r="L154" i="17"/>
  <c r="K154" i="17"/>
  <c r="M154" i="17"/>
  <c r="W9" i="15"/>
  <c r="AA9" i="15"/>
  <c r="Z9" i="15"/>
  <c r="Y9" i="15"/>
  <c r="X9" i="15"/>
  <c r="AA20" i="15"/>
  <c r="AA16" i="15"/>
  <c r="AA12" i="15"/>
  <c r="J89" i="17"/>
  <c r="I89" i="17"/>
  <c r="M89" i="17"/>
  <c r="L89" i="17"/>
  <c r="K89" i="17"/>
  <c r="G147" i="17"/>
  <c r="K112" i="17"/>
  <c r="J112" i="17"/>
  <c r="I112" i="17"/>
  <c r="M112" i="17"/>
  <c r="L112" i="17"/>
  <c r="J99" i="17"/>
  <c r="L99" i="17"/>
  <c r="K86" i="17"/>
  <c r="J86" i="17"/>
  <c r="I86" i="17"/>
  <c r="M86" i="17"/>
  <c r="L86" i="17"/>
  <c r="Y15" i="17"/>
  <c r="X15" i="17"/>
  <c r="W15" i="17"/>
  <c r="AA15" i="17"/>
  <c r="Z15" i="17"/>
  <c r="F161" i="17"/>
  <c r="Z20" i="15"/>
  <c r="X20" i="15"/>
  <c r="L117" i="17"/>
  <c r="K117" i="17"/>
  <c r="J117" i="17"/>
  <c r="I117" i="17"/>
  <c r="M117" i="17"/>
  <c r="S21" i="15"/>
  <c r="M97" i="17"/>
  <c r="L97" i="17"/>
  <c r="K97" i="17"/>
  <c r="J97" i="17"/>
  <c r="I97" i="17"/>
  <c r="H105" i="17"/>
  <c r="G91" i="17"/>
  <c r="F77" i="17"/>
  <c r="E63" i="17"/>
  <c r="AA19" i="15"/>
  <c r="Z19" i="15"/>
  <c r="Y19" i="15"/>
  <c r="X19" i="15"/>
  <c r="W19" i="15"/>
  <c r="M76" i="17"/>
  <c r="L76" i="17"/>
  <c r="K76" i="17"/>
  <c r="J76" i="17"/>
  <c r="I76" i="17"/>
  <c r="F65" i="17"/>
  <c r="E51" i="17"/>
  <c r="T21" i="16"/>
  <c r="Q21" i="15"/>
  <c r="K74" i="13"/>
  <c r="I74" i="13"/>
  <c r="V51" i="12"/>
  <c r="U51" i="12"/>
  <c r="V43" i="12"/>
  <c r="U43" i="12"/>
  <c r="J25" i="12"/>
  <c r="I25" i="12"/>
  <c r="W8" i="12"/>
  <c r="O12" i="10"/>
  <c r="N12" i="10"/>
  <c r="H276" i="8"/>
  <c r="J276" i="8"/>
  <c r="H254" i="8"/>
  <c r="J254" i="8"/>
  <c r="H232" i="8"/>
  <c r="J232" i="8"/>
  <c r="U52" i="12"/>
  <c r="X52" i="12"/>
  <c r="V52" i="12"/>
  <c r="I34" i="12"/>
  <c r="N34" i="12"/>
  <c r="M34" i="12"/>
  <c r="L34" i="12"/>
  <c r="K34" i="12"/>
  <c r="J34" i="12"/>
  <c r="W27" i="12"/>
  <c r="U20" i="12"/>
  <c r="X20" i="12"/>
  <c r="V20" i="12"/>
  <c r="H32" i="10"/>
  <c r="J32" i="10"/>
  <c r="J11" i="10"/>
  <c r="L11" i="10"/>
  <c r="L275" i="8"/>
  <c r="N275" i="8"/>
  <c r="D146" i="13"/>
  <c r="J14" i="12"/>
  <c r="I14" i="12"/>
  <c r="N14" i="12"/>
  <c r="M14" i="12"/>
  <c r="L14" i="12"/>
  <c r="K14" i="12"/>
  <c r="V6" i="12"/>
  <c r="U6" i="12"/>
  <c r="X6" i="12"/>
  <c r="X8" i="12"/>
  <c r="X9" i="12"/>
  <c r="O37" i="10"/>
  <c r="N37" i="10"/>
  <c r="H16" i="10"/>
  <c r="J16" i="10"/>
  <c r="H260" i="8"/>
  <c r="H238" i="8"/>
  <c r="C34" i="13"/>
  <c r="Y11" i="13"/>
  <c r="X11" i="13"/>
  <c r="W11" i="13"/>
  <c r="AA11" i="13"/>
  <c r="Z11" i="13"/>
  <c r="W56" i="12"/>
  <c r="W48" i="12"/>
  <c r="V41" i="12"/>
  <c r="U41" i="12"/>
  <c r="X41" i="12"/>
  <c r="K23" i="12"/>
  <c r="J23" i="12"/>
  <c r="I23" i="12"/>
  <c r="N23" i="12"/>
  <c r="M23" i="12"/>
  <c r="L23" i="12"/>
  <c r="W16" i="12"/>
  <c r="L10" i="12"/>
  <c r="K10" i="12"/>
  <c r="L37" i="12"/>
  <c r="K37" i="12"/>
  <c r="L11" i="12"/>
  <c r="K11" i="12"/>
  <c r="L284" i="8"/>
  <c r="F104" i="13"/>
  <c r="M52" i="12"/>
  <c r="L52" i="12"/>
  <c r="K52" i="12"/>
  <c r="J52" i="12"/>
  <c r="I52" i="12"/>
  <c r="N52" i="12"/>
  <c r="W45" i="12"/>
  <c r="X38" i="12"/>
  <c r="V38" i="12"/>
  <c r="U38" i="12"/>
  <c r="M20" i="12"/>
  <c r="L20" i="12"/>
  <c r="K20" i="12"/>
  <c r="J20" i="12"/>
  <c r="I20" i="12"/>
  <c r="N20" i="12"/>
  <c r="J34" i="10"/>
  <c r="L13" i="10"/>
  <c r="N13" i="10"/>
  <c r="J281" i="8"/>
  <c r="L281" i="8"/>
  <c r="H239" i="8"/>
  <c r="J239" i="8"/>
  <c r="P23" i="14"/>
  <c r="V19" i="14"/>
  <c r="U19" i="14"/>
  <c r="T19" i="14"/>
  <c r="G132" i="13"/>
  <c r="C76" i="13"/>
  <c r="L57" i="8"/>
  <c r="N57" i="8"/>
  <c r="W15" i="6"/>
  <c r="V15" i="6"/>
  <c r="U15" i="6"/>
  <c r="T15" i="6"/>
  <c r="S15" i="6"/>
  <c r="S40" i="5"/>
  <c r="U40" i="5"/>
  <c r="G195" i="3"/>
  <c r="F85" i="8"/>
  <c r="H85" i="8"/>
  <c r="H64" i="8"/>
  <c r="F55" i="12"/>
  <c r="L63" i="8"/>
  <c r="V20" i="6"/>
  <c r="T20" i="6"/>
  <c r="E54" i="12"/>
  <c r="L212" i="8"/>
  <c r="V47" i="6"/>
  <c r="T47" i="6"/>
  <c r="J216" i="8"/>
  <c r="M22" i="6"/>
  <c r="L22" i="6"/>
  <c r="K22" i="6"/>
  <c r="J22" i="6"/>
  <c r="I22" i="6"/>
  <c r="J18" i="6"/>
  <c r="I18" i="6"/>
  <c r="M18" i="6"/>
  <c r="L18" i="6"/>
  <c r="K18" i="6"/>
  <c r="M143" i="3"/>
  <c r="J143" i="3"/>
  <c r="N143" i="3"/>
  <c r="K143" i="3"/>
  <c r="L143" i="3"/>
  <c r="M138" i="13"/>
  <c r="L138" i="13"/>
  <c r="K138" i="13"/>
  <c r="J138" i="13"/>
  <c r="I138" i="13"/>
  <c r="H146" i="13"/>
  <c r="K44" i="13"/>
  <c r="J44" i="13"/>
  <c r="I44" i="13"/>
  <c r="M44" i="13"/>
  <c r="L44" i="13"/>
  <c r="M80" i="13"/>
  <c r="L80" i="13"/>
  <c r="K80" i="13"/>
  <c r="J80" i="13"/>
  <c r="I80" i="13"/>
  <c r="F165" i="8"/>
  <c r="H165" i="8"/>
  <c r="F240" i="8"/>
  <c r="H240" i="8"/>
  <c r="T22" i="5"/>
  <c r="V22" i="5"/>
  <c r="L32" i="2"/>
  <c r="K32" i="2"/>
  <c r="J32" i="2"/>
  <c r="N32" i="2"/>
  <c r="M32" i="2"/>
  <c r="N34" i="2"/>
  <c r="I9" i="41"/>
  <c r="H9" i="41"/>
  <c r="J9" i="41"/>
  <c r="O144" i="41"/>
  <c r="N144" i="41"/>
  <c r="AN37" i="35"/>
  <c r="AO37" i="35"/>
  <c r="O142" i="41"/>
  <c r="M142" i="41"/>
  <c r="N142" i="41"/>
  <c r="L142" i="41"/>
  <c r="L137" i="41"/>
  <c r="N137" i="41"/>
  <c r="O137" i="41"/>
  <c r="M137" i="41"/>
  <c r="J146" i="41"/>
  <c r="N143" i="41"/>
  <c r="M143" i="41"/>
  <c r="L143" i="41"/>
  <c r="O143" i="41"/>
  <c r="H144" i="43"/>
  <c r="K144" i="43" s="1"/>
  <c r="G144" i="43"/>
  <c r="I144" i="43"/>
  <c r="M144" i="43"/>
  <c r="L144" i="43"/>
  <c r="O141" i="41"/>
  <c r="N141" i="41"/>
  <c r="L141" i="41"/>
  <c r="M141" i="41"/>
  <c r="J10" i="41"/>
  <c r="I10" i="41"/>
  <c r="H10" i="41"/>
  <c r="J11" i="41"/>
  <c r="H11" i="41"/>
  <c r="I11" i="41"/>
  <c r="C16" i="41"/>
  <c r="S8" i="39"/>
  <c r="Q8" i="39"/>
  <c r="P8" i="39"/>
  <c r="T8" i="39"/>
  <c r="R8" i="39"/>
  <c r="M128" i="37"/>
  <c r="K128" i="37"/>
  <c r="N128" i="37"/>
  <c r="L128" i="37"/>
  <c r="O128" i="37"/>
  <c r="J129" i="37"/>
  <c r="F9" i="39"/>
  <c r="L134" i="38"/>
  <c r="K134" i="38"/>
  <c r="O134" i="38"/>
  <c r="N134" i="38"/>
  <c r="M134" i="38"/>
  <c r="K135" i="38"/>
  <c r="K137" i="38"/>
  <c r="K138" i="38"/>
  <c r="K136" i="38"/>
  <c r="AO34" i="35"/>
  <c r="AN34" i="35"/>
  <c r="Y17" i="35"/>
  <c r="X17" i="35"/>
  <c r="Y15" i="35"/>
  <c r="X15" i="35"/>
  <c r="Y13" i="35"/>
  <c r="X13" i="35"/>
  <c r="Y11" i="35"/>
  <c r="X11" i="35"/>
  <c r="Y9" i="35"/>
  <c r="X9" i="35"/>
  <c r="L8" i="39"/>
  <c r="N8" i="39"/>
  <c r="H18" i="35"/>
  <c r="I36" i="35"/>
  <c r="H36" i="35"/>
  <c r="O14" i="35"/>
  <c r="P14" i="35"/>
  <c r="O14" i="33"/>
  <c r="N14" i="33"/>
  <c r="AF18" i="35"/>
  <c r="AE18" i="35"/>
  <c r="H41" i="31"/>
  <c r="J41" i="31"/>
  <c r="J34" i="31"/>
  <c r="H262" i="30"/>
  <c r="L261" i="30"/>
  <c r="F253" i="30"/>
  <c r="O253" i="30"/>
  <c r="H235" i="30"/>
  <c r="J235" i="30"/>
  <c r="H34" i="31"/>
  <c r="O254" i="30"/>
  <c r="N254" i="30"/>
  <c r="J236" i="30"/>
  <c r="H40" i="31"/>
  <c r="F260" i="30"/>
  <c r="F238" i="30"/>
  <c r="F215" i="30"/>
  <c r="J219" i="30"/>
  <c r="H191" i="30"/>
  <c r="O163" i="30"/>
  <c r="N163" i="30"/>
  <c r="J145" i="30"/>
  <c r="F188" i="30"/>
  <c r="H188" i="30"/>
  <c r="L168" i="30"/>
  <c r="N168" i="30"/>
  <c r="H150" i="30"/>
  <c r="J150" i="30"/>
  <c r="H211" i="30"/>
  <c r="J195" i="30"/>
  <c r="L185" i="30"/>
  <c r="O169" i="30"/>
  <c r="N169" i="30"/>
  <c r="H153" i="30"/>
  <c r="J153" i="30"/>
  <c r="J212" i="30"/>
  <c r="F186" i="30"/>
  <c r="J168" i="30"/>
  <c r="F142" i="30"/>
  <c r="O211" i="30"/>
  <c r="N211" i="30"/>
  <c r="J185" i="30"/>
  <c r="O167" i="30"/>
  <c r="N167" i="30"/>
  <c r="J141" i="30"/>
  <c r="J210" i="30"/>
  <c r="F192" i="30"/>
  <c r="L172" i="30"/>
  <c r="H193" i="30"/>
  <c r="L175" i="30"/>
  <c r="H149" i="30"/>
  <c r="L57" i="30"/>
  <c r="N57" i="30"/>
  <c r="J131" i="30"/>
  <c r="F79" i="30"/>
  <c r="F86" i="30"/>
  <c r="F121" i="30"/>
  <c r="F126" i="30"/>
  <c r="H121" i="30"/>
  <c r="F131" i="30"/>
  <c r="H126" i="30"/>
  <c r="J121" i="30"/>
  <c r="L124" i="30"/>
  <c r="N124" i="30"/>
  <c r="O81" i="30"/>
  <c r="N81" i="30"/>
  <c r="L79" i="30"/>
  <c r="H57" i="30"/>
  <c r="H84" i="30"/>
  <c r="H83" i="30"/>
  <c r="M87" i="28"/>
  <c r="L87" i="28"/>
  <c r="K87" i="28"/>
  <c r="J87" i="28"/>
  <c r="I87" i="28"/>
  <c r="C34" i="28"/>
  <c r="F90" i="28"/>
  <c r="I50" i="28"/>
  <c r="M50" i="28"/>
  <c r="L50" i="28"/>
  <c r="K50" i="28"/>
  <c r="J50" i="28"/>
  <c r="M148" i="28"/>
  <c r="L148" i="28"/>
  <c r="K148" i="28"/>
  <c r="J148" i="28"/>
  <c r="I148" i="28"/>
  <c r="L159" i="28"/>
  <c r="K159" i="28"/>
  <c r="J159" i="28"/>
  <c r="I159" i="28"/>
  <c r="M159" i="28"/>
  <c r="J114" i="28"/>
  <c r="M114" i="28"/>
  <c r="L114" i="28"/>
  <c r="K114" i="28"/>
  <c r="I114" i="28"/>
  <c r="I135" i="28"/>
  <c r="M135" i="28"/>
  <c r="L135" i="28"/>
  <c r="K135" i="28"/>
  <c r="J135" i="28"/>
  <c r="M155" i="28"/>
  <c r="L155" i="28"/>
  <c r="K155" i="28"/>
  <c r="J155" i="28"/>
  <c r="I155" i="28"/>
  <c r="F104" i="28"/>
  <c r="M136" i="28"/>
  <c r="L136" i="28"/>
  <c r="K136" i="28"/>
  <c r="J136" i="28"/>
  <c r="I136" i="28"/>
  <c r="K69" i="28"/>
  <c r="J69" i="28"/>
  <c r="M69" i="28"/>
  <c r="L69" i="28"/>
  <c r="I69" i="28"/>
  <c r="K26" i="28"/>
  <c r="J26" i="28"/>
  <c r="H34" i="28"/>
  <c r="M26" i="28"/>
  <c r="L26" i="28"/>
  <c r="I26" i="28"/>
  <c r="M127" i="28"/>
  <c r="L127" i="28"/>
  <c r="K127" i="28"/>
  <c r="J127" i="28"/>
  <c r="I127" i="28"/>
  <c r="D104" i="28"/>
  <c r="L66" i="28"/>
  <c r="K66" i="28"/>
  <c r="I66" i="28"/>
  <c r="M66" i="28"/>
  <c r="J66" i="28"/>
  <c r="L23" i="28"/>
  <c r="K23" i="28"/>
  <c r="I23" i="28"/>
  <c r="M23" i="28"/>
  <c r="J23" i="28"/>
  <c r="H79" i="30"/>
  <c r="M107" i="28"/>
  <c r="L107" i="28"/>
  <c r="K107" i="28"/>
  <c r="J107" i="28"/>
  <c r="I107" i="28"/>
  <c r="J89" i="28"/>
  <c r="L89" i="28"/>
  <c r="L46" i="28"/>
  <c r="J46" i="28"/>
  <c r="D160" i="28"/>
  <c r="M94" i="28"/>
  <c r="L94" i="28"/>
  <c r="K94" i="28"/>
  <c r="J94" i="28"/>
  <c r="I94" i="28"/>
  <c r="M51" i="28"/>
  <c r="K51" i="28"/>
  <c r="J51" i="28"/>
  <c r="I51" i="28"/>
  <c r="L51" i="28"/>
  <c r="M33" i="28"/>
  <c r="K33" i="28"/>
  <c r="J33" i="28"/>
  <c r="I33" i="28"/>
  <c r="L33" i="28"/>
  <c r="I55" i="28"/>
  <c r="K55" i="28"/>
  <c r="K73" i="28"/>
  <c r="I73" i="28"/>
  <c r="J53" i="30"/>
  <c r="J58" i="30"/>
  <c r="J57" i="30"/>
  <c r="J83" i="30"/>
  <c r="L83" i="30"/>
  <c r="J264" i="24"/>
  <c r="L264" i="24"/>
  <c r="F38" i="25"/>
  <c r="F32" i="25"/>
  <c r="O32" i="25"/>
  <c r="J238" i="24"/>
  <c r="J216" i="24"/>
  <c r="J194" i="24"/>
  <c r="J172" i="24"/>
  <c r="J150" i="24"/>
  <c r="J128" i="24"/>
  <c r="L77" i="24"/>
  <c r="H54" i="24"/>
  <c r="H240" i="24"/>
  <c r="J240" i="24"/>
  <c r="L209" i="24"/>
  <c r="N209" i="24"/>
  <c r="L151" i="24"/>
  <c r="N141" i="24"/>
  <c r="O141" i="24"/>
  <c r="L121" i="24"/>
  <c r="N121" i="24"/>
  <c r="L229" i="24"/>
  <c r="O213" i="24"/>
  <c r="N213" i="24"/>
  <c r="L185" i="24"/>
  <c r="O169" i="24"/>
  <c r="N169" i="24"/>
  <c r="L141" i="24"/>
  <c r="O125" i="24"/>
  <c r="N125" i="24"/>
  <c r="F84" i="24"/>
  <c r="F19" i="24"/>
  <c r="H19" i="24"/>
  <c r="F260" i="24"/>
  <c r="H260" i="24"/>
  <c r="H236" i="24"/>
  <c r="J236" i="24"/>
  <c r="O188" i="24"/>
  <c r="J168" i="24"/>
  <c r="L168" i="24"/>
  <c r="H148" i="24"/>
  <c r="J148" i="24"/>
  <c r="J64" i="24"/>
  <c r="L64" i="24"/>
  <c r="F33" i="24"/>
  <c r="H33" i="24"/>
  <c r="J232" i="24"/>
  <c r="H212" i="24"/>
  <c r="J174" i="24"/>
  <c r="J144" i="24"/>
  <c r="H124" i="24"/>
  <c r="J81" i="24"/>
  <c r="O58" i="24"/>
  <c r="N58" i="24"/>
  <c r="F20" i="24"/>
  <c r="H20" i="24"/>
  <c r="F189" i="24"/>
  <c r="F185" i="24"/>
  <c r="H185" i="24"/>
  <c r="F106" i="24"/>
  <c r="H106" i="24"/>
  <c r="H78" i="24"/>
  <c r="J78" i="24"/>
  <c r="H76" i="24"/>
  <c r="J76" i="24"/>
  <c r="F169" i="24"/>
  <c r="L56" i="24"/>
  <c r="L58" i="24"/>
  <c r="F153" i="24"/>
  <c r="F149" i="24"/>
  <c r="H149" i="24"/>
  <c r="F87" i="24"/>
  <c r="H87" i="24"/>
  <c r="F121" i="24"/>
  <c r="H121" i="24"/>
  <c r="F130" i="24"/>
  <c r="H130" i="24"/>
  <c r="F209" i="24"/>
  <c r="H209" i="24"/>
  <c r="F218" i="24"/>
  <c r="H218" i="24"/>
  <c r="O77" i="24"/>
  <c r="N77" i="24"/>
  <c r="N78" i="24"/>
  <c r="O78" i="24"/>
  <c r="P22" i="21"/>
  <c r="U21" i="22"/>
  <c r="J76" i="19"/>
  <c r="W79" i="19"/>
  <c r="W77" i="19"/>
  <c r="J67" i="19"/>
  <c r="R61" i="19"/>
  <c r="J56" i="19"/>
  <c r="R53" i="19"/>
  <c r="J45" i="19"/>
  <c r="R42" i="19"/>
  <c r="J34" i="19"/>
  <c r="R31" i="19"/>
  <c r="J26" i="19"/>
  <c r="R20" i="19"/>
  <c r="J15" i="19"/>
  <c r="R12" i="19"/>
  <c r="R99" i="19"/>
  <c r="R110" i="19"/>
  <c r="R118" i="19"/>
  <c r="R129" i="19"/>
  <c r="R140" i="19"/>
  <c r="R151" i="19"/>
  <c r="R159" i="19"/>
  <c r="J103" i="19"/>
  <c r="J114" i="19"/>
  <c r="G133" i="19"/>
  <c r="J125" i="19"/>
  <c r="G135" i="19"/>
  <c r="J136" i="19"/>
  <c r="J144" i="19"/>
  <c r="J155" i="19"/>
  <c r="J72" i="19"/>
  <c r="R81" i="19"/>
  <c r="R84" i="19"/>
  <c r="M113" i="17"/>
  <c r="L113" i="17"/>
  <c r="K113" i="17"/>
  <c r="J113" i="17"/>
  <c r="I113" i="17"/>
  <c r="M87" i="17"/>
  <c r="L87" i="17"/>
  <c r="K87" i="17"/>
  <c r="J87" i="17"/>
  <c r="I87" i="17"/>
  <c r="I73" i="17"/>
  <c r="K73" i="17"/>
  <c r="Y17" i="17"/>
  <c r="W17" i="17"/>
  <c r="Z15" i="16"/>
  <c r="Y15" i="16"/>
  <c r="X15" i="16"/>
  <c r="W15" i="16"/>
  <c r="M146" i="17"/>
  <c r="L146" i="17"/>
  <c r="K146" i="17"/>
  <c r="I146" i="17"/>
  <c r="J146" i="17"/>
  <c r="L156" i="17"/>
  <c r="K156" i="17"/>
  <c r="J156" i="17"/>
  <c r="I156" i="17"/>
  <c r="M156" i="17"/>
  <c r="I131" i="17"/>
  <c r="M131" i="17"/>
  <c r="K131" i="17"/>
  <c r="J131" i="17"/>
  <c r="L131" i="17"/>
  <c r="J115" i="17"/>
  <c r="I115" i="17"/>
  <c r="M115" i="17"/>
  <c r="L115" i="17"/>
  <c r="K115" i="17"/>
  <c r="X20" i="16"/>
  <c r="W20" i="16"/>
  <c r="Z20" i="16"/>
  <c r="Y20" i="16"/>
  <c r="R9" i="16"/>
  <c r="U21" i="15"/>
  <c r="D133" i="17"/>
  <c r="L125" i="17"/>
  <c r="J125" i="17"/>
  <c r="C119" i="17"/>
  <c r="L56" i="17"/>
  <c r="J56" i="17"/>
  <c r="Y18" i="15"/>
  <c r="X18" i="15"/>
  <c r="W18" i="15"/>
  <c r="AA18" i="15"/>
  <c r="Z18" i="15"/>
  <c r="L74" i="17"/>
  <c r="K74" i="17"/>
  <c r="J74" i="17"/>
  <c r="I74" i="17"/>
  <c r="M74" i="17"/>
  <c r="E161" i="17"/>
  <c r="M123" i="17"/>
  <c r="L123" i="17"/>
  <c r="K123" i="17"/>
  <c r="J123" i="17"/>
  <c r="I123" i="17"/>
  <c r="M54" i="17"/>
  <c r="L54" i="17"/>
  <c r="K54" i="17"/>
  <c r="J54" i="17"/>
  <c r="I54" i="17"/>
  <c r="D135" i="17"/>
  <c r="L136" i="17"/>
  <c r="J136" i="17"/>
  <c r="M102" i="17"/>
  <c r="L102" i="17"/>
  <c r="K102" i="17"/>
  <c r="J102" i="17"/>
  <c r="I102" i="17"/>
  <c r="Q9" i="17"/>
  <c r="J37" i="12"/>
  <c r="I37" i="12"/>
  <c r="V23" i="12"/>
  <c r="U23" i="12"/>
  <c r="F12" i="10"/>
  <c r="H12" i="10"/>
  <c r="E34" i="13"/>
  <c r="W14" i="13"/>
  <c r="AA14" i="13"/>
  <c r="Z14" i="13"/>
  <c r="Y14" i="13"/>
  <c r="X14" i="13"/>
  <c r="I46" i="12"/>
  <c r="N46" i="12"/>
  <c r="M46" i="12"/>
  <c r="L46" i="12"/>
  <c r="K46" i="12"/>
  <c r="J46" i="12"/>
  <c r="W39" i="12"/>
  <c r="U32" i="12"/>
  <c r="X32" i="12"/>
  <c r="V32" i="12"/>
  <c r="G54" i="12"/>
  <c r="J285" i="8"/>
  <c r="L285" i="8"/>
  <c r="O275" i="8"/>
  <c r="J255" i="8"/>
  <c r="L255" i="8"/>
  <c r="H235" i="8"/>
  <c r="J235" i="8"/>
  <c r="E160" i="13"/>
  <c r="D53" i="12"/>
  <c r="H35" i="10"/>
  <c r="J14" i="10"/>
  <c r="L14" i="10"/>
  <c r="J280" i="8"/>
  <c r="D48" i="13"/>
  <c r="K35" i="12"/>
  <c r="J35" i="12"/>
  <c r="I35" i="12"/>
  <c r="N35" i="12"/>
  <c r="M35" i="12"/>
  <c r="L35" i="12"/>
  <c r="N37" i="12"/>
  <c r="W28" i="12"/>
  <c r="V21" i="12"/>
  <c r="U21" i="12"/>
  <c r="X21" i="12"/>
  <c r="X23" i="12"/>
  <c r="C48" i="13"/>
  <c r="G34" i="13"/>
  <c r="L49" i="12"/>
  <c r="K49" i="12"/>
  <c r="L17" i="12"/>
  <c r="K17" i="12"/>
  <c r="W10" i="12"/>
  <c r="H41" i="10"/>
  <c r="G160" i="13"/>
  <c r="G118" i="13"/>
  <c r="AA8" i="13"/>
  <c r="Z8" i="13"/>
  <c r="Y8" i="13"/>
  <c r="X8" i="13"/>
  <c r="W8" i="13"/>
  <c r="AA17" i="13"/>
  <c r="AA9" i="13"/>
  <c r="AA13" i="13"/>
  <c r="X50" i="12"/>
  <c r="V50" i="12"/>
  <c r="U50" i="12"/>
  <c r="M32" i="12"/>
  <c r="L32" i="12"/>
  <c r="K32" i="12"/>
  <c r="J32" i="12"/>
  <c r="I32" i="12"/>
  <c r="N32" i="12"/>
  <c r="W25" i="12"/>
  <c r="X18" i="12"/>
  <c r="V18" i="12"/>
  <c r="U18" i="12"/>
  <c r="L12" i="12"/>
  <c r="K12" i="12"/>
  <c r="L32" i="10"/>
  <c r="N32" i="10"/>
  <c r="O11" i="10"/>
  <c r="N11" i="10"/>
  <c r="L279" i="8"/>
  <c r="N279" i="8"/>
  <c r="J259" i="8"/>
  <c r="L259" i="8"/>
  <c r="J237" i="8"/>
  <c r="L237" i="8"/>
  <c r="Q23" i="14"/>
  <c r="J75" i="8"/>
  <c r="J86" i="8"/>
  <c r="H53" i="8"/>
  <c r="G191" i="3"/>
  <c r="H83" i="8"/>
  <c r="J83" i="8"/>
  <c r="T37" i="6"/>
  <c r="S37" i="6"/>
  <c r="W37" i="6"/>
  <c r="V37" i="6"/>
  <c r="U37" i="6"/>
  <c r="H59" i="8"/>
  <c r="O148" i="8"/>
  <c r="F75" i="8"/>
  <c r="V43" i="6"/>
  <c r="U43" i="6"/>
  <c r="T43" i="6"/>
  <c r="S43" i="6"/>
  <c r="W43" i="6"/>
  <c r="W47" i="6"/>
  <c r="W44" i="6"/>
  <c r="O81" i="8"/>
  <c r="N81" i="8"/>
  <c r="J39" i="6"/>
  <c r="I39" i="6"/>
  <c r="M39" i="6"/>
  <c r="L39" i="6"/>
  <c r="K39" i="6"/>
  <c r="K122" i="13"/>
  <c r="J122" i="13"/>
  <c r="I122" i="13"/>
  <c r="M122" i="13"/>
  <c r="L122" i="13"/>
  <c r="M149" i="13"/>
  <c r="L149" i="13"/>
  <c r="K149" i="13"/>
  <c r="J149" i="13"/>
  <c r="I149" i="13"/>
  <c r="F31" i="8"/>
  <c r="H31" i="8"/>
  <c r="F251" i="8"/>
  <c r="H251" i="8"/>
  <c r="W16" i="5"/>
  <c r="V16" i="5"/>
  <c r="S16" i="5"/>
  <c r="T16" i="5"/>
  <c r="U16" i="5"/>
  <c r="R15" i="41"/>
  <c r="P15" i="41"/>
  <c r="T15" i="41"/>
  <c r="S15" i="41"/>
  <c r="Q15" i="41"/>
  <c r="M140" i="42"/>
  <c r="L140" i="42"/>
  <c r="N140" i="42"/>
  <c r="O140" i="42"/>
  <c r="AQ13" i="35"/>
  <c r="AP13" i="35"/>
  <c r="AO13" i="35"/>
  <c r="AR13" i="35"/>
  <c r="AN13" i="35"/>
  <c r="I37" i="35"/>
  <c r="H37" i="35"/>
  <c r="AF16" i="35"/>
  <c r="AE16" i="35"/>
  <c r="H31" i="31"/>
  <c r="N138" i="43"/>
  <c r="M138" i="43"/>
  <c r="L138" i="43"/>
  <c r="O138" i="43"/>
  <c r="J146" i="43"/>
  <c r="N143" i="43"/>
  <c r="O143" i="43"/>
  <c r="H145" i="43"/>
  <c r="K145" i="43" s="1"/>
  <c r="G145" i="43"/>
  <c r="I145" i="43"/>
  <c r="M145" i="43"/>
  <c r="L145" i="43"/>
  <c r="G141" i="43"/>
  <c r="I141" i="43"/>
  <c r="H141" i="43"/>
  <c r="K141" i="43" s="1"/>
  <c r="M141" i="43"/>
  <c r="L141" i="43"/>
  <c r="N8" i="41"/>
  <c r="M8" i="41"/>
  <c r="L8" i="41"/>
  <c r="F11" i="41"/>
  <c r="L14" i="41"/>
  <c r="N14" i="41"/>
  <c r="M14" i="41"/>
  <c r="N143" i="42"/>
  <c r="M143" i="42"/>
  <c r="O143" i="42"/>
  <c r="L143" i="42"/>
  <c r="J146" i="42"/>
  <c r="L136" i="42"/>
  <c r="O136" i="42"/>
  <c r="N136" i="42"/>
  <c r="M136" i="42"/>
  <c r="R8" i="40"/>
  <c r="P8" i="40"/>
  <c r="Q8" i="40"/>
  <c r="S8" i="40"/>
  <c r="T8" i="40"/>
  <c r="N126" i="37"/>
  <c r="O126" i="37"/>
  <c r="F6" i="39"/>
  <c r="I6" i="39"/>
  <c r="H6" i="39"/>
  <c r="F12" i="39"/>
  <c r="F11" i="39"/>
  <c r="L8" i="38"/>
  <c r="N8" i="38"/>
  <c r="Q8" i="38"/>
  <c r="P8" i="38"/>
  <c r="X34" i="35"/>
  <c r="I15" i="35"/>
  <c r="H15" i="35"/>
  <c r="I11" i="35"/>
  <c r="H11" i="35"/>
  <c r="Y35" i="35"/>
  <c r="X35" i="35"/>
  <c r="AN38" i="35"/>
  <c r="O9" i="35"/>
  <c r="AO35" i="35"/>
  <c r="AN35" i="35"/>
  <c r="F129" i="37"/>
  <c r="H127" i="37"/>
  <c r="G127" i="37"/>
  <c r="I127" i="37"/>
  <c r="M127" i="37"/>
  <c r="L127" i="37"/>
  <c r="Y33" i="35"/>
  <c r="X33" i="35"/>
  <c r="AQ15" i="35"/>
  <c r="AP15" i="35"/>
  <c r="AO15" i="35"/>
  <c r="AR15" i="35"/>
  <c r="AN15" i="35"/>
  <c r="AQ11" i="35"/>
  <c r="AO11" i="35"/>
  <c r="AR11" i="35"/>
  <c r="AP11" i="35"/>
  <c r="AN11" i="35"/>
  <c r="N6" i="38"/>
  <c r="M6" i="38"/>
  <c r="L6" i="38"/>
  <c r="N12" i="38"/>
  <c r="P6" i="38"/>
  <c r="N10" i="38"/>
  <c r="N11" i="38"/>
  <c r="Q6" i="38"/>
  <c r="Y31" i="35"/>
  <c r="X31" i="35"/>
  <c r="AF15" i="35"/>
  <c r="O37" i="33"/>
  <c r="I33" i="35"/>
  <c r="H33" i="35"/>
  <c r="O15" i="35"/>
  <c r="P15" i="35"/>
  <c r="O38" i="33"/>
  <c r="N38" i="33"/>
  <c r="F40" i="31"/>
  <c r="O258" i="30"/>
  <c r="N258" i="30"/>
  <c r="AE11" i="35"/>
  <c r="AF11" i="35"/>
  <c r="J39" i="31"/>
  <c r="L39" i="31"/>
  <c r="J238" i="30"/>
  <c r="L238" i="30"/>
  <c r="F41" i="31"/>
  <c r="F261" i="30"/>
  <c r="O251" i="30"/>
  <c r="N251" i="30"/>
  <c r="J32" i="31"/>
  <c r="L32" i="31"/>
  <c r="F254" i="30"/>
  <c r="L234" i="30"/>
  <c r="J38" i="31"/>
  <c r="L38" i="31"/>
  <c r="H258" i="30"/>
  <c r="H236" i="30"/>
  <c r="H213" i="30"/>
  <c r="L218" i="30"/>
  <c r="J216" i="30"/>
  <c r="F163" i="30"/>
  <c r="L143" i="30"/>
  <c r="J214" i="30"/>
  <c r="L214" i="30"/>
  <c r="F196" i="30"/>
  <c r="H196" i="30"/>
  <c r="H186" i="30"/>
  <c r="J186" i="30"/>
  <c r="F168" i="30"/>
  <c r="O168" i="30"/>
  <c r="L193" i="30"/>
  <c r="F169" i="30"/>
  <c r="J143" i="30"/>
  <c r="L210" i="30"/>
  <c r="F194" i="30"/>
  <c r="L166" i="30"/>
  <c r="F150" i="30"/>
  <c r="F211" i="30"/>
  <c r="J193" i="30"/>
  <c r="F167" i="30"/>
  <c r="J149" i="30"/>
  <c r="L219" i="30"/>
  <c r="L208" i="30"/>
  <c r="H190" i="30"/>
  <c r="J144" i="30"/>
  <c r="H219" i="30"/>
  <c r="O209" i="30"/>
  <c r="N209" i="30"/>
  <c r="O165" i="30"/>
  <c r="N165" i="30"/>
  <c r="L76" i="30"/>
  <c r="N76" i="30"/>
  <c r="F57" i="30"/>
  <c r="O57" i="30"/>
  <c r="N77" i="30"/>
  <c r="O77" i="30"/>
  <c r="J128" i="30"/>
  <c r="O121" i="30"/>
  <c r="N121" i="30"/>
  <c r="O126" i="30"/>
  <c r="N126" i="30"/>
  <c r="F123" i="30"/>
  <c r="F128" i="30"/>
  <c r="H131" i="30"/>
  <c r="J126" i="30"/>
  <c r="L77" i="30"/>
  <c r="L61" i="30"/>
  <c r="L87" i="30"/>
  <c r="H65" i="30"/>
  <c r="H80" i="30"/>
  <c r="M70" i="28"/>
  <c r="L70" i="28"/>
  <c r="K70" i="28"/>
  <c r="J70" i="28"/>
  <c r="I70" i="28"/>
  <c r="E62" i="28"/>
  <c r="D48" i="28"/>
  <c r="M10" i="28"/>
  <c r="L10" i="28"/>
  <c r="K10" i="28"/>
  <c r="J10" i="28"/>
  <c r="I10" i="28"/>
  <c r="M141" i="28"/>
  <c r="L141" i="28"/>
  <c r="K141" i="28"/>
  <c r="J141" i="28"/>
  <c r="I141" i="28"/>
  <c r="I32" i="28"/>
  <c r="M32" i="28"/>
  <c r="L32" i="28"/>
  <c r="K32" i="28"/>
  <c r="J32" i="28"/>
  <c r="M156" i="28"/>
  <c r="L156" i="28"/>
  <c r="K156" i="28"/>
  <c r="J156" i="28"/>
  <c r="I156" i="28"/>
  <c r="K111" i="28"/>
  <c r="I111" i="28"/>
  <c r="M111" i="28"/>
  <c r="L111" i="28"/>
  <c r="J111" i="28"/>
  <c r="J123" i="28"/>
  <c r="I123" i="28"/>
  <c r="M123" i="28"/>
  <c r="L123" i="28"/>
  <c r="K123" i="28"/>
  <c r="I143" i="28"/>
  <c r="M143" i="28"/>
  <c r="L143" i="28"/>
  <c r="K143" i="28"/>
  <c r="J143" i="28"/>
  <c r="M115" i="28"/>
  <c r="L115" i="28"/>
  <c r="K115" i="28"/>
  <c r="J115" i="28"/>
  <c r="I115" i="28"/>
  <c r="C76" i="28"/>
  <c r="F132" i="28"/>
  <c r="L110" i="28"/>
  <c r="K110" i="28"/>
  <c r="J110" i="28"/>
  <c r="M110" i="28"/>
  <c r="I110" i="28"/>
  <c r="H118" i="28"/>
  <c r="E160" i="28"/>
  <c r="J153" i="28"/>
  <c r="L153" i="28"/>
  <c r="M158" i="28"/>
  <c r="L158" i="28"/>
  <c r="K158" i="28"/>
  <c r="J158" i="28"/>
  <c r="I158" i="28"/>
  <c r="M88" i="28"/>
  <c r="L88" i="28"/>
  <c r="J88" i="28"/>
  <c r="I88" i="28"/>
  <c r="K88" i="28"/>
  <c r="M45" i="28"/>
  <c r="L45" i="28"/>
  <c r="J45" i="28"/>
  <c r="I45" i="28"/>
  <c r="K45" i="28"/>
  <c r="J29" i="28"/>
  <c r="L29" i="28"/>
  <c r="D132" i="28"/>
  <c r="E118" i="28"/>
  <c r="M16" i="28"/>
  <c r="K16" i="28"/>
  <c r="J16" i="28"/>
  <c r="I16" i="28"/>
  <c r="L16" i="28"/>
  <c r="G34" i="28"/>
  <c r="I64" i="28"/>
  <c r="K64" i="28"/>
  <c r="K13" i="28"/>
  <c r="I13" i="28"/>
  <c r="G90" i="28"/>
  <c r="I82" i="28"/>
  <c r="K82" i="28"/>
  <c r="G132" i="28"/>
  <c r="J82" i="30"/>
  <c r="J77" i="30"/>
  <c r="J65" i="30"/>
  <c r="J84" i="30"/>
  <c r="J263" i="24"/>
  <c r="L263" i="24"/>
  <c r="L262" i="24"/>
  <c r="N262" i="24"/>
  <c r="L43" i="25"/>
  <c r="H261" i="24"/>
  <c r="J261" i="24"/>
  <c r="F35" i="25"/>
  <c r="O35" i="25"/>
  <c r="F40" i="25"/>
  <c r="L236" i="24"/>
  <c r="L214" i="24"/>
  <c r="L192" i="24"/>
  <c r="L170" i="24"/>
  <c r="L148" i="24"/>
  <c r="L126" i="24"/>
  <c r="H235" i="24"/>
  <c r="J235" i="24"/>
  <c r="J219" i="24"/>
  <c r="L219" i="24"/>
  <c r="O209" i="24"/>
  <c r="J189" i="24"/>
  <c r="L189" i="24"/>
  <c r="H169" i="24"/>
  <c r="J169" i="24"/>
  <c r="J131" i="24"/>
  <c r="L131" i="24"/>
  <c r="O121" i="24"/>
  <c r="J55" i="24"/>
  <c r="J239" i="24"/>
  <c r="H211" i="24"/>
  <c r="J195" i="24"/>
  <c r="H167" i="24"/>
  <c r="J151" i="24"/>
  <c r="H123" i="24"/>
  <c r="J61" i="24"/>
  <c r="F11" i="24"/>
  <c r="H11" i="24"/>
  <c r="F259" i="24"/>
  <c r="H259" i="24"/>
  <c r="L196" i="24"/>
  <c r="O186" i="24"/>
  <c r="N186" i="24"/>
  <c r="L166" i="24"/>
  <c r="N166" i="24"/>
  <c r="J83" i="24"/>
  <c r="L83" i="24"/>
  <c r="F62" i="24"/>
  <c r="F14" i="24"/>
  <c r="H14" i="24"/>
  <c r="L230" i="24"/>
  <c r="O192" i="24"/>
  <c r="N192" i="24"/>
  <c r="L172" i="24"/>
  <c r="L142" i="24"/>
  <c r="L79" i="24"/>
  <c r="H56" i="24"/>
  <c r="F12" i="24"/>
  <c r="H12" i="24"/>
  <c r="F197" i="24"/>
  <c r="F193" i="24"/>
  <c r="H193" i="24"/>
  <c r="F103" i="24"/>
  <c r="H103" i="24"/>
  <c r="L63" i="24"/>
  <c r="H84" i="24"/>
  <c r="J84" i="24"/>
  <c r="F166" i="24"/>
  <c r="L60" i="24"/>
  <c r="F236" i="24"/>
  <c r="F229" i="24"/>
  <c r="H229" i="24"/>
  <c r="F142" i="24"/>
  <c r="H142" i="24"/>
  <c r="F146" i="24"/>
  <c r="F57" i="24"/>
  <c r="F126" i="24"/>
  <c r="F214" i="24"/>
  <c r="N22" i="21"/>
  <c r="S15" i="21"/>
  <c r="T16" i="21"/>
  <c r="S16" i="21"/>
  <c r="R16" i="21"/>
  <c r="Q22" i="21"/>
  <c r="Z16" i="22"/>
  <c r="X16" i="22"/>
  <c r="O22" i="21"/>
  <c r="R73" i="19"/>
  <c r="J88" i="19"/>
  <c r="R74" i="19"/>
  <c r="R69" i="19"/>
  <c r="O77" i="19"/>
  <c r="W65" i="19"/>
  <c r="J61" i="19"/>
  <c r="R58" i="19"/>
  <c r="W63" i="19"/>
  <c r="J53" i="19"/>
  <c r="R47" i="19"/>
  <c r="J42" i="19"/>
  <c r="R39" i="19"/>
  <c r="J31" i="19"/>
  <c r="R28" i="19"/>
  <c r="J20" i="19"/>
  <c r="R17" i="19"/>
  <c r="J12" i="19"/>
  <c r="W105" i="19"/>
  <c r="W107" i="19"/>
  <c r="R100" i="19"/>
  <c r="O119" i="19"/>
  <c r="R111" i="19"/>
  <c r="O121" i="19"/>
  <c r="R122" i="19"/>
  <c r="R130" i="19"/>
  <c r="R141" i="19"/>
  <c r="R152" i="19"/>
  <c r="R160" i="19"/>
  <c r="J104" i="19"/>
  <c r="J115" i="19"/>
  <c r="J126" i="19"/>
  <c r="J137" i="19"/>
  <c r="J145" i="19"/>
  <c r="J156" i="19"/>
  <c r="J75" i="19"/>
  <c r="I99" i="17"/>
  <c r="K99" i="17"/>
  <c r="F133" i="17"/>
  <c r="E119" i="17"/>
  <c r="I84" i="17"/>
  <c r="M84" i="17"/>
  <c r="L84" i="17"/>
  <c r="K84" i="17"/>
  <c r="J84" i="17"/>
  <c r="I58" i="17"/>
  <c r="M58" i="17"/>
  <c r="L58" i="17"/>
  <c r="K58" i="17"/>
  <c r="J58" i="17"/>
  <c r="M155" i="17"/>
  <c r="L155" i="17"/>
  <c r="K155" i="17"/>
  <c r="I155" i="17"/>
  <c r="J155" i="17"/>
  <c r="K142" i="17"/>
  <c r="J142" i="17"/>
  <c r="I142" i="17"/>
  <c r="M142" i="17"/>
  <c r="L142" i="17"/>
  <c r="I140" i="17"/>
  <c r="M140" i="17"/>
  <c r="K140" i="17"/>
  <c r="J140" i="17"/>
  <c r="L140" i="17"/>
  <c r="W17" i="15"/>
  <c r="AA17" i="15"/>
  <c r="Z17" i="15"/>
  <c r="Y17" i="15"/>
  <c r="X17" i="15"/>
  <c r="I124" i="17"/>
  <c r="K124" i="17"/>
  <c r="K69" i="17"/>
  <c r="J69" i="17"/>
  <c r="I69" i="17"/>
  <c r="H77" i="17"/>
  <c r="M69" i="17"/>
  <c r="L69" i="17"/>
  <c r="G63" i="17"/>
  <c r="R21" i="17"/>
  <c r="Z13" i="17"/>
  <c r="X13" i="17"/>
  <c r="F147" i="17"/>
  <c r="M144" i="17"/>
  <c r="L144" i="17"/>
  <c r="K144" i="17"/>
  <c r="J144" i="17"/>
  <c r="I144" i="17"/>
  <c r="C121" i="17"/>
  <c r="M80" i="17"/>
  <c r="H79" i="17"/>
  <c r="L80" i="17"/>
  <c r="K80" i="17"/>
  <c r="J80" i="17"/>
  <c r="I80" i="17"/>
  <c r="G65" i="17"/>
  <c r="AA12" i="17"/>
  <c r="Z12" i="17"/>
  <c r="Y12" i="17"/>
  <c r="X12" i="17"/>
  <c r="W12" i="17"/>
  <c r="C135" i="17"/>
  <c r="Z10" i="16"/>
  <c r="Y10" i="16"/>
  <c r="X10" i="16"/>
  <c r="V9" i="16"/>
  <c r="AA12" i="16" s="1"/>
  <c r="W10" i="16"/>
  <c r="F34" i="13"/>
  <c r="Y13" i="13"/>
  <c r="W13" i="13"/>
  <c r="U35" i="12"/>
  <c r="V35" i="12"/>
  <c r="C55" i="12"/>
  <c r="J17" i="12"/>
  <c r="I17" i="12"/>
  <c r="H54" i="12"/>
  <c r="N7" i="12"/>
  <c r="M7" i="12"/>
  <c r="L7" i="12"/>
  <c r="K7" i="12"/>
  <c r="J7" i="12"/>
  <c r="I7" i="12"/>
  <c r="H10" i="10"/>
  <c r="J10" i="10"/>
  <c r="J274" i="8"/>
  <c r="L274" i="8"/>
  <c r="J252" i="8"/>
  <c r="L252" i="8"/>
  <c r="J230" i="8"/>
  <c r="L230" i="8"/>
  <c r="F48" i="13"/>
  <c r="W51" i="12"/>
  <c r="U44" i="12"/>
  <c r="X44" i="12"/>
  <c r="V44" i="12"/>
  <c r="X47" i="12"/>
  <c r="I26" i="12"/>
  <c r="N26" i="12"/>
  <c r="M26" i="12"/>
  <c r="L26" i="12"/>
  <c r="K26" i="12"/>
  <c r="J26" i="12"/>
  <c r="N29" i="12"/>
  <c r="W19" i="12"/>
  <c r="I13" i="12"/>
  <c r="N13" i="12"/>
  <c r="M13" i="12"/>
  <c r="L13" i="12"/>
  <c r="K13" i="12"/>
  <c r="J13" i="12"/>
  <c r="H21" i="10"/>
  <c r="J21" i="10"/>
  <c r="L283" i="8"/>
  <c r="N273" i="8"/>
  <c r="O273" i="8"/>
  <c r="L253" i="8"/>
  <c r="N253" i="8"/>
  <c r="A13" i="12"/>
  <c r="J33" i="10"/>
  <c r="L12" i="10"/>
  <c r="L278" i="8"/>
  <c r="J258" i="8"/>
  <c r="J236" i="8"/>
  <c r="E62" i="13"/>
  <c r="Y15" i="13"/>
  <c r="X15" i="13"/>
  <c r="W15" i="13"/>
  <c r="AA15" i="13"/>
  <c r="Z15" i="13"/>
  <c r="V53" i="12"/>
  <c r="U53" i="12"/>
  <c r="X53" i="12"/>
  <c r="X55" i="12"/>
  <c r="K47" i="12"/>
  <c r="J47" i="12"/>
  <c r="I47" i="12"/>
  <c r="N47" i="12"/>
  <c r="M47" i="12"/>
  <c r="L47" i="12"/>
  <c r="W40" i="12"/>
  <c r="V33" i="12"/>
  <c r="U33" i="12"/>
  <c r="X33" i="12"/>
  <c r="K15" i="12"/>
  <c r="J15" i="12"/>
  <c r="I15" i="12"/>
  <c r="N15" i="12"/>
  <c r="M15" i="12"/>
  <c r="L15" i="12"/>
  <c r="L42" i="10"/>
  <c r="D62" i="13"/>
  <c r="L29" i="12"/>
  <c r="K29" i="12"/>
  <c r="J39" i="10"/>
  <c r="M44" i="12"/>
  <c r="L44" i="12"/>
  <c r="K44" i="12"/>
  <c r="J44" i="12"/>
  <c r="I44" i="12"/>
  <c r="N44" i="12"/>
  <c r="N45" i="12"/>
  <c r="W37" i="12"/>
  <c r="X30" i="12"/>
  <c r="V30" i="12"/>
  <c r="U30" i="12"/>
  <c r="X31" i="12"/>
  <c r="W11" i="12"/>
  <c r="F11" i="10"/>
  <c r="H11" i="10"/>
  <c r="O279" i="8"/>
  <c r="O257" i="8"/>
  <c r="L235" i="8"/>
  <c r="N235" i="8"/>
  <c r="D90" i="13"/>
  <c r="S34" i="6"/>
  <c r="W34" i="6"/>
  <c r="V34" i="6"/>
  <c r="U34" i="6"/>
  <c r="T34" i="6"/>
  <c r="M37" i="5"/>
  <c r="L37" i="5"/>
  <c r="K37" i="5"/>
  <c r="J37" i="5"/>
  <c r="I37" i="5"/>
  <c r="G187" i="3"/>
  <c r="L60" i="8"/>
  <c r="N60" i="8"/>
  <c r="L55" i="8"/>
  <c r="N55" i="8"/>
  <c r="V36" i="6"/>
  <c r="T36" i="6"/>
  <c r="Z13" i="13"/>
  <c r="X13" i="13"/>
  <c r="E56" i="12"/>
  <c r="O146" i="8"/>
  <c r="N146" i="8"/>
  <c r="U19" i="6"/>
  <c r="T19" i="6"/>
  <c r="S19" i="6"/>
  <c r="W19" i="6"/>
  <c r="V19" i="6"/>
  <c r="M25" i="6"/>
  <c r="L25" i="6"/>
  <c r="K25" i="6"/>
  <c r="J25" i="6"/>
  <c r="I25" i="6"/>
  <c r="M72" i="13"/>
  <c r="L72" i="13"/>
  <c r="K72" i="13"/>
  <c r="J72" i="13"/>
  <c r="I72" i="13"/>
  <c r="F130" i="8"/>
  <c r="H130" i="8"/>
  <c r="U28" i="6"/>
  <c r="S28" i="6"/>
  <c r="H193" i="3"/>
  <c r="K182" i="3"/>
  <c r="J182" i="3"/>
  <c r="F231" i="8"/>
  <c r="L142" i="3"/>
  <c r="K142" i="3"/>
  <c r="N142" i="3"/>
  <c r="M142" i="3"/>
  <c r="J142" i="3"/>
  <c r="X30" i="35"/>
  <c r="S10" i="39"/>
  <c r="R10" i="39"/>
  <c r="S6" i="38"/>
  <c r="R6" i="38"/>
  <c r="O34" i="33"/>
  <c r="G143" i="42"/>
  <c r="H143" i="42"/>
  <c r="K143" i="42" s="1"/>
  <c r="E146" i="43"/>
  <c r="D146" i="42"/>
  <c r="I139" i="41"/>
  <c r="H139" i="41"/>
  <c r="K139" i="41" s="1"/>
  <c r="G139" i="41"/>
  <c r="M139" i="41"/>
  <c r="L139" i="41"/>
  <c r="I138" i="43"/>
  <c r="H138" i="43"/>
  <c r="K138" i="43" s="1"/>
  <c r="G138" i="43"/>
  <c r="H137" i="41"/>
  <c r="I137" i="41"/>
  <c r="G137" i="41"/>
  <c r="F146" i="41"/>
  <c r="O16" i="41"/>
  <c r="T6" i="41"/>
  <c r="S6" i="41"/>
  <c r="R6" i="41"/>
  <c r="Q6" i="41"/>
  <c r="P6" i="41"/>
  <c r="T7" i="41"/>
  <c r="T10" i="41"/>
  <c r="T11" i="41"/>
  <c r="J13" i="41"/>
  <c r="H13" i="41"/>
  <c r="I13" i="41"/>
  <c r="L13" i="41"/>
  <c r="M13" i="41"/>
  <c r="D16" i="41"/>
  <c r="N10" i="41"/>
  <c r="M10" i="41"/>
  <c r="L10" i="41"/>
  <c r="P10" i="41"/>
  <c r="Q10" i="41"/>
  <c r="P12" i="41"/>
  <c r="T12" i="41"/>
  <c r="R12" i="41"/>
  <c r="S12" i="41"/>
  <c r="Q12" i="41"/>
  <c r="L137" i="42"/>
  <c r="O137" i="42"/>
  <c r="M137" i="42"/>
  <c r="N137" i="42"/>
  <c r="L144" i="42"/>
  <c r="O144" i="42"/>
  <c r="N144" i="42"/>
  <c r="M144" i="42"/>
  <c r="F8" i="39"/>
  <c r="P9" i="40"/>
  <c r="T9" i="40"/>
  <c r="R9" i="40"/>
  <c r="Q9" i="40"/>
  <c r="S9" i="40"/>
  <c r="O124" i="37"/>
  <c r="N124" i="37"/>
  <c r="F10" i="39"/>
  <c r="N7" i="38"/>
  <c r="L7" i="38"/>
  <c r="M7" i="38"/>
  <c r="P7" i="38"/>
  <c r="Q7" i="38"/>
  <c r="N9" i="39"/>
  <c r="L9" i="39"/>
  <c r="AN40" i="35"/>
  <c r="AE15" i="35"/>
  <c r="F6" i="38"/>
  <c r="F12" i="38"/>
  <c r="H6" i="38"/>
  <c r="I6" i="38"/>
  <c r="F11" i="38"/>
  <c r="F7" i="38"/>
  <c r="Y39" i="35"/>
  <c r="AO33" i="35"/>
  <c r="AN33" i="35"/>
  <c r="Y40" i="35"/>
  <c r="X40" i="35"/>
  <c r="O35" i="33"/>
  <c r="N12" i="33"/>
  <c r="S10" i="38"/>
  <c r="R10" i="38"/>
  <c r="I30" i="35"/>
  <c r="H30" i="35"/>
  <c r="O16" i="35"/>
  <c r="P16" i="35"/>
  <c r="O13" i="33"/>
  <c r="X18" i="35"/>
  <c r="H38" i="31"/>
  <c r="F258" i="30"/>
  <c r="AE8" i="35"/>
  <c r="AF8" i="35"/>
  <c r="J31" i="31"/>
  <c r="L31" i="31"/>
  <c r="J260" i="30"/>
  <c r="L236" i="30"/>
  <c r="N236" i="30"/>
  <c r="H39" i="31"/>
  <c r="F251" i="30"/>
  <c r="H251" i="30"/>
  <c r="J233" i="30"/>
  <c r="L233" i="30"/>
  <c r="F262" i="30"/>
  <c r="H252" i="30"/>
  <c r="J252" i="30"/>
  <c r="F34" i="31"/>
  <c r="J189" i="30"/>
  <c r="F171" i="30"/>
  <c r="L151" i="30"/>
  <c r="L212" i="30"/>
  <c r="N212" i="30"/>
  <c r="H194" i="30"/>
  <c r="J194" i="30"/>
  <c r="N166" i="30"/>
  <c r="O166" i="30"/>
  <c r="J148" i="30"/>
  <c r="L148" i="30"/>
  <c r="J209" i="30"/>
  <c r="H167" i="30"/>
  <c r="J151" i="30"/>
  <c r="L141" i="30"/>
  <c r="H192" i="30"/>
  <c r="L174" i="30"/>
  <c r="H148" i="30"/>
  <c r="H209" i="30"/>
  <c r="L191" i="30"/>
  <c r="F175" i="30"/>
  <c r="H165" i="30"/>
  <c r="L147" i="30"/>
  <c r="F217" i="30"/>
  <c r="O170" i="30"/>
  <c r="N170" i="30"/>
  <c r="J152" i="30"/>
  <c r="L142" i="30"/>
  <c r="O33" i="31"/>
  <c r="N33" i="31"/>
  <c r="F209" i="30"/>
  <c r="J191" i="30"/>
  <c r="F165" i="30"/>
  <c r="J147" i="30"/>
  <c r="O76" i="30"/>
  <c r="F76" i="30"/>
  <c r="O55" i="30"/>
  <c r="N55" i="30"/>
  <c r="F77" i="30"/>
  <c r="H77" i="30"/>
  <c r="L131" i="30"/>
  <c r="O123" i="30"/>
  <c r="N123" i="30"/>
  <c r="F120" i="30"/>
  <c r="H123" i="30"/>
  <c r="L80" i="30"/>
  <c r="F61" i="30"/>
  <c r="L84" i="30"/>
  <c r="H76" i="30"/>
  <c r="H56" i="30"/>
  <c r="H82" i="30"/>
  <c r="M53" i="28"/>
  <c r="L53" i="28"/>
  <c r="K53" i="28"/>
  <c r="J53" i="28"/>
  <c r="I53" i="28"/>
  <c r="I93" i="28"/>
  <c r="M93" i="28"/>
  <c r="L93" i="28"/>
  <c r="K93" i="28"/>
  <c r="J93" i="28"/>
  <c r="I75" i="28"/>
  <c r="M75" i="28"/>
  <c r="L75" i="28"/>
  <c r="K75" i="28"/>
  <c r="J75" i="28"/>
  <c r="L108" i="28"/>
  <c r="J108" i="28"/>
  <c r="I108" i="28"/>
  <c r="M108" i="28"/>
  <c r="K108" i="28"/>
  <c r="K120" i="28"/>
  <c r="J120" i="28"/>
  <c r="I120" i="28"/>
  <c r="L120" i="28"/>
  <c r="M120" i="28"/>
  <c r="J131" i="28"/>
  <c r="I131" i="28"/>
  <c r="M131" i="28"/>
  <c r="L131" i="28"/>
  <c r="K131" i="28"/>
  <c r="I152" i="28"/>
  <c r="H160" i="28"/>
  <c r="M152" i="28"/>
  <c r="L152" i="28"/>
  <c r="K152" i="28"/>
  <c r="J152" i="28"/>
  <c r="I109" i="28"/>
  <c r="M109" i="28"/>
  <c r="K109" i="28"/>
  <c r="J109" i="28"/>
  <c r="L109" i="28"/>
  <c r="E104" i="28"/>
  <c r="D90" i="28"/>
  <c r="K52" i="28"/>
  <c r="J52" i="28"/>
  <c r="M52" i="28"/>
  <c r="L52" i="28"/>
  <c r="I52" i="28"/>
  <c r="K9" i="28"/>
  <c r="J9" i="28"/>
  <c r="M9" i="28"/>
  <c r="L9" i="28"/>
  <c r="I9" i="28"/>
  <c r="F160" i="28"/>
  <c r="L92" i="28"/>
  <c r="K92" i="28"/>
  <c r="J92" i="28"/>
  <c r="I92" i="28"/>
  <c r="M92" i="28"/>
  <c r="E132" i="28"/>
  <c r="J72" i="28"/>
  <c r="L72" i="28"/>
  <c r="M28" i="28"/>
  <c r="L28" i="28"/>
  <c r="J28" i="28"/>
  <c r="I28" i="28"/>
  <c r="K28" i="28"/>
  <c r="E20" i="28"/>
  <c r="L12" i="28"/>
  <c r="J12" i="28"/>
  <c r="M139" i="28"/>
  <c r="L139" i="28"/>
  <c r="K139" i="28"/>
  <c r="J139" i="28"/>
  <c r="I139" i="28"/>
  <c r="I72" i="28"/>
  <c r="K72" i="28"/>
  <c r="K22" i="28"/>
  <c r="I22" i="28"/>
  <c r="K99" i="28"/>
  <c r="I99" i="28"/>
  <c r="G160" i="28"/>
  <c r="J56" i="30"/>
  <c r="J79" i="30"/>
  <c r="J76" i="30"/>
  <c r="J81" i="30"/>
  <c r="H262" i="24"/>
  <c r="J262" i="24"/>
  <c r="L261" i="24"/>
  <c r="N261" i="24"/>
  <c r="L42" i="25"/>
  <c r="L40" i="25"/>
  <c r="F262" i="24"/>
  <c r="O262" i="24"/>
  <c r="F43" i="25"/>
  <c r="F33" i="25"/>
  <c r="F75" i="24"/>
  <c r="L217" i="24"/>
  <c r="N207" i="24"/>
  <c r="O207" i="24"/>
  <c r="L187" i="24"/>
  <c r="N187" i="24"/>
  <c r="L129" i="24"/>
  <c r="N119" i="24"/>
  <c r="O119" i="24"/>
  <c r="H65" i="24"/>
  <c r="J65" i="24"/>
  <c r="F40" i="24"/>
  <c r="H40" i="24"/>
  <c r="L237" i="24"/>
  <c r="L193" i="24"/>
  <c r="L149" i="24"/>
  <c r="J80" i="24"/>
  <c r="F261" i="24"/>
  <c r="F267" i="24"/>
  <c r="H267" i="24"/>
  <c r="J234" i="24"/>
  <c r="L234" i="24"/>
  <c r="H214" i="24"/>
  <c r="J214" i="24"/>
  <c r="O166" i="24"/>
  <c r="J146" i="24"/>
  <c r="L146" i="24"/>
  <c r="H126" i="24"/>
  <c r="J126" i="24"/>
  <c r="L81" i="24"/>
  <c r="N60" i="24"/>
  <c r="O60" i="24"/>
  <c r="H241" i="24"/>
  <c r="J210" i="24"/>
  <c r="H190" i="24"/>
  <c r="J152" i="24"/>
  <c r="J122" i="24"/>
  <c r="F143" i="24"/>
  <c r="H143" i="24"/>
  <c r="F186" i="24"/>
  <c r="H186" i="24"/>
  <c r="F190" i="24"/>
  <c r="F100" i="24"/>
  <c r="H100" i="24"/>
  <c r="H86" i="24"/>
  <c r="J86" i="24"/>
  <c r="H81" i="24"/>
  <c r="F174" i="24"/>
  <c r="H174" i="24"/>
  <c r="L87" i="24"/>
  <c r="F233" i="24"/>
  <c r="F237" i="24"/>
  <c r="H237" i="24"/>
  <c r="F150" i="24"/>
  <c r="H150" i="24"/>
  <c r="F61" i="24"/>
  <c r="H61" i="24"/>
  <c r="F65" i="24"/>
  <c r="F123" i="24"/>
  <c r="F119" i="24"/>
  <c r="H119" i="24"/>
  <c r="F211" i="24"/>
  <c r="F207" i="24"/>
  <c r="H207" i="24"/>
  <c r="N79" i="24"/>
  <c r="O79" i="24"/>
  <c r="O75" i="24"/>
  <c r="N75" i="24"/>
  <c r="M22" i="21"/>
  <c r="S14" i="21"/>
  <c r="AB15" i="22"/>
  <c r="Z15" i="22"/>
  <c r="Y15" i="22"/>
  <c r="X15" i="22"/>
  <c r="AA15" i="22"/>
  <c r="V21" i="22"/>
  <c r="AB17" i="22"/>
  <c r="AA17" i="22"/>
  <c r="Z17" i="22"/>
  <c r="Y17" i="22"/>
  <c r="X17" i="22"/>
  <c r="Y19" i="22"/>
  <c r="X19" i="22"/>
  <c r="AB19" i="22"/>
  <c r="AA19" i="22"/>
  <c r="Z19" i="22"/>
  <c r="R85" i="19"/>
  <c r="R88" i="19"/>
  <c r="J69" i="19"/>
  <c r="G77" i="19"/>
  <c r="R66" i="19"/>
  <c r="O65" i="19"/>
  <c r="J58" i="19"/>
  <c r="R55" i="19"/>
  <c r="O63" i="19"/>
  <c r="W51" i="19"/>
  <c r="J47" i="19"/>
  <c r="R44" i="19"/>
  <c r="W49" i="19"/>
  <c r="J39" i="19"/>
  <c r="R33" i="19"/>
  <c r="J28" i="19"/>
  <c r="R25" i="19"/>
  <c r="J17" i="19"/>
  <c r="R14" i="19"/>
  <c r="W147" i="19"/>
  <c r="W149" i="19"/>
  <c r="R101" i="19"/>
  <c r="R112" i="19"/>
  <c r="R123" i="19"/>
  <c r="R131" i="19"/>
  <c r="R142" i="19"/>
  <c r="O161" i="19"/>
  <c r="R153" i="19"/>
  <c r="G105" i="19"/>
  <c r="J97" i="19"/>
  <c r="G93" i="19"/>
  <c r="G107" i="19"/>
  <c r="J108" i="19"/>
  <c r="J116" i="19"/>
  <c r="J127" i="19"/>
  <c r="J138" i="19"/>
  <c r="J146" i="19"/>
  <c r="J157" i="19"/>
  <c r="R72" i="19"/>
  <c r="R75" i="19"/>
  <c r="G133" i="17"/>
  <c r="I125" i="17"/>
  <c r="K125" i="17"/>
  <c r="F119" i="17"/>
  <c r="E105" i="17"/>
  <c r="M70" i="17"/>
  <c r="L70" i="17"/>
  <c r="K70" i="17"/>
  <c r="J70" i="17"/>
  <c r="I70" i="17"/>
  <c r="R21" i="16"/>
  <c r="Y12" i="15"/>
  <c r="W12" i="15"/>
  <c r="I110" i="17"/>
  <c r="M110" i="17"/>
  <c r="L110" i="17"/>
  <c r="K110" i="17"/>
  <c r="J110" i="17"/>
  <c r="D105" i="17"/>
  <c r="C91" i="17"/>
  <c r="W14" i="17"/>
  <c r="AA14" i="17"/>
  <c r="Z14" i="17"/>
  <c r="Y14" i="17"/>
  <c r="X14" i="17"/>
  <c r="V21" i="17"/>
  <c r="M132" i="17"/>
  <c r="L132" i="17"/>
  <c r="K132" i="17"/>
  <c r="J132" i="17"/>
  <c r="I132" i="17"/>
  <c r="K151" i="17"/>
  <c r="J151" i="17"/>
  <c r="I151" i="17"/>
  <c r="M151" i="17"/>
  <c r="L151" i="17"/>
  <c r="I157" i="17"/>
  <c r="M157" i="17"/>
  <c r="K157" i="17"/>
  <c r="J157" i="17"/>
  <c r="L157" i="17"/>
  <c r="S21" i="16"/>
  <c r="J98" i="17"/>
  <c r="I98" i="17"/>
  <c r="M98" i="17"/>
  <c r="L98" i="17"/>
  <c r="K98" i="17"/>
  <c r="J72" i="17"/>
  <c r="I72" i="17"/>
  <c r="M72" i="17"/>
  <c r="L72" i="17"/>
  <c r="K72" i="17"/>
  <c r="G149" i="17"/>
  <c r="E121" i="17"/>
  <c r="D107" i="17"/>
  <c r="J108" i="17"/>
  <c r="L108" i="17"/>
  <c r="K95" i="17"/>
  <c r="J95" i="17"/>
  <c r="I95" i="17"/>
  <c r="M95" i="17"/>
  <c r="L95" i="17"/>
  <c r="L82" i="17"/>
  <c r="J82" i="17"/>
  <c r="Y11" i="17"/>
  <c r="X11" i="17"/>
  <c r="W11" i="17"/>
  <c r="AA11" i="17"/>
  <c r="Z11" i="17"/>
  <c r="X16" i="15"/>
  <c r="Z16" i="15"/>
  <c r="M126" i="17"/>
  <c r="L126" i="17"/>
  <c r="K126" i="17"/>
  <c r="J126" i="17"/>
  <c r="I126" i="17"/>
  <c r="H133" i="17"/>
  <c r="L100" i="17"/>
  <c r="K100" i="17"/>
  <c r="J100" i="17"/>
  <c r="I100" i="17"/>
  <c r="M100" i="17"/>
  <c r="L57" i="17"/>
  <c r="K57" i="17"/>
  <c r="J57" i="17"/>
  <c r="I57" i="17"/>
  <c r="M57" i="17"/>
  <c r="E147" i="17"/>
  <c r="Z19" i="16"/>
  <c r="X19" i="16"/>
  <c r="M62" i="17"/>
  <c r="L62" i="17"/>
  <c r="K62" i="17"/>
  <c r="J62" i="17"/>
  <c r="I62" i="17"/>
  <c r="F51" i="17"/>
  <c r="D161" i="17"/>
  <c r="AA15" i="15"/>
  <c r="Z15" i="15"/>
  <c r="Y15" i="15"/>
  <c r="X15" i="15"/>
  <c r="W15" i="15"/>
  <c r="M85" i="17"/>
  <c r="L85" i="17"/>
  <c r="K85" i="17"/>
  <c r="J85" i="17"/>
  <c r="I85" i="17"/>
  <c r="M59" i="17"/>
  <c r="L59" i="17"/>
  <c r="K59" i="17"/>
  <c r="J59" i="17"/>
  <c r="I59" i="17"/>
  <c r="O23" i="14"/>
  <c r="C104" i="13"/>
  <c r="G48" i="13"/>
  <c r="V47" i="12"/>
  <c r="U47" i="12"/>
  <c r="J29" i="12"/>
  <c r="I29" i="12"/>
  <c r="V15" i="12"/>
  <c r="U15" i="12"/>
  <c r="L41" i="10"/>
  <c r="C118" i="13"/>
  <c r="G62" i="13"/>
  <c r="T20" i="13"/>
  <c r="I38" i="12"/>
  <c r="N38" i="12"/>
  <c r="M38" i="12"/>
  <c r="L38" i="12"/>
  <c r="K38" i="12"/>
  <c r="J38" i="12"/>
  <c r="W31" i="12"/>
  <c r="U24" i="12"/>
  <c r="X24" i="12"/>
  <c r="V24" i="12"/>
  <c r="J19" i="10"/>
  <c r="L19" i="10"/>
  <c r="J263" i="8"/>
  <c r="L263" i="8"/>
  <c r="O253" i="8"/>
  <c r="J233" i="8"/>
  <c r="L233" i="8"/>
  <c r="L74" i="13"/>
  <c r="J74" i="13"/>
  <c r="V10" i="12"/>
  <c r="U10" i="12"/>
  <c r="X10" i="12"/>
  <c r="L31" i="10"/>
  <c r="O10" i="10"/>
  <c r="N10" i="10"/>
  <c r="L256" i="8"/>
  <c r="L234" i="8"/>
  <c r="F76" i="13"/>
  <c r="W52" i="12"/>
  <c r="V45" i="12"/>
  <c r="U45" i="12"/>
  <c r="X45" i="12"/>
  <c r="K27" i="12"/>
  <c r="J27" i="12"/>
  <c r="I27" i="12"/>
  <c r="N27" i="12"/>
  <c r="M27" i="12"/>
  <c r="L27" i="12"/>
  <c r="W20" i="12"/>
  <c r="G55" i="12"/>
  <c r="L34" i="10"/>
  <c r="C90" i="13"/>
  <c r="E76" i="13"/>
  <c r="L41" i="12"/>
  <c r="K41" i="12"/>
  <c r="L9" i="12"/>
  <c r="K9" i="12"/>
  <c r="J9" i="12"/>
  <c r="I9" i="12"/>
  <c r="H56" i="12"/>
  <c r="N9" i="12"/>
  <c r="M9" i="12"/>
  <c r="L37" i="10"/>
  <c r="R23" i="14"/>
  <c r="AA12" i="13"/>
  <c r="Z12" i="13"/>
  <c r="Y12" i="13"/>
  <c r="X12" i="13"/>
  <c r="W12" i="13"/>
  <c r="V20" i="13"/>
  <c r="W57" i="12"/>
  <c r="W49" i="12"/>
  <c r="X42" i="12"/>
  <c r="V42" i="12"/>
  <c r="U42" i="12"/>
  <c r="M24" i="12"/>
  <c r="L24" i="12"/>
  <c r="K24" i="12"/>
  <c r="J24" i="12"/>
  <c r="I24" i="12"/>
  <c r="N24" i="12"/>
  <c r="W17" i="12"/>
  <c r="L21" i="10"/>
  <c r="H9" i="10"/>
  <c r="H275" i="8"/>
  <c r="J275" i="8"/>
  <c r="O255" i="8"/>
  <c r="N255" i="8"/>
  <c r="O235" i="8"/>
  <c r="V13" i="14"/>
  <c r="U13" i="14"/>
  <c r="T13" i="14"/>
  <c r="T22" i="14"/>
  <c r="V22" i="14"/>
  <c r="U22" i="14"/>
  <c r="W39" i="6"/>
  <c r="V39" i="6"/>
  <c r="U39" i="6"/>
  <c r="T39" i="6"/>
  <c r="S39" i="6"/>
  <c r="J78" i="8"/>
  <c r="S50" i="6"/>
  <c r="W50" i="6"/>
  <c r="V50" i="6"/>
  <c r="U50" i="6"/>
  <c r="T50" i="6"/>
  <c r="J81" i="8"/>
  <c r="F60" i="8"/>
  <c r="O60" i="8"/>
  <c r="S21" i="6"/>
  <c r="W21" i="6"/>
  <c r="V21" i="6"/>
  <c r="U21" i="6"/>
  <c r="T21" i="6"/>
  <c r="S10" i="6"/>
  <c r="W10" i="6"/>
  <c r="V10" i="6"/>
  <c r="U10" i="6"/>
  <c r="T10" i="6"/>
  <c r="F54" i="12"/>
  <c r="V52" i="6"/>
  <c r="T52" i="6"/>
  <c r="O192" i="8"/>
  <c r="H62" i="8"/>
  <c r="F32" i="10"/>
  <c r="L151" i="8"/>
  <c r="W33" i="6"/>
  <c r="V33" i="6"/>
  <c r="U33" i="6"/>
  <c r="T33" i="6"/>
  <c r="S33" i="6"/>
  <c r="M51" i="6"/>
  <c r="L51" i="6"/>
  <c r="K51" i="6"/>
  <c r="J51" i="6"/>
  <c r="I51" i="6"/>
  <c r="M150" i="13"/>
  <c r="L150" i="13"/>
  <c r="K150" i="13"/>
  <c r="J150" i="13"/>
  <c r="I150" i="13"/>
  <c r="J17" i="13"/>
  <c r="I17" i="13"/>
  <c r="M17" i="13"/>
  <c r="L17" i="13"/>
  <c r="K17" i="13"/>
  <c r="F236" i="8"/>
  <c r="H236" i="8"/>
  <c r="F145" i="8"/>
  <c r="H145" i="8"/>
  <c r="L79" i="8"/>
  <c r="N79" i="8"/>
  <c r="O10" i="35"/>
  <c r="AQ17" i="35"/>
  <c r="AP17" i="35"/>
  <c r="AO17" i="35"/>
  <c r="AR17" i="35"/>
  <c r="AN17" i="35"/>
  <c r="AQ9" i="35"/>
  <c r="AO9" i="35"/>
  <c r="AR9" i="35"/>
  <c r="AP9" i="35"/>
  <c r="AN9" i="35"/>
  <c r="G138" i="42"/>
  <c r="H138" i="42"/>
  <c r="K138" i="42" s="1"/>
  <c r="I138" i="42"/>
  <c r="F146" i="42"/>
  <c r="L140" i="43"/>
  <c r="O140" i="43"/>
  <c r="N140" i="43"/>
  <c r="M140" i="43"/>
  <c r="E146" i="41"/>
  <c r="G136" i="41"/>
  <c r="H136" i="41"/>
  <c r="K136" i="41" s="1"/>
  <c r="J6" i="41"/>
  <c r="G16" i="41"/>
  <c r="I6" i="41"/>
  <c r="H6" i="41"/>
  <c r="J15" i="41"/>
  <c r="J14" i="41"/>
  <c r="J7" i="41"/>
  <c r="N11" i="41"/>
  <c r="L11" i="41"/>
  <c r="M11" i="41"/>
  <c r="P11" i="41"/>
  <c r="Q11" i="41"/>
  <c r="H12" i="41"/>
  <c r="J12" i="41"/>
  <c r="I12" i="41"/>
  <c r="L12" i="41"/>
  <c r="M12" i="41"/>
  <c r="R10" i="41"/>
  <c r="S10" i="41"/>
  <c r="F9" i="40"/>
  <c r="N9" i="41"/>
  <c r="M9" i="41"/>
  <c r="L9" i="41"/>
  <c r="O141" i="42"/>
  <c r="N141" i="42"/>
  <c r="M141" i="42"/>
  <c r="L141" i="42"/>
  <c r="O138" i="42"/>
  <c r="N138" i="42"/>
  <c r="M138" i="42"/>
  <c r="L138" i="42"/>
  <c r="H134" i="39"/>
  <c r="G134" i="39"/>
  <c r="I134" i="39"/>
  <c r="I136" i="39"/>
  <c r="I137" i="39"/>
  <c r="I138" i="39"/>
  <c r="I135" i="39"/>
  <c r="J7" i="39"/>
  <c r="I7" i="39"/>
  <c r="H7" i="39"/>
  <c r="F7" i="39"/>
  <c r="I14" i="35"/>
  <c r="H14" i="35"/>
  <c r="I10" i="35"/>
  <c r="H10" i="35"/>
  <c r="N9" i="38"/>
  <c r="L9" i="38"/>
  <c r="E129" i="37"/>
  <c r="AY16" i="35"/>
  <c r="AX16" i="35"/>
  <c r="BB16" i="35"/>
  <c r="BA16" i="35"/>
  <c r="AZ16" i="35"/>
  <c r="AY14" i="35"/>
  <c r="AX14" i="35"/>
  <c r="BB14" i="35"/>
  <c r="BA14" i="35"/>
  <c r="AZ14" i="35"/>
  <c r="AY12" i="35"/>
  <c r="AX12" i="35"/>
  <c r="BB12" i="35"/>
  <c r="BA12" i="35"/>
  <c r="AZ12" i="35"/>
  <c r="AY10" i="35"/>
  <c r="BB10" i="35"/>
  <c r="BA10" i="35"/>
  <c r="AZ10" i="35"/>
  <c r="AX10" i="35"/>
  <c r="AY8" i="35"/>
  <c r="BB8" i="35"/>
  <c r="BA8" i="35"/>
  <c r="AZ8" i="35"/>
  <c r="AX8" i="35"/>
  <c r="BB18" i="35"/>
  <c r="O134" i="39"/>
  <c r="N134" i="39"/>
  <c r="L134" i="39"/>
  <c r="K134" i="39"/>
  <c r="M134" i="39"/>
  <c r="K135" i="39"/>
  <c r="K138" i="39"/>
  <c r="K136" i="39"/>
  <c r="K137" i="39"/>
  <c r="AQ18" i="35"/>
  <c r="AP18" i="35"/>
  <c r="AO18" i="35"/>
  <c r="AN18" i="35"/>
  <c r="AR18" i="35"/>
  <c r="AQ16" i="35"/>
  <c r="AP16" i="35"/>
  <c r="AO16" i="35"/>
  <c r="AR16" i="35"/>
  <c r="AN16" i="35"/>
  <c r="AQ12" i="35"/>
  <c r="AP12" i="35"/>
  <c r="AO12" i="35"/>
  <c r="AR12" i="35"/>
  <c r="AN12" i="35"/>
  <c r="AQ8" i="35"/>
  <c r="AO8" i="35"/>
  <c r="AP8" i="35"/>
  <c r="AN8" i="35"/>
  <c r="AR8" i="35"/>
  <c r="F10" i="38"/>
  <c r="I10" i="38"/>
  <c r="H10" i="38"/>
  <c r="Y37" i="35"/>
  <c r="X37" i="35"/>
  <c r="P9" i="35"/>
  <c r="AO39" i="35"/>
  <c r="AN39" i="35"/>
  <c r="O33" i="33"/>
  <c r="O12" i="33"/>
  <c r="C129" i="37"/>
  <c r="I40" i="35"/>
  <c r="H40" i="35"/>
  <c r="O17" i="35"/>
  <c r="P17" i="35"/>
  <c r="N11" i="33"/>
  <c r="O11" i="33"/>
  <c r="J36" i="31"/>
  <c r="L36" i="31"/>
  <c r="H256" i="30"/>
  <c r="AE12" i="35"/>
  <c r="AF12" i="35"/>
  <c r="L258" i="30"/>
  <c r="F236" i="30"/>
  <c r="O236" i="30"/>
  <c r="J37" i="31"/>
  <c r="L37" i="31"/>
  <c r="F259" i="30"/>
  <c r="H259" i="30"/>
  <c r="J241" i="30"/>
  <c r="L241" i="30"/>
  <c r="L231" i="30"/>
  <c r="N231" i="30"/>
  <c r="H260" i="30"/>
  <c r="O232" i="30"/>
  <c r="N232" i="30"/>
  <c r="J43" i="31"/>
  <c r="L43" i="31"/>
  <c r="H32" i="31"/>
  <c r="J256" i="30"/>
  <c r="J234" i="30"/>
  <c r="J211" i="30"/>
  <c r="H216" i="30"/>
  <c r="H218" i="30"/>
  <c r="L187" i="30"/>
  <c r="H169" i="30"/>
  <c r="O141" i="30"/>
  <c r="N141" i="30"/>
  <c r="O212" i="30"/>
  <c r="F212" i="30"/>
  <c r="F166" i="30"/>
  <c r="H166" i="30"/>
  <c r="L146" i="30"/>
  <c r="N146" i="30"/>
  <c r="J217" i="30"/>
  <c r="L207" i="30"/>
  <c r="O191" i="30"/>
  <c r="N191" i="30"/>
  <c r="H175" i="30"/>
  <c r="J175" i="30"/>
  <c r="L149" i="30"/>
  <c r="O208" i="30"/>
  <c r="N208" i="30"/>
  <c r="O164" i="30"/>
  <c r="N164" i="30"/>
  <c r="H173" i="30"/>
  <c r="F216" i="30"/>
  <c r="J188" i="30"/>
  <c r="F170" i="30"/>
  <c r="L150" i="30"/>
  <c r="O31" i="31"/>
  <c r="N31" i="31"/>
  <c r="O32" i="31"/>
  <c r="N32" i="31"/>
  <c r="H207" i="30"/>
  <c r="L189" i="30"/>
  <c r="F173" i="30"/>
  <c r="H163" i="30"/>
  <c r="L145" i="30"/>
  <c r="L126" i="30"/>
  <c r="L65" i="30"/>
  <c r="F55" i="30"/>
  <c r="L121" i="30"/>
  <c r="L55" i="30"/>
  <c r="L123" i="30"/>
  <c r="L128" i="30"/>
  <c r="O120" i="30"/>
  <c r="N120" i="30"/>
  <c r="F125" i="30"/>
  <c r="H125" i="30"/>
  <c r="H128" i="30"/>
  <c r="O75" i="30"/>
  <c r="N75" i="30"/>
  <c r="O79" i="30"/>
  <c r="N79" i="30"/>
  <c r="O59" i="30"/>
  <c r="N59" i="30"/>
  <c r="L81" i="30"/>
  <c r="L86" i="30"/>
  <c r="H85" i="30"/>
  <c r="H64" i="30"/>
  <c r="M122" i="28"/>
  <c r="L122" i="28"/>
  <c r="K122" i="28"/>
  <c r="J122" i="28"/>
  <c r="I122" i="28"/>
  <c r="M96" i="28"/>
  <c r="L96" i="28"/>
  <c r="K96" i="28"/>
  <c r="J96" i="28"/>
  <c r="H104" i="28"/>
  <c r="I96" i="28"/>
  <c r="F76" i="28"/>
  <c r="M36" i="28"/>
  <c r="L36" i="28"/>
  <c r="K36" i="28"/>
  <c r="J36" i="28"/>
  <c r="I36" i="28"/>
  <c r="I58" i="28"/>
  <c r="M58" i="28"/>
  <c r="L58" i="28"/>
  <c r="K58" i="28"/>
  <c r="J58" i="28"/>
  <c r="I15" i="28"/>
  <c r="M15" i="28"/>
  <c r="L15" i="28"/>
  <c r="K15" i="28"/>
  <c r="J15" i="28"/>
  <c r="L116" i="28"/>
  <c r="K116" i="28"/>
  <c r="J116" i="28"/>
  <c r="I116" i="28"/>
  <c r="M116" i="28"/>
  <c r="K128" i="28"/>
  <c r="J128" i="28"/>
  <c r="I128" i="28"/>
  <c r="M128" i="28"/>
  <c r="L128" i="28"/>
  <c r="J140" i="28"/>
  <c r="I140" i="28"/>
  <c r="M140" i="28"/>
  <c r="L140" i="28"/>
  <c r="K140" i="28"/>
  <c r="M103" i="28"/>
  <c r="L103" i="28"/>
  <c r="K103" i="28"/>
  <c r="J103" i="28"/>
  <c r="I103" i="28"/>
  <c r="M113" i="28"/>
  <c r="K113" i="28"/>
  <c r="J113" i="28"/>
  <c r="I113" i="28"/>
  <c r="L113" i="28"/>
  <c r="K95" i="28"/>
  <c r="J95" i="28"/>
  <c r="I95" i="28"/>
  <c r="M95" i="28"/>
  <c r="L95" i="28"/>
  <c r="L74" i="28"/>
  <c r="K74" i="28"/>
  <c r="I74" i="28"/>
  <c r="M74" i="28"/>
  <c r="J74" i="28"/>
  <c r="L31" i="28"/>
  <c r="K31" i="28"/>
  <c r="I31" i="28"/>
  <c r="M31" i="28"/>
  <c r="J31" i="28"/>
  <c r="M71" i="28"/>
  <c r="L71" i="28"/>
  <c r="J71" i="28"/>
  <c r="I71" i="28"/>
  <c r="K71" i="28"/>
  <c r="J55" i="28"/>
  <c r="L55" i="28"/>
  <c r="M11" i="28"/>
  <c r="L11" i="28"/>
  <c r="J11" i="28"/>
  <c r="I11" i="28"/>
  <c r="K11" i="28"/>
  <c r="M102" i="28"/>
  <c r="L102" i="28"/>
  <c r="K102" i="28"/>
  <c r="J102" i="28"/>
  <c r="I102" i="28"/>
  <c r="M59" i="28"/>
  <c r="K59" i="28"/>
  <c r="J59" i="28"/>
  <c r="I59" i="28"/>
  <c r="L59" i="28"/>
  <c r="C132" i="28"/>
  <c r="I81" i="28"/>
  <c r="K81" i="28"/>
  <c r="I30" i="28"/>
  <c r="K30" i="28"/>
  <c r="K130" i="28"/>
  <c r="I130" i="28"/>
  <c r="J61" i="30"/>
  <c r="J87" i="30"/>
  <c r="J54" i="30"/>
  <c r="L54" i="30"/>
  <c r="J86" i="30"/>
  <c r="L39" i="25"/>
  <c r="O261" i="24"/>
  <c r="L34" i="25"/>
  <c r="O38" i="25"/>
  <c r="N38" i="25"/>
  <c r="O260" i="24"/>
  <c r="N260" i="24"/>
  <c r="L35" i="25"/>
  <c r="N35" i="25"/>
  <c r="J259" i="24"/>
  <c r="L259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F10" i="24"/>
  <c r="H10" i="24"/>
  <c r="J233" i="24"/>
  <c r="L233" i="24"/>
  <c r="J197" i="24"/>
  <c r="L197" i="24"/>
  <c r="O187" i="24"/>
  <c r="F187" i="24"/>
  <c r="J167" i="24"/>
  <c r="L167" i="24"/>
  <c r="H147" i="24"/>
  <c r="J147" i="24"/>
  <c r="F86" i="24"/>
  <c r="F32" i="24"/>
  <c r="H32" i="24"/>
  <c r="H219" i="24"/>
  <c r="J209" i="24"/>
  <c r="H175" i="24"/>
  <c r="J165" i="24"/>
  <c r="H131" i="24"/>
  <c r="J121" i="24"/>
  <c r="L78" i="24"/>
  <c r="O57" i="24"/>
  <c r="N57" i="24"/>
  <c r="F257" i="24"/>
  <c r="F256" i="24"/>
  <c r="H256" i="24"/>
  <c r="L232" i="24"/>
  <c r="N232" i="24"/>
  <c r="L174" i="24"/>
  <c r="O164" i="24"/>
  <c r="N164" i="24"/>
  <c r="L144" i="24"/>
  <c r="N144" i="24"/>
  <c r="F81" i="24"/>
  <c r="H58" i="24"/>
  <c r="J58" i="24"/>
  <c r="L238" i="24"/>
  <c r="L208" i="24"/>
  <c r="O170" i="24"/>
  <c r="N170" i="24"/>
  <c r="L150" i="24"/>
  <c r="L120" i="24"/>
  <c r="F77" i="24"/>
  <c r="J54" i="24"/>
  <c r="L55" i="24"/>
  <c r="N55" i="24"/>
  <c r="F194" i="24"/>
  <c r="H194" i="24"/>
  <c r="F173" i="24"/>
  <c r="H173" i="24"/>
  <c r="F108" i="24"/>
  <c r="H108" i="24"/>
  <c r="H75" i="24"/>
  <c r="F170" i="24"/>
  <c r="L54" i="24"/>
  <c r="N54" i="24"/>
  <c r="F230" i="24"/>
  <c r="H230" i="24"/>
  <c r="F234" i="24"/>
  <c r="F147" i="24"/>
  <c r="F59" i="24"/>
  <c r="H59" i="24"/>
  <c r="F131" i="24"/>
  <c r="F127" i="24"/>
  <c r="H127" i="24"/>
  <c r="F219" i="24"/>
  <c r="F215" i="24"/>
  <c r="H215" i="24"/>
  <c r="AB14" i="22"/>
  <c r="AA14" i="22"/>
  <c r="Y14" i="22"/>
  <c r="X14" i="22"/>
  <c r="Z14" i="22"/>
  <c r="Z20" i="22"/>
  <c r="Y20" i="22"/>
  <c r="X20" i="22"/>
  <c r="AB20" i="22"/>
  <c r="AA20" i="22"/>
  <c r="X18" i="22"/>
  <c r="AB18" i="22"/>
  <c r="AA18" i="22"/>
  <c r="Z18" i="22"/>
  <c r="Y18" i="22"/>
  <c r="W91" i="19"/>
  <c r="R71" i="19"/>
  <c r="J66" i="19"/>
  <c r="G65" i="19"/>
  <c r="R60" i="19"/>
  <c r="J55" i="19"/>
  <c r="G63" i="19"/>
  <c r="R52" i="19"/>
  <c r="O51" i="19"/>
  <c r="J44" i="19"/>
  <c r="R41" i="19"/>
  <c r="O49" i="19"/>
  <c r="W37" i="19"/>
  <c r="J33" i="19"/>
  <c r="R30" i="19"/>
  <c r="W35" i="19"/>
  <c r="J25" i="19"/>
  <c r="R19" i="19"/>
  <c r="J14" i="19"/>
  <c r="R11" i="19"/>
  <c r="R102" i="19"/>
  <c r="R113" i="19"/>
  <c r="R124" i="19"/>
  <c r="R132" i="19"/>
  <c r="R143" i="19"/>
  <c r="R154" i="19"/>
  <c r="J98" i="19"/>
  <c r="J109" i="19"/>
  <c r="J117" i="19"/>
  <c r="J128" i="19"/>
  <c r="G147" i="19"/>
  <c r="J139" i="19"/>
  <c r="G149" i="19"/>
  <c r="J150" i="19"/>
  <c r="J158" i="19"/>
  <c r="M96" i="17"/>
  <c r="L96" i="17"/>
  <c r="K96" i="17"/>
  <c r="J96" i="17"/>
  <c r="I96" i="17"/>
  <c r="D91" i="17"/>
  <c r="C77" i="17"/>
  <c r="I56" i="17"/>
  <c r="K56" i="17"/>
  <c r="U21" i="17"/>
  <c r="Y13" i="17"/>
  <c r="W13" i="17"/>
  <c r="AA11" i="16"/>
  <c r="Z11" i="16"/>
  <c r="Y11" i="16"/>
  <c r="X11" i="16"/>
  <c r="W11" i="16"/>
  <c r="G121" i="17"/>
  <c r="T21" i="17"/>
  <c r="M141" i="17"/>
  <c r="L141" i="17"/>
  <c r="K141" i="17"/>
  <c r="J141" i="17"/>
  <c r="I141" i="17"/>
  <c r="K159" i="17"/>
  <c r="J159" i="17"/>
  <c r="I159" i="17"/>
  <c r="M159" i="17"/>
  <c r="L159" i="17"/>
  <c r="M143" i="17"/>
  <c r="L143" i="17"/>
  <c r="J143" i="17"/>
  <c r="I143" i="17"/>
  <c r="K143" i="17"/>
  <c r="Q21" i="16"/>
  <c r="E133" i="17"/>
  <c r="D119" i="17"/>
  <c r="C105" i="17"/>
  <c r="X16" i="16"/>
  <c r="W16" i="16"/>
  <c r="AA16" i="16"/>
  <c r="Z16" i="16"/>
  <c r="Y16" i="16"/>
  <c r="C93" i="17"/>
  <c r="K52" i="17"/>
  <c r="J52" i="17"/>
  <c r="I52" i="17"/>
  <c r="M52" i="17"/>
  <c r="H51" i="17"/>
  <c r="L52" i="17"/>
  <c r="T9" i="17"/>
  <c r="F149" i="17"/>
  <c r="Y14" i="15"/>
  <c r="X14" i="15"/>
  <c r="W14" i="15"/>
  <c r="AA14" i="15"/>
  <c r="Z14" i="15"/>
  <c r="C133" i="17"/>
  <c r="G119" i="17"/>
  <c r="E91" i="17"/>
  <c r="D77" i="17"/>
  <c r="C63" i="17"/>
  <c r="E149" i="17"/>
  <c r="Z17" i="16"/>
  <c r="Y17" i="16"/>
  <c r="X17" i="16"/>
  <c r="W17" i="16"/>
  <c r="AA17" i="16"/>
  <c r="M88" i="17"/>
  <c r="L88" i="17"/>
  <c r="K88" i="17"/>
  <c r="J88" i="17"/>
  <c r="I88" i="17"/>
  <c r="AA20" i="17"/>
  <c r="Z20" i="17"/>
  <c r="Y20" i="17"/>
  <c r="X20" i="17"/>
  <c r="W20" i="17"/>
  <c r="R9" i="17"/>
  <c r="U21" i="16"/>
  <c r="U9" i="16"/>
  <c r="C161" i="17"/>
  <c r="AA18" i="16"/>
  <c r="Z18" i="16"/>
  <c r="Y18" i="16"/>
  <c r="X18" i="16"/>
  <c r="W18" i="16"/>
  <c r="D118" i="13"/>
  <c r="J41" i="12"/>
  <c r="I41" i="12"/>
  <c r="V27" i="12"/>
  <c r="U27" i="12"/>
  <c r="J282" i="8"/>
  <c r="L282" i="8"/>
  <c r="J260" i="8"/>
  <c r="L260" i="8"/>
  <c r="J238" i="8"/>
  <c r="L238" i="8"/>
  <c r="V18" i="14"/>
  <c r="U18" i="14"/>
  <c r="T18" i="14"/>
  <c r="D132" i="13"/>
  <c r="R20" i="13"/>
  <c r="I50" i="12"/>
  <c r="N50" i="12"/>
  <c r="M50" i="12"/>
  <c r="L50" i="12"/>
  <c r="K50" i="12"/>
  <c r="J50" i="12"/>
  <c r="W43" i="12"/>
  <c r="U36" i="12"/>
  <c r="X36" i="12"/>
  <c r="V36" i="12"/>
  <c r="D56" i="12"/>
  <c r="I18" i="12"/>
  <c r="N18" i="12"/>
  <c r="M18" i="12"/>
  <c r="L18" i="12"/>
  <c r="K18" i="12"/>
  <c r="J18" i="12"/>
  <c r="A12" i="12"/>
  <c r="J12" i="12"/>
  <c r="I12" i="12"/>
  <c r="H40" i="10"/>
  <c r="J40" i="10"/>
  <c r="L17" i="10"/>
  <c r="L261" i="8"/>
  <c r="N251" i="8"/>
  <c r="O251" i="8"/>
  <c r="L231" i="8"/>
  <c r="N231" i="8"/>
  <c r="D34" i="13"/>
  <c r="F10" i="10"/>
  <c r="O276" i="8"/>
  <c r="N276" i="8"/>
  <c r="C146" i="13"/>
  <c r="G90" i="13"/>
  <c r="Y19" i="13"/>
  <c r="X19" i="13"/>
  <c r="W19" i="13"/>
  <c r="AA19" i="13"/>
  <c r="Z19" i="13"/>
  <c r="K39" i="12"/>
  <c r="J39" i="12"/>
  <c r="I39" i="12"/>
  <c r="N39" i="12"/>
  <c r="M39" i="12"/>
  <c r="L39" i="12"/>
  <c r="N41" i="12"/>
  <c r="W32" i="12"/>
  <c r="V25" i="12"/>
  <c r="U25" i="12"/>
  <c r="X25" i="12"/>
  <c r="A14" i="12"/>
  <c r="J17" i="10"/>
  <c r="D104" i="13"/>
  <c r="F90" i="13"/>
  <c r="D20" i="13"/>
  <c r="L21" i="12"/>
  <c r="K21" i="12"/>
  <c r="A15" i="12"/>
  <c r="X7" i="12"/>
  <c r="V7" i="12"/>
  <c r="U7" i="12"/>
  <c r="J31" i="10"/>
  <c r="V14" i="14"/>
  <c r="U14" i="14"/>
  <c r="T14" i="14"/>
  <c r="C20" i="13"/>
  <c r="M36" i="12"/>
  <c r="L36" i="12"/>
  <c r="K36" i="12"/>
  <c r="J36" i="12"/>
  <c r="I36" i="12"/>
  <c r="N36" i="12"/>
  <c r="W29" i="12"/>
  <c r="X22" i="12"/>
  <c r="V22" i="12"/>
  <c r="U22" i="12"/>
  <c r="J42" i="10"/>
  <c r="H253" i="8"/>
  <c r="J253" i="8"/>
  <c r="O233" i="8"/>
  <c r="N233" i="8"/>
  <c r="V20" i="14"/>
  <c r="U20" i="14"/>
  <c r="T20" i="14"/>
  <c r="E104" i="13"/>
  <c r="F76" i="8"/>
  <c r="O76" i="8"/>
  <c r="F79" i="8"/>
  <c r="O79" i="8"/>
  <c r="F58" i="8"/>
  <c r="H58" i="8"/>
  <c r="T45" i="6"/>
  <c r="S45" i="6"/>
  <c r="W45" i="6"/>
  <c r="V45" i="6"/>
  <c r="U45" i="6"/>
  <c r="T13" i="6"/>
  <c r="S13" i="6"/>
  <c r="W13" i="6"/>
  <c r="V13" i="6"/>
  <c r="U13" i="6"/>
  <c r="S20" i="13"/>
  <c r="O190" i="8"/>
  <c r="N190" i="8"/>
  <c r="O126" i="8"/>
  <c r="V35" i="6"/>
  <c r="U35" i="6"/>
  <c r="T35" i="6"/>
  <c r="S35" i="6"/>
  <c r="W35" i="6"/>
  <c r="O141" i="8"/>
  <c r="N141" i="8"/>
  <c r="J82" i="13"/>
  <c r="I82" i="13"/>
  <c r="H90" i="13"/>
  <c r="M82" i="13"/>
  <c r="L82" i="13"/>
  <c r="K82" i="13"/>
  <c r="F119" i="8"/>
  <c r="H119" i="8"/>
  <c r="F261" i="8"/>
  <c r="T10" i="5"/>
  <c r="V10" i="5"/>
  <c r="K140" i="3"/>
  <c r="M140" i="3"/>
  <c r="L140" i="3"/>
  <c r="J140" i="3"/>
  <c r="N140" i="3"/>
  <c r="F42" i="2"/>
  <c r="G145" i="42"/>
  <c r="H145" i="42"/>
  <c r="K145" i="42" s="1"/>
  <c r="N6" i="40"/>
  <c r="L6" i="40"/>
  <c r="M6" i="40"/>
  <c r="N12" i="40"/>
  <c r="N9" i="40"/>
  <c r="N11" i="40"/>
  <c r="I13" i="35"/>
  <c r="H13" i="35"/>
  <c r="G124" i="37"/>
  <c r="H124" i="37"/>
  <c r="N145" i="43"/>
  <c r="O145" i="43"/>
  <c r="C146" i="42"/>
  <c r="L145" i="41"/>
  <c r="O145" i="41"/>
  <c r="N145" i="41"/>
  <c r="M145" i="41"/>
  <c r="G142" i="43"/>
  <c r="I142" i="43"/>
  <c r="H142" i="43"/>
  <c r="K142" i="43" s="1"/>
  <c r="Q9" i="41"/>
  <c r="P9" i="41"/>
  <c r="T9" i="41"/>
  <c r="S9" i="41"/>
  <c r="R9" i="41"/>
  <c r="F9" i="41"/>
  <c r="E16" i="41"/>
  <c r="F16" i="41" s="1"/>
  <c r="N15" i="41"/>
  <c r="L15" i="41"/>
  <c r="M15" i="41"/>
  <c r="C146" i="41"/>
  <c r="N136" i="41"/>
  <c r="O136" i="41"/>
  <c r="I8" i="39"/>
  <c r="H8" i="39"/>
  <c r="J8" i="39"/>
  <c r="M8" i="39"/>
  <c r="T10" i="40"/>
  <c r="AA20" i="40" s="1"/>
  <c r="S10" i="40"/>
  <c r="R10" i="40"/>
  <c r="Q10" i="40"/>
  <c r="P10" i="40"/>
  <c r="Y38" i="35"/>
  <c r="Y34" i="35"/>
  <c r="Y16" i="35"/>
  <c r="X16" i="35"/>
  <c r="Y14" i="35"/>
  <c r="X14" i="35"/>
  <c r="Y12" i="35"/>
  <c r="X12" i="35"/>
  <c r="Y10" i="35"/>
  <c r="X10" i="35"/>
  <c r="Y8" i="35"/>
  <c r="X8" i="35"/>
  <c r="F9" i="38"/>
  <c r="AO30" i="35"/>
  <c r="AN30" i="35"/>
  <c r="R6" i="39"/>
  <c r="S6" i="39"/>
  <c r="F8" i="38"/>
  <c r="I8" i="38"/>
  <c r="H8" i="38"/>
  <c r="M6" i="39"/>
  <c r="L6" i="39"/>
  <c r="N6" i="39"/>
  <c r="Q6" i="39"/>
  <c r="N11" i="39"/>
  <c r="P6" i="39"/>
  <c r="N12" i="39"/>
  <c r="Y30" i="35"/>
  <c r="O12" i="35"/>
  <c r="P12" i="35"/>
  <c r="O31" i="33"/>
  <c r="N10" i="33"/>
  <c r="O10" i="33"/>
  <c r="R8" i="38"/>
  <c r="S8" i="38"/>
  <c r="I34" i="35"/>
  <c r="H34" i="35"/>
  <c r="H35" i="35"/>
  <c r="I35" i="35"/>
  <c r="O18" i="35"/>
  <c r="P18" i="35"/>
  <c r="O36" i="33"/>
  <c r="AF17" i="35"/>
  <c r="AE17" i="35"/>
  <c r="L34" i="31"/>
  <c r="AF14" i="35"/>
  <c r="AE14" i="35"/>
  <c r="J42" i="31"/>
  <c r="O234" i="30"/>
  <c r="N234" i="30"/>
  <c r="F33" i="31"/>
  <c r="H33" i="31"/>
  <c r="H257" i="30"/>
  <c r="J257" i="30"/>
  <c r="L239" i="30"/>
  <c r="F231" i="30"/>
  <c r="O231" i="30"/>
  <c r="H42" i="31"/>
  <c r="F232" i="30"/>
  <c r="AF13" i="35"/>
  <c r="AE13" i="35"/>
  <c r="L209" i="30"/>
  <c r="F218" i="30"/>
  <c r="L195" i="30"/>
  <c r="F141" i="30"/>
  <c r="N210" i="30"/>
  <c r="O210" i="30"/>
  <c r="J192" i="30"/>
  <c r="L192" i="30"/>
  <c r="F174" i="30"/>
  <c r="H174" i="30"/>
  <c r="H164" i="30"/>
  <c r="J164" i="30"/>
  <c r="F146" i="30"/>
  <c r="O146" i="30"/>
  <c r="L215" i="30"/>
  <c r="F191" i="30"/>
  <c r="J165" i="30"/>
  <c r="F208" i="30"/>
  <c r="J190" i="30"/>
  <c r="F164" i="30"/>
  <c r="J146" i="30"/>
  <c r="J218" i="30"/>
  <c r="J207" i="30"/>
  <c r="O189" i="30"/>
  <c r="N189" i="30"/>
  <c r="J163" i="30"/>
  <c r="O145" i="30"/>
  <c r="N145" i="30"/>
  <c r="O214" i="30"/>
  <c r="N214" i="30"/>
  <c r="J196" i="30"/>
  <c r="L186" i="30"/>
  <c r="H168" i="30"/>
  <c r="H215" i="30"/>
  <c r="L197" i="30"/>
  <c r="H171" i="30"/>
  <c r="L153" i="30"/>
  <c r="F124" i="30"/>
  <c r="F65" i="30"/>
  <c r="F80" i="30"/>
  <c r="F119" i="30"/>
  <c r="L60" i="30"/>
  <c r="N60" i="30"/>
  <c r="O53" i="30"/>
  <c r="N53" i="30"/>
  <c r="J125" i="30"/>
  <c r="L120" i="30"/>
  <c r="J130" i="30"/>
  <c r="L125" i="30"/>
  <c r="L130" i="30"/>
  <c r="N125" i="30"/>
  <c r="O125" i="30"/>
  <c r="H120" i="30"/>
  <c r="F130" i="30"/>
  <c r="H130" i="30"/>
  <c r="O78" i="30"/>
  <c r="N78" i="30"/>
  <c r="L53" i="30"/>
  <c r="L75" i="30"/>
  <c r="H81" i="30"/>
  <c r="H54" i="30"/>
  <c r="H75" i="30"/>
  <c r="M18" i="28"/>
  <c r="L18" i="28"/>
  <c r="K18" i="28"/>
  <c r="J18" i="28"/>
  <c r="I18" i="28"/>
  <c r="I41" i="28"/>
  <c r="M41" i="28"/>
  <c r="L41" i="28"/>
  <c r="K41" i="28"/>
  <c r="J41" i="28"/>
  <c r="L125" i="28"/>
  <c r="K125" i="28"/>
  <c r="J125" i="28"/>
  <c r="I125" i="28"/>
  <c r="M125" i="28"/>
  <c r="K137" i="28"/>
  <c r="J137" i="28"/>
  <c r="I137" i="28"/>
  <c r="M137" i="28"/>
  <c r="L137" i="28"/>
  <c r="J149" i="28"/>
  <c r="I149" i="28"/>
  <c r="M149" i="28"/>
  <c r="L149" i="28"/>
  <c r="K149" i="28"/>
  <c r="M112" i="28"/>
  <c r="L112" i="28"/>
  <c r="J112" i="28"/>
  <c r="I112" i="28"/>
  <c r="K112" i="28"/>
  <c r="K78" i="28"/>
  <c r="J78" i="28"/>
  <c r="M78" i="28"/>
  <c r="L78" i="28"/>
  <c r="I78" i="28"/>
  <c r="L14" i="28"/>
  <c r="K14" i="28"/>
  <c r="I14" i="28"/>
  <c r="M14" i="28"/>
  <c r="J14" i="28"/>
  <c r="H20" i="28"/>
  <c r="L130" i="28"/>
  <c r="J130" i="28"/>
  <c r="M97" i="28"/>
  <c r="L97" i="28"/>
  <c r="K97" i="28"/>
  <c r="J97" i="28"/>
  <c r="I97" i="28"/>
  <c r="M54" i="28"/>
  <c r="L54" i="28"/>
  <c r="J54" i="28"/>
  <c r="I54" i="28"/>
  <c r="H62" i="28"/>
  <c r="K54" i="28"/>
  <c r="F34" i="28"/>
  <c r="M42" i="28"/>
  <c r="K42" i="28"/>
  <c r="J42" i="28"/>
  <c r="I42" i="28"/>
  <c r="L42" i="28"/>
  <c r="E34" i="28"/>
  <c r="D20" i="28"/>
  <c r="G62" i="28"/>
  <c r="G118" i="28"/>
  <c r="G20" i="28"/>
  <c r="I12" i="28"/>
  <c r="K12" i="28"/>
  <c r="I89" i="28"/>
  <c r="K89" i="28"/>
  <c r="K39" i="28"/>
  <c r="I39" i="28"/>
  <c r="J64" i="30"/>
  <c r="J55" i="30"/>
  <c r="J62" i="30"/>
  <c r="L62" i="30"/>
  <c r="J260" i="24"/>
  <c r="L260" i="24"/>
  <c r="N37" i="25"/>
  <c r="O37" i="25"/>
  <c r="N259" i="24"/>
  <c r="O259" i="24"/>
  <c r="L32" i="25"/>
  <c r="N32" i="25"/>
  <c r="H258" i="24"/>
  <c r="J258" i="24"/>
  <c r="O33" i="25"/>
  <c r="N33" i="25"/>
  <c r="L257" i="24"/>
  <c r="N257" i="24"/>
  <c r="F36" i="25"/>
  <c r="O36" i="25"/>
  <c r="F41" i="25"/>
  <c r="H232" i="24"/>
  <c r="H210" i="24"/>
  <c r="H188" i="24"/>
  <c r="H166" i="24"/>
  <c r="H144" i="24"/>
  <c r="H122" i="24"/>
  <c r="L231" i="24"/>
  <c r="N231" i="24"/>
  <c r="L195" i="24"/>
  <c r="N185" i="24"/>
  <c r="O185" i="24"/>
  <c r="L165" i="24"/>
  <c r="N165" i="24"/>
  <c r="J63" i="24"/>
  <c r="F21" i="24"/>
  <c r="H21" i="24"/>
  <c r="O235" i="24"/>
  <c r="N235" i="24"/>
  <c r="L207" i="24"/>
  <c r="O191" i="24"/>
  <c r="N191" i="24"/>
  <c r="L163" i="24"/>
  <c r="O147" i="24"/>
  <c r="N147" i="24"/>
  <c r="L119" i="24"/>
  <c r="F78" i="24"/>
  <c r="H55" i="24"/>
  <c r="F265" i="24"/>
  <c r="F264" i="24"/>
  <c r="H264" i="24"/>
  <c r="O232" i="24"/>
  <c r="J212" i="24"/>
  <c r="L212" i="24"/>
  <c r="H192" i="24"/>
  <c r="J192" i="24"/>
  <c r="O144" i="24"/>
  <c r="J124" i="24"/>
  <c r="L124" i="24"/>
  <c r="F79" i="24"/>
  <c r="H79" i="24"/>
  <c r="J218" i="24"/>
  <c r="J188" i="24"/>
  <c r="H168" i="24"/>
  <c r="J130" i="24"/>
  <c r="H64" i="24"/>
  <c r="F191" i="24"/>
  <c r="F99" i="24"/>
  <c r="H99" i="24"/>
  <c r="H83" i="24"/>
  <c r="F167" i="24"/>
  <c r="F163" i="24"/>
  <c r="H163" i="24"/>
  <c r="L62" i="24"/>
  <c r="F238" i="24"/>
  <c r="H238" i="24"/>
  <c r="F241" i="24"/>
  <c r="F144" i="24"/>
  <c r="F56" i="24"/>
  <c r="F120" i="24"/>
  <c r="H120" i="24"/>
  <c r="F124" i="24"/>
  <c r="F208" i="24"/>
  <c r="H208" i="24"/>
  <c r="F212" i="24"/>
  <c r="O76" i="24"/>
  <c r="N76" i="24"/>
  <c r="T21" i="22"/>
  <c r="Y11" i="22"/>
  <c r="X11" i="22"/>
  <c r="AB11" i="22"/>
  <c r="AA11" i="22"/>
  <c r="Z11" i="22"/>
  <c r="AA13" i="22"/>
  <c r="Z13" i="22"/>
  <c r="X13" i="22"/>
  <c r="W21" i="22"/>
  <c r="Y13" i="22"/>
  <c r="AB13" i="22"/>
  <c r="AB9" i="22"/>
  <c r="AA9" i="22"/>
  <c r="Z9" i="22"/>
  <c r="Y9" i="22"/>
  <c r="X9" i="22"/>
  <c r="AB16" i="22"/>
  <c r="R90" i="19"/>
  <c r="G79" i="19"/>
  <c r="J80" i="19"/>
  <c r="J83" i="19"/>
  <c r="G91" i="19"/>
  <c r="W93" i="19"/>
  <c r="J71" i="19"/>
  <c r="R68" i="19"/>
  <c r="J60" i="19"/>
  <c r="R57" i="19"/>
  <c r="J52" i="19"/>
  <c r="G51" i="19"/>
  <c r="R46" i="19"/>
  <c r="J41" i="19"/>
  <c r="G49" i="19"/>
  <c r="R38" i="19"/>
  <c r="O37" i="19"/>
  <c r="J30" i="19"/>
  <c r="R27" i="19"/>
  <c r="O35" i="19"/>
  <c r="W23" i="19"/>
  <c r="J19" i="19"/>
  <c r="R16" i="19"/>
  <c r="W21" i="19"/>
  <c r="J11" i="19"/>
  <c r="W119" i="19"/>
  <c r="W121" i="19"/>
  <c r="R103" i="19"/>
  <c r="R114" i="19"/>
  <c r="O133" i="19"/>
  <c r="R125" i="19"/>
  <c r="O135" i="19"/>
  <c r="R136" i="19"/>
  <c r="R144" i="19"/>
  <c r="R155" i="19"/>
  <c r="J99" i="19"/>
  <c r="J110" i="19"/>
  <c r="J118" i="19"/>
  <c r="J129" i="19"/>
  <c r="J140" i="19"/>
  <c r="J151" i="19"/>
  <c r="J159" i="19"/>
  <c r="J95" i="19"/>
  <c r="M122" i="17"/>
  <c r="H121" i="17"/>
  <c r="L122" i="17"/>
  <c r="K122" i="17"/>
  <c r="J122" i="17"/>
  <c r="I122" i="17"/>
  <c r="G107" i="17"/>
  <c r="I108" i="17"/>
  <c r="K108" i="17"/>
  <c r="I82" i="17"/>
  <c r="K82" i="17"/>
  <c r="T9" i="16"/>
  <c r="I118" i="17"/>
  <c r="M118" i="17"/>
  <c r="L118" i="17"/>
  <c r="K118" i="17"/>
  <c r="J118" i="17"/>
  <c r="F107" i="17"/>
  <c r="E93" i="17"/>
  <c r="D79" i="17"/>
  <c r="I67" i="17"/>
  <c r="M67" i="17"/>
  <c r="L67" i="17"/>
  <c r="K67" i="17"/>
  <c r="J67" i="17"/>
  <c r="M150" i="17"/>
  <c r="H149" i="17"/>
  <c r="L150" i="17"/>
  <c r="K150" i="17"/>
  <c r="J150" i="17"/>
  <c r="I150" i="17"/>
  <c r="J128" i="17"/>
  <c r="I128" i="17"/>
  <c r="K128" i="17"/>
  <c r="M128" i="17"/>
  <c r="L128" i="17"/>
  <c r="M152" i="17"/>
  <c r="L152" i="17"/>
  <c r="J152" i="17"/>
  <c r="I152" i="17"/>
  <c r="K152" i="17"/>
  <c r="W13" i="15"/>
  <c r="V21" i="15"/>
  <c r="AA13" i="15"/>
  <c r="Z13" i="15"/>
  <c r="Y13" i="15"/>
  <c r="X13" i="15"/>
  <c r="J55" i="17"/>
  <c r="I55" i="17"/>
  <c r="H63" i="17"/>
  <c r="M55" i="17"/>
  <c r="L55" i="17"/>
  <c r="K55" i="17"/>
  <c r="S21" i="17"/>
  <c r="G135" i="17"/>
  <c r="I136" i="17"/>
  <c r="K136" i="17"/>
  <c r="L116" i="17"/>
  <c r="J116" i="17"/>
  <c r="K103" i="17"/>
  <c r="J103" i="17"/>
  <c r="I103" i="17"/>
  <c r="M103" i="17"/>
  <c r="L103" i="17"/>
  <c r="J90" i="17"/>
  <c r="L90" i="17"/>
  <c r="Y19" i="17"/>
  <c r="X19" i="17"/>
  <c r="W19" i="17"/>
  <c r="AA19" i="17"/>
  <c r="Z19" i="17"/>
  <c r="T21" i="15"/>
  <c r="F105" i="17"/>
  <c r="L83" i="17"/>
  <c r="K83" i="17"/>
  <c r="J83" i="17"/>
  <c r="I83" i="17"/>
  <c r="H91" i="17"/>
  <c r="M83" i="17"/>
  <c r="G77" i="17"/>
  <c r="F63" i="17"/>
  <c r="Q21" i="17"/>
  <c r="D147" i="17"/>
  <c r="R21" i="15"/>
  <c r="M111" i="17"/>
  <c r="L111" i="17"/>
  <c r="K111" i="17"/>
  <c r="J111" i="17"/>
  <c r="I111" i="17"/>
  <c r="H119" i="17"/>
  <c r="H107" i="17"/>
  <c r="G105" i="17"/>
  <c r="G93" i="17"/>
  <c r="F91" i="17"/>
  <c r="F79" i="17"/>
  <c r="E77" i="17"/>
  <c r="E65" i="17"/>
  <c r="E132" i="13"/>
  <c r="V39" i="12"/>
  <c r="U39" i="12"/>
  <c r="J21" i="12"/>
  <c r="I21" i="12"/>
  <c r="J35" i="10"/>
  <c r="L35" i="10"/>
  <c r="L280" i="8"/>
  <c r="N280" i="8"/>
  <c r="L258" i="8"/>
  <c r="N258" i="8"/>
  <c r="L236" i="8"/>
  <c r="N236" i="8"/>
  <c r="V17" i="14"/>
  <c r="T17" i="14"/>
  <c r="U17" i="14"/>
  <c r="E146" i="13"/>
  <c r="W18" i="13"/>
  <c r="AA18" i="13"/>
  <c r="Z18" i="13"/>
  <c r="Y18" i="13"/>
  <c r="X18" i="13"/>
  <c r="G20" i="13"/>
  <c r="U56" i="12"/>
  <c r="X56" i="12"/>
  <c r="V56" i="12"/>
  <c r="U48" i="12"/>
  <c r="X48" i="12"/>
  <c r="V48" i="12"/>
  <c r="X51" i="12"/>
  <c r="I30" i="12"/>
  <c r="N30" i="12"/>
  <c r="M30" i="12"/>
  <c r="L30" i="12"/>
  <c r="K30" i="12"/>
  <c r="J30" i="12"/>
  <c r="N33" i="12"/>
  <c r="W23" i="12"/>
  <c r="U16" i="12"/>
  <c r="X16" i="12"/>
  <c r="V16" i="12"/>
  <c r="X19" i="12"/>
  <c r="V9" i="12"/>
  <c r="U9" i="12"/>
  <c r="J38" i="10"/>
  <c r="L38" i="10"/>
  <c r="N15" i="10"/>
  <c r="O15" i="10"/>
  <c r="H279" i="8"/>
  <c r="J279" i="8"/>
  <c r="J241" i="8"/>
  <c r="L241" i="8"/>
  <c r="O231" i="8"/>
  <c r="E48" i="13"/>
  <c r="Q20" i="13"/>
  <c r="W9" i="12"/>
  <c r="H43" i="10"/>
  <c r="J43" i="10"/>
  <c r="L20" i="10"/>
  <c r="H274" i="8"/>
  <c r="O254" i="8"/>
  <c r="N254" i="8"/>
  <c r="D160" i="13"/>
  <c r="K51" i="12"/>
  <c r="J51" i="12"/>
  <c r="I51" i="12"/>
  <c r="N51" i="12"/>
  <c r="M51" i="12"/>
  <c r="L51" i="12"/>
  <c r="W44" i="12"/>
  <c r="V37" i="12"/>
  <c r="U37" i="12"/>
  <c r="X37" i="12"/>
  <c r="K19" i="12"/>
  <c r="J19" i="12"/>
  <c r="I19" i="12"/>
  <c r="N19" i="12"/>
  <c r="M19" i="12"/>
  <c r="L19" i="12"/>
  <c r="V11" i="12"/>
  <c r="U11" i="12"/>
  <c r="X11" i="12"/>
  <c r="X15" i="12"/>
  <c r="X14" i="12"/>
  <c r="C53" i="12"/>
  <c r="C57" i="12" s="1"/>
  <c r="L6" i="12"/>
  <c r="K6" i="12"/>
  <c r="J9" i="10"/>
  <c r="L9" i="10"/>
  <c r="C160" i="13"/>
  <c r="G146" i="13"/>
  <c r="F132" i="13"/>
  <c r="E118" i="13"/>
  <c r="G104" i="13"/>
  <c r="K33" i="12"/>
  <c r="L33" i="12"/>
  <c r="X12" i="12"/>
  <c r="V12" i="12"/>
  <c r="U12" i="12"/>
  <c r="D54" i="12"/>
  <c r="J20" i="10"/>
  <c r="C62" i="13"/>
  <c r="AA16" i="13"/>
  <c r="Z16" i="13"/>
  <c r="Y16" i="13"/>
  <c r="X16" i="13"/>
  <c r="W16" i="13"/>
  <c r="X54" i="12"/>
  <c r="V54" i="12"/>
  <c r="U54" i="12"/>
  <c r="M48" i="12"/>
  <c r="L48" i="12"/>
  <c r="K48" i="12"/>
  <c r="J48" i="12"/>
  <c r="I48" i="12"/>
  <c r="N48" i="12"/>
  <c r="N49" i="12"/>
  <c r="W41" i="12"/>
  <c r="X34" i="12"/>
  <c r="V34" i="12"/>
  <c r="U34" i="12"/>
  <c r="M16" i="12"/>
  <c r="L16" i="12"/>
  <c r="K16" i="12"/>
  <c r="J16" i="12"/>
  <c r="I16" i="12"/>
  <c r="N16" i="12"/>
  <c r="N17" i="12"/>
  <c r="H53" i="12"/>
  <c r="G56" i="12"/>
  <c r="L40" i="10"/>
  <c r="F19" i="10"/>
  <c r="H19" i="10"/>
  <c r="J273" i="8"/>
  <c r="L273" i="8"/>
  <c r="H231" i="8"/>
  <c r="J231" i="8"/>
  <c r="U20" i="13"/>
  <c r="F65" i="8"/>
  <c r="S42" i="6"/>
  <c r="W42" i="6"/>
  <c r="V42" i="6"/>
  <c r="U42" i="6"/>
  <c r="T42" i="6"/>
  <c r="W18" i="6"/>
  <c r="V18" i="6"/>
  <c r="U18" i="6"/>
  <c r="T18" i="6"/>
  <c r="S18" i="6"/>
  <c r="W7" i="6"/>
  <c r="V7" i="6"/>
  <c r="U7" i="6"/>
  <c r="T7" i="6"/>
  <c r="S7" i="6"/>
  <c r="W9" i="6"/>
  <c r="O77" i="8"/>
  <c r="N77" i="8"/>
  <c r="H56" i="8"/>
  <c r="J52" i="5"/>
  <c r="L52" i="5"/>
  <c r="F53" i="12"/>
  <c r="J84" i="8"/>
  <c r="U48" i="6"/>
  <c r="T48" i="6"/>
  <c r="S48" i="6"/>
  <c r="W48" i="6"/>
  <c r="V48" i="6"/>
  <c r="W52" i="6"/>
  <c r="U32" i="6"/>
  <c r="T32" i="6"/>
  <c r="S32" i="6"/>
  <c r="W32" i="6"/>
  <c r="V32" i="6"/>
  <c r="O14" i="10"/>
  <c r="F14" i="10"/>
  <c r="O124" i="8"/>
  <c r="N124" i="8"/>
  <c r="F56" i="8"/>
  <c r="T12" i="6"/>
  <c r="V12" i="6"/>
  <c r="L121" i="8"/>
  <c r="N121" i="8"/>
  <c r="F103" i="8"/>
  <c r="H103" i="8"/>
  <c r="K38" i="2"/>
  <c r="J38" i="2"/>
  <c r="M152" i="13"/>
  <c r="L152" i="13"/>
  <c r="K152" i="13"/>
  <c r="J152" i="13"/>
  <c r="I152" i="13"/>
  <c r="H160" i="13"/>
  <c r="L41" i="13"/>
  <c r="K41" i="13"/>
  <c r="J41" i="13"/>
  <c r="I41" i="13"/>
  <c r="M41" i="13"/>
  <c r="J159" i="13"/>
  <c r="I159" i="13"/>
  <c r="M159" i="13"/>
  <c r="L159" i="13"/>
  <c r="K159" i="13"/>
  <c r="F207" i="8"/>
  <c r="H207" i="8"/>
  <c r="F128" i="8"/>
  <c r="H128" i="8"/>
  <c r="F17" i="2"/>
  <c r="M66" i="2"/>
  <c r="L66" i="2"/>
  <c r="K12" i="5"/>
  <c r="I12" i="5"/>
  <c r="M169" i="3"/>
  <c r="J169" i="3"/>
  <c r="L169" i="3"/>
  <c r="K169" i="3"/>
  <c r="N169" i="3"/>
  <c r="F42" i="10"/>
  <c r="H42" i="10"/>
  <c r="L209" i="8"/>
  <c r="N209" i="8"/>
  <c r="H217" i="8"/>
  <c r="J219" i="8"/>
  <c r="L195" i="8"/>
  <c r="O185" i="8"/>
  <c r="N185" i="8"/>
  <c r="L165" i="8"/>
  <c r="N165" i="8"/>
  <c r="F86" i="8"/>
  <c r="H86" i="8"/>
  <c r="L10" i="5"/>
  <c r="J10" i="5"/>
  <c r="L56" i="8"/>
  <c r="W41" i="6"/>
  <c r="V41" i="6"/>
  <c r="U41" i="6"/>
  <c r="T41" i="6"/>
  <c r="S41" i="6"/>
  <c r="W25" i="6"/>
  <c r="V25" i="6"/>
  <c r="U25" i="6"/>
  <c r="T25" i="6"/>
  <c r="S25" i="6"/>
  <c r="W28" i="6"/>
  <c r="F191" i="8"/>
  <c r="J63" i="8"/>
  <c r="J59" i="8"/>
  <c r="L59" i="8"/>
  <c r="I36" i="5"/>
  <c r="K36" i="5"/>
  <c r="T18" i="5"/>
  <c r="V18" i="5"/>
  <c r="V32" i="5"/>
  <c r="T32" i="5"/>
  <c r="M209" i="3"/>
  <c r="L209" i="3"/>
  <c r="M162" i="3"/>
  <c r="L162" i="3"/>
  <c r="E195" i="3"/>
  <c r="H17" i="2"/>
  <c r="J14" i="2"/>
  <c r="K14" i="2"/>
  <c r="M19" i="6"/>
  <c r="L19" i="6"/>
  <c r="K19" i="6"/>
  <c r="J19" i="6"/>
  <c r="I19" i="6"/>
  <c r="M32" i="6"/>
  <c r="L32" i="6"/>
  <c r="K32" i="6"/>
  <c r="J32" i="6"/>
  <c r="I32" i="6"/>
  <c r="L45" i="6"/>
  <c r="K45" i="6"/>
  <c r="J45" i="6"/>
  <c r="I45" i="6"/>
  <c r="M45" i="6"/>
  <c r="K50" i="6"/>
  <c r="J50" i="6"/>
  <c r="I50" i="6"/>
  <c r="M50" i="6"/>
  <c r="L50" i="6"/>
  <c r="I28" i="6"/>
  <c r="M28" i="6"/>
  <c r="L28" i="6"/>
  <c r="K28" i="6"/>
  <c r="J28" i="6"/>
  <c r="I39" i="5"/>
  <c r="K39" i="5"/>
  <c r="M100" i="13"/>
  <c r="L100" i="13"/>
  <c r="K100" i="13"/>
  <c r="J100" i="13"/>
  <c r="I100" i="13"/>
  <c r="M135" i="13"/>
  <c r="L135" i="13"/>
  <c r="K135" i="13"/>
  <c r="J135" i="13"/>
  <c r="I135" i="13"/>
  <c r="M26" i="13"/>
  <c r="L26" i="13"/>
  <c r="K26" i="13"/>
  <c r="J26" i="13"/>
  <c r="I26" i="13"/>
  <c r="H34" i="13"/>
  <c r="M103" i="13"/>
  <c r="L103" i="13"/>
  <c r="K103" i="13"/>
  <c r="J103" i="13"/>
  <c r="I103" i="13"/>
  <c r="M38" i="13"/>
  <c r="L38" i="13"/>
  <c r="K38" i="13"/>
  <c r="J38" i="13"/>
  <c r="I38" i="13"/>
  <c r="M107" i="13"/>
  <c r="L107" i="13"/>
  <c r="K107" i="13"/>
  <c r="J107" i="13"/>
  <c r="I107" i="13"/>
  <c r="L14" i="13"/>
  <c r="K14" i="13"/>
  <c r="J14" i="13"/>
  <c r="I14" i="13"/>
  <c r="M14" i="13"/>
  <c r="L75" i="13"/>
  <c r="K75" i="13"/>
  <c r="J75" i="13"/>
  <c r="I75" i="13"/>
  <c r="M75" i="13"/>
  <c r="L153" i="13"/>
  <c r="K153" i="13"/>
  <c r="J153" i="13"/>
  <c r="I153" i="13"/>
  <c r="M153" i="13"/>
  <c r="K79" i="13"/>
  <c r="J79" i="13"/>
  <c r="I79" i="13"/>
  <c r="M79" i="13"/>
  <c r="L79" i="13"/>
  <c r="K156" i="13"/>
  <c r="J156" i="13"/>
  <c r="I156" i="13"/>
  <c r="M156" i="13"/>
  <c r="L156" i="13"/>
  <c r="J47" i="13"/>
  <c r="I47" i="13"/>
  <c r="M47" i="13"/>
  <c r="L47" i="13"/>
  <c r="K47" i="13"/>
  <c r="J125" i="13"/>
  <c r="I125" i="13"/>
  <c r="M125" i="13"/>
  <c r="L125" i="13"/>
  <c r="K125" i="13"/>
  <c r="I51" i="13"/>
  <c r="M51" i="13"/>
  <c r="L51" i="13"/>
  <c r="K51" i="13"/>
  <c r="J51" i="13"/>
  <c r="I128" i="13"/>
  <c r="M128" i="13"/>
  <c r="L128" i="13"/>
  <c r="K128" i="13"/>
  <c r="J128" i="13"/>
  <c r="M37" i="13"/>
  <c r="L37" i="13"/>
  <c r="K37" i="13"/>
  <c r="J37" i="13"/>
  <c r="I37" i="13"/>
  <c r="M114" i="13"/>
  <c r="L114" i="13"/>
  <c r="K114" i="13"/>
  <c r="J114" i="13"/>
  <c r="I114" i="13"/>
  <c r="F43" i="8"/>
  <c r="H43" i="8"/>
  <c r="F174" i="8"/>
  <c r="H174" i="8"/>
  <c r="F32" i="8"/>
  <c r="H32" i="8"/>
  <c r="F163" i="8"/>
  <c r="H163" i="8"/>
  <c r="F18" i="8"/>
  <c r="H18" i="8"/>
  <c r="F252" i="8"/>
  <c r="F121" i="8"/>
  <c r="H121" i="8"/>
  <c r="F209" i="8"/>
  <c r="H209" i="8"/>
  <c r="F148" i="8"/>
  <c r="H148" i="8"/>
  <c r="F101" i="8"/>
  <c r="H101" i="8"/>
  <c r="F189" i="8"/>
  <c r="H189" i="8"/>
  <c r="F41" i="8"/>
  <c r="H41" i="8"/>
  <c r="F172" i="8"/>
  <c r="H172" i="8"/>
  <c r="F211" i="8"/>
  <c r="H211" i="8"/>
  <c r="F260" i="8"/>
  <c r="F284" i="8"/>
  <c r="H284" i="8"/>
  <c r="F234" i="8"/>
  <c r="H234" i="8"/>
  <c r="K211" i="3"/>
  <c r="J211" i="3"/>
  <c r="J144" i="3"/>
  <c r="K144" i="3"/>
  <c r="T14" i="5"/>
  <c r="V14" i="5"/>
  <c r="W14" i="5"/>
  <c r="U14" i="5"/>
  <c r="S14" i="5"/>
  <c r="H194" i="3"/>
  <c r="M20" i="2"/>
  <c r="L20" i="2"/>
  <c r="L8" i="2"/>
  <c r="K8" i="2"/>
  <c r="M8" i="2"/>
  <c r="J8" i="2"/>
  <c r="N8" i="2"/>
  <c r="I17" i="2"/>
  <c r="M14" i="6"/>
  <c r="L14" i="6"/>
  <c r="K14" i="6"/>
  <c r="J14" i="6"/>
  <c r="I14" i="6"/>
  <c r="U23" i="6"/>
  <c r="S23" i="6"/>
  <c r="K52" i="5"/>
  <c r="I52" i="5"/>
  <c r="K28" i="5"/>
  <c r="I28" i="5"/>
  <c r="W50" i="5"/>
  <c r="V50" i="5"/>
  <c r="U50" i="5"/>
  <c r="T50" i="5"/>
  <c r="S50" i="5"/>
  <c r="U28" i="5"/>
  <c r="T28" i="5"/>
  <c r="S28" i="5"/>
  <c r="V28" i="5"/>
  <c r="W28" i="5"/>
  <c r="S38" i="5"/>
  <c r="W38" i="5"/>
  <c r="V38" i="5"/>
  <c r="U38" i="5"/>
  <c r="T38" i="5"/>
  <c r="W43" i="5"/>
  <c r="V43" i="5"/>
  <c r="U43" i="5"/>
  <c r="T43" i="5"/>
  <c r="S43" i="5"/>
  <c r="M153" i="3"/>
  <c r="J153" i="3"/>
  <c r="N153" i="3"/>
  <c r="L153" i="3"/>
  <c r="K153" i="3"/>
  <c r="N158" i="3"/>
  <c r="N162" i="3"/>
  <c r="I196" i="3"/>
  <c r="M185" i="3"/>
  <c r="J185" i="3"/>
  <c r="N185" i="3"/>
  <c r="L185" i="3"/>
  <c r="K185" i="3"/>
  <c r="N167" i="3"/>
  <c r="M167" i="3"/>
  <c r="L167" i="3"/>
  <c r="K167" i="3"/>
  <c r="J167" i="3"/>
  <c r="L144" i="3"/>
  <c r="M144" i="3"/>
  <c r="I42" i="2"/>
  <c r="N39" i="2"/>
  <c r="M39" i="2"/>
  <c r="L39" i="2"/>
  <c r="K39" i="2"/>
  <c r="J39" i="2"/>
  <c r="K16" i="5"/>
  <c r="I16" i="5"/>
  <c r="I48" i="5"/>
  <c r="K48" i="5"/>
  <c r="K34" i="5"/>
  <c r="I34" i="5"/>
  <c r="J166" i="3"/>
  <c r="K166" i="3"/>
  <c r="L80" i="8"/>
  <c r="L81" i="8"/>
  <c r="K129" i="3"/>
  <c r="M129" i="3"/>
  <c r="L129" i="3"/>
  <c r="J129" i="3"/>
  <c r="K126" i="3"/>
  <c r="J126" i="3"/>
  <c r="M126" i="3"/>
  <c r="L126" i="3"/>
  <c r="H210" i="8"/>
  <c r="J210" i="8"/>
  <c r="H188" i="8"/>
  <c r="J188" i="8"/>
  <c r="H166" i="8"/>
  <c r="J166" i="8"/>
  <c r="H144" i="8"/>
  <c r="J144" i="8"/>
  <c r="H122" i="8"/>
  <c r="J122" i="8"/>
  <c r="J79" i="8"/>
  <c r="L58" i="8"/>
  <c r="N58" i="8"/>
  <c r="L15" i="5"/>
  <c r="J15" i="5"/>
  <c r="F38" i="10"/>
  <c r="H38" i="10"/>
  <c r="O209" i="8"/>
  <c r="O212" i="8"/>
  <c r="N212" i="8"/>
  <c r="J175" i="8"/>
  <c r="L175" i="8"/>
  <c r="O165" i="8"/>
  <c r="J145" i="8"/>
  <c r="L145" i="8"/>
  <c r="H125" i="8"/>
  <c r="J125" i="8"/>
  <c r="H84" i="8"/>
  <c r="H65" i="8"/>
  <c r="L53" i="8"/>
  <c r="N53" i="8"/>
  <c r="W46" i="6"/>
  <c r="V46" i="6"/>
  <c r="U46" i="6"/>
  <c r="T46" i="6"/>
  <c r="S46" i="6"/>
  <c r="W38" i="6"/>
  <c r="V38" i="6"/>
  <c r="U38" i="6"/>
  <c r="T38" i="6"/>
  <c r="S38" i="6"/>
  <c r="W30" i="6"/>
  <c r="V30" i="6"/>
  <c r="U30" i="6"/>
  <c r="T30" i="6"/>
  <c r="S30" i="6"/>
  <c r="V22" i="6"/>
  <c r="U22" i="6"/>
  <c r="T22" i="6"/>
  <c r="S22" i="6"/>
  <c r="W22" i="6"/>
  <c r="W23" i="6"/>
  <c r="L41" i="5"/>
  <c r="K41" i="5"/>
  <c r="J41" i="5"/>
  <c r="I41" i="5"/>
  <c r="M41" i="5"/>
  <c r="L25" i="5"/>
  <c r="I25" i="5"/>
  <c r="J25" i="5"/>
  <c r="M25" i="5"/>
  <c r="K25" i="5"/>
  <c r="M26" i="5"/>
  <c r="M27" i="5"/>
  <c r="M28" i="5"/>
  <c r="F169" i="8"/>
  <c r="J60" i="8"/>
  <c r="J56" i="8"/>
  <c r="W34" i="5"/>
  <c r="V34" i="5"/>
  <c r="U34" i="5"/>
  <c r="T34" i="5"/>
  <c r="S34" i="5"/>
  <c r="T40" i="5"/>
  <c r="V40" i="5"/>
  <c r="F196" i="3"/>
  <c r="E186" i="3"/>
  <c r="J62" i="2"/>
  <c r="K62" i="2"/>
  <c r="M27" i="6"/>
  <c r="L27" i="6"/>
  <c r="K27" i="6"/>
  <c r="J27" i="6"/>
  <c r="I27" i="6"/>
  <c r="M40" i="6"/>
  <c r="L40" i="6"/>
  <c r="K40" i="6"/>
  <c r="J40" i="6"/>
  <c r="I40" i="6"/>
  <c r="I12" i="6"/>
  <c r="M12" i="6"/>
  <c r="L12" i="6"/>
  <c r="K12" i="6"/>
  <c r="J12" i="6"/>
  <c r="I36" i="6"/>
  <c r="M36" i="6"/>
  <c r="L36" i="6"/>
  <c r="K36" i="6"/>
  <c r="J36" i="6"/>
  <c r="M38" i="6"/>
  <c r="J48" i="2"/>
  <c r="K48" i="2"/>
  <c r="L48" i="2"/>
  <c r="N48" i="2"/>
  <c r="M48" i="2"/>
  <c r="M57" i="13"/>
  <c r="L57" i="13"/>
  <c r="K57" i="13"/>
  <c r="J57" i="13"/>
  <c r="I57" i="13"/>
  <c r="M23" i="13"/>
  <c r="L23" i="13"/>
  <c r="K23" i="13"/>
  <c r="J23" i="13"/>
  <c r="I23" i="13"/>
  <c r="M43" i="13"/>
  <c r="L43" i="13"/>
  <c r="K43" i="13"/>
  <c r="J43" i="13"/>
  <c r="I43" i="13"/>
  <c r="M112" i="13"/>
  <c r="L112" i="13"/>
  <c r="K112" i="13"/>
  <c r="J112" i="13"/>
  <c r="I112" i="13"/>
  <c r="M46" i="13"/>
  <c r="L46" i="13"/>
  <c r="K46" i="13"/>
  <c r="J46" i="13"/>
  <c r="I46" i="13"/>
  <c r="M115" i="13"/>
  <c r="L115" i="13"/>
  <c r="K115" i="13"/>
  <c r="J115" i="13"/>
  <c r="I115" i="13"/>
  <c r="L18" i="13"/>
  <c r="K18" i="13"/>
  <c r="J18" i="13"/>
  <c r="I18" i="13"/>
  <c r="M18" i="13"/>
  <c r="L84" i="13"/>
  <c r="K84" i="13"/>
  <c r="J84" i="13"/>
  <c r="I84" i="13"/>
  <c r="M84" i="13"/>
  <c r="K87" i="13"/>
  <c r="J87" i="13"/>
  <c r="I87" i="13"/>
  <c r="M87" i="13"/>
  <c r="L87" i="13"/>
  <c r="J56" i="13"/>
  <c r="I56" i="13"/>
  <c r="M56" i="13"/>
  <c r="L56" i="13"/>
  <c r="K56" i="13"/>
  <c r="J134" i="13"/>
  <c r="I134" i="13"/>
  <c r="M134" i="13"/>
  <c r="L134" i="13"/>
  <c r="K134" i="13"/>
  <c r="I59" i="13"/>
  <c r="M59" i="13"/>
  <c r="L59" i="13"/>
  <c r="K59" i="13"/>
  <c r="J59" i="13"/>
  <c r="I137" i="13"/>
  <c r="M137" i="13"/>
  <c r="L137" i="13"/>
  <c r="K137" i="13"/>
  <c r="J137" i="13"/>
  <c r="M45" i="13"/>
  <c r="L45" i="13"/>
  <c r="K45" i="13"/>
  <c r="J45" i="13"/>
  <c r="I45" i="13"/>
  <c r="M123" i="13"/>
  <c r="L123" i="13"/>
  <c r="K123" i="13"/>
  <c r="J123" i="13"/>
  <c r="I123" i="13"/>
  <c r="F100" i="8"/>
  <c r="H100" i="8"/>
  <c r="F188" i="8"/>
  <c r="F40" i="8"/>
  <c r="H40" i="8"/>
  <c r="F171" i="8"/>
  <c r="H171" i="8"/>
  <c r="F37" i="8"/>
  <c r="H37" i="8"/>
  <c r="F257" i="8"/>
  <c r="F129" i="8"/>
  <c r="H129" i="8"/>
  <c r="F239" i="8"/>
  <c r="F170" i="8"/>
  <c r="H170" i="8"/>
  <c r="F109" i="8"/>
  <c r="H109" i="8"/>
  <c r="F197" i="8"/>
  <c r="H197" i="8"/>
  <c r="F98" i="8"/>
  <c r="H98" i="8"/>
  <c r="F186" i="8"/>
  <c r="H186" i="8"/>
  <c r="F219" i="8"/>
  <c r="H219" i="8"/>
  <c r="F274" i="8"/>
  <c r="F215" i="8"/>
  <c r="H215" i="8"/>
  <c r="F256" i="8"/>
  <c r="H256" i="8"/>
  <c r="F193" i="3"/>
  <c r="E187" i="3"/>
  <c r="J24" i="2"/>
  <c r="K24" i="2"/>
  <c r="E193" i="3"/>
  <c r="M182" i="3"/>
  <c r="L182" i="3"/>
  <c r="L156" i="3"/>
  <c r="K156" i="3"/>
  <c r="N156" i="3"/>
  <c r="M156" i="3"/>
  <c r="J156" i="3"/>
  <c r="L60" i="2"/>
  <c r="K60" i="2"/>
  <c r="J60" i="2"/>
  <c r="N60" i="2"/>
  <c r="M60" i="2"/>
  <c r="N62" i="2"/>
  <c r="N61" i="2"/>
  <c r="L36" i="2"/>
  <c r="K36" i="2"/>
  <c r="J36" i="2"/>
  <c r="N36" i="2"/>
  <c r="M36" i="2"/>
  <c r="F186" i="3"/>
  <c r="S9" i="6"/>
  <c r="U9" i="6"/>
  <c r="U31" i="6"/>
  <c r="S31" i="6"/>
  <c r="W26" i="5"/>
  <c r="T26" i="5"/>
  <c r="S26" i="5"/>
  <c r="V26" i="5"/>
  <c r="U26" i="5"/>
  <c r="V12" i="5"/>
  <c r="S12" i="5"/>
  <c r="W12" i="5"/>
  <c r="U12" i="5"/>
  <c r="T12" i="5"/>
  <c r="W15" i="5"/>
  <c r="U36" i="5"/>
  <c r="T36" i="5"/>
  <c r="S36" i="5"/>
  <c r="W36" i="5"/>
  <c r="V36" i="5"/>
  <c r="S46" i="5"/>
  <c r="W46" i="5"/>
  <c r="V46" i="5"/>
  <c r="U46" i="5"/>
  <c r="T46" i="5"/>
  <c r="W51" i="5"/>
  <c r="V51" i="5"/>
  <c r="U51" i="5"/>
  <c r="S51" i="5"/>
  <c r="T51" i="5"/>
  <c r="K170" i="3"/>
  <c r="N170" i="3"/>
  <c r="M170" i="3"/>
  <c r="L170" i="3"/>
  <c r="J170" i="3"/>
  <c r="M157" i="3"/>
  <c r="J157" i="3"/>
  <c r="N157" i="3"/>
  <c r="L157" i="3"/>
  <c r="K157" i="3"/>
  <c r="M208" i="3"/>
  <c r="J208" i="3"/>
  <c r="N208" i="3"/>
  <c r="L208" i="3"/>
  <c r="K208" i="3"/>
  <c r="N209" i="3"/>
  <c r="N211" i="3"/>
  <c r="N213" i="3"/>
  <c r="N171" i="3"/>
  <c r="M171" i="3"/>
  <c r="L171" i="3"/>
  <c r="K171" i="3"/>
  <c r="J171" i="3"/>
  <c r="F68" i="2"/>
  <c r="H43" i="2"/>
  <c r="L19" i="2"/>
  <c r="M19" i="2"/>
  <c r="H42" i="2"/>
  <c r="K31" i="5"/>
  <c r="I31" i="5"/>
  <c r="I19" i="5"/>
  <c r="K19" i="5"/>
  <c r="I29" i="5"/>
  <c r="K29" i="5"/>
  <c r="K42" i="5"/>
  <c r="I42" i="5"/>
  <c r="L77" i="8"/>
  <c r="M46" i="6"/>
  <c r="L46" i="6"/>
  <c r="K46" i="6"/>
  <c r="J46" i="6"/>
  <c r="I46" i="6"/>
  <c r="F195" i="3"/>
  <c r="M131" i="3"/>
  <c r="J131" i="3"/>
  <c r="K131" i="3"/>
  <c r="L131" i="3"/>
  <c r="L69" i="2"/>
  <c r="K69" i="2"/>
  <c r="J69" i="2"/>
  <c r="M69" i="2"/>
  <c r="V44" i="6"/>
  <c r="T44" i="6"/>
  <c r="V28" i="6"/>
  <c r="T28" i="6"/>
  <c r="F20" i="10"/>
  <c r="O58" i="8"/>
  <c r="K46" i="5"/>
  <c r="J46" i="5"/>
  <c r="I46" i="5"/>
  <c r="M46" i="5"/>
  <c r="L46" i="5"/>
  <c r="K30" i="5"/>
  <c r="J30" i="5"/>
  <c r="I30" i="5"/>
  <c r="M30" i="5"/>
  <c r="L30" i="5"/>
  <c r="F35" i="10"/>
  <c r="F31" i="10"/>
  <c r="H31" i="10"/>
  <c r="O207" i="8"/>
  <c r="N207" i="8"/>
  <c r="J211" i="8"/>
  <c r="L211" i="8"/>
  <c r="O214" i="8"/>
  <c r="L173" i="8"/>
  <c r="O163" i="8"/>
  <c r="N163" i="8"/>
  <c r="L143" i="8"/>
  <c r="N143" i="8"/>
  <c r="O53" i="8"/>
  <c r="F53" i="8"/>
  <c r="F36" i="10"/>
  <c r="O36" i="10"/>
  <c r="H87" i="8"/>
  <c r="W49" i="6"/>
  <c r="V49" i="6"/>
  <c r="U49" i="6"/>
  <c r="T49" i="6"/>
  <c r="S49" i="6"/>
  <c r="F147" i="8"/>
  <c r="J87" i="8"/>
  <c r="J64" i="8"/>
  <c r="W29" i="5"/>
  <c r="V29" i="5"/>
  <c r="U29" i="5"/>
  <c r="T29" i="5"/>
  <c r="S29" i="5"/>
  <c r="W32" i="5"/>
  <c r="T15" i="5"/>
  <c r="V15" i="5"/>
  <c r="V48" i="5"/>
  <c r="T48" i="5"/>
  <c r="E191" i="3"/>
  <c r="K154" i="3"/>
  <c r="J154" i="3"/>
  <c r="N154" i="3"/>
  <c r="M154" i="3"/>
  <c r="L154" i="3"/>
  <c r="I187" i="3"/>
  <c r="E190" i="3"/>
  <c r="K10" i="2"/>
  <c r="J10" i="2"/>
  <c r="M35" i="6"/>
  <c r="L35" i="6"/>
  <c r="K35" i="6"/>
  <c r="J35" i="6"/>
  <c r="I35" i="6"/>
  <c r="M48" i="6"/>
  <c r="L48" i="6"/>
  <c r="K48" i="6"/>
  <c r="J48" i="6"/>
  <c r="I48" i="6"/>
  <c r="J7" i="6"/>
  <c r="I7" i="6"/>
  <c r="M7" i="6"/>
  <c r="K7" i="6"/>
  <c r="L7" i="6"/>
  <c r="I23" i="6"/>
  <c r="M23" i="6"/>
  <c r="L23" i="6"/>
  <c r="K23" i="6"/>
  <c r="J23" i="6"/>
  <c r="I44" i="6"/>
  <c r="M44" i="6"/>
  <c r="L44" i="6"/>
  <c r="K44" i="6"/>
  <c r="J44" i="6"/>
  <c r="J41" i="2"/>
  <c r="K41" i="2"/>
  <c r="M41" i="2"/>
  <c r="L41" i="2"/>
  <c r="M126" i="13"/>
  <c r="L126" i="13"/>
  <c r="K126" i="13"/>
  <c r="J126" i="13"/>
  <c r="I126" i="13"/>
  <c r="M92" i="13"/>
  <c r="L92" i="13"/>
  <c r="K92" i="13"/>
  <c r="J92" i="13"/>
  <c r="I92" i="13"/>
  <c r="M52" i="13"/>
  <c r="L52" i="13"/>
  <c r="K52" i="13"/>
  <c r="J52" i="13"/>
  <c r="I52" i="13"/>
  <c r="M121" i="13"/>
  <c r="L121" i="13"/>
  <c r="K121" i="13"/>
  <c r="J121" i="13"/>
  <c r="I121" i="13"/>
  <c r="M55" i="13"/>
  <c r="L55" i="13"/>
  <c r="K55" i="13"/>
  <c r="J55" i="13"/>
  <c r="I55" i="13"/>
  <c r="M124" i="13"/>
  <c r="L124" i="13"/>
  <c r="K124" i="13"/>
  <c r="J124" i="13"/>
  <c r="I124" i="13"/>
  <c r="H132" i="13"/>
  <c r="L24" i="13"/>
  <c r="K24" i="13"/>
  <c r="J24" i="13"/>
  <c r="I24" i="13"/>
  <c r="M24" i="13"/>
  <c r="L93" i="13"/>
  <c r="K93" i="13"/>
  <c r="J93" i="13"/>
  <c r="I93" i="13"/>
  <c r="M93" i="13"/>
  <c r="K27" i="13"/>
  <c r="J27" i="13"/>
  <c r="I27" i="13"/>
  <c r="M27" i="13"/>
  <c r="L27" i="13"/>
  <c r="K96" i="13"/>
  <c r="J96" i="13"/>
  <c r="I96" i="13"/>
  <c r="H104" i="13"/>
  <c r="M96" i="13"/>
  <c r="L96" i="13"/>
  <c r="J9" i="13"/>
  <c r="I9" i="13"/>
  <c r="M9" i="13"/>
  <c r="L9" i="13"/>
  <c r="K9" i="13"/>
  <c r="J65" i="13"/>
  <c r="I65" i="13"/>
  <c r="M65" i="13"/>
  <c r="L65" i="13"/>
  <c r="K65" i="13"/>
  <c r="J142" i="13"/>
  <c r="I142" i="13"/>
  <c r="M142" i="13"/>
  <c r="L142" i="13"/>
  <c r="K142" i="13"/>
  <c r="I68" i="13"/>
  <c r="H76" i="13"/>
  <c r="M68" i="13"/>
  <c r="L68" i="13"/>
  <c r="K68" i="13"/>
  <c r="J68" i="13"/>
  <c r="I145" i="13"/>
  <c r="M145" i="13"/>
  <c r="L145" i="13"/>
  <c r="K145" i="13"/>
  <c r="J145" i="13"/>
  <c r="H62" i="13"/>
  <c r="M54" i="13"/>
  <c r="L54" i="13"/>
  <c r="K54" i="13"/>
  <c r="J54" i="13"/>
  <c r="I54" i="13"/>
  <c r="M131" i="13"/>
  <c r="L131" i="13"/>
  <c r="K131" i="13"/>
  <c r="J131" i="13"/>
  <c r="I131" i="13"/>
  <c r="F108" i="8"/>
  <c r="H108" i="8"/>
  <c r="F196" i="8"/>
  <c r="H196" i="8"/>
  <c r="F97" i="8"/>
  <c r="H97" i="8"/>
  <c r="F185" i="8"/>
  <c r="H185" i="8"/>
  <c r="F102" i="8"/>
  <c r="H102" i="8"/>
  <c r="F280" i="8"/>
  <c r="H280" i="8"/>
  <c r="F143" i="8"/>
  <c r="H143" i="8"/>
  <c r="F12" i="8"/>
  <c r="H12" i="8"/>
  <c r="F192" i="8"/>
  <c r="H192" i="8"/>
  <c r="F123" i="8"/>
  <c r="H123" i="8"/>
  <c r="F212" i="8"/>
  <c r="H212" i="8"/>
  <c r="F106" i="8"/>
  <c r="H106" i="8"/>
  <c r="F194" i="8"/>
  <c r="H194" i="8"/>
  <c r="F233" i="8"/>
  <c r="H233" i="8"/>
  <c r="F282" i="8"/>
  <c r="F229" i="8"/>
  <c r="H229" i="8"/>
  <c r="F278" i="8"/>
  <c r="H278" i="8"/>
  <c r="T25" i="5"/>
  <c r="U25" i="5"/>
  <c r="S25" i="5"/>
  <c r="V25" i="5"/>
  <c r="W25" i="5"/>
  <c r="S11" i="5"/>
  <c r="W11" i="5"/>
  <c r="U11" i="5"/>
  <c r="T11" i="5"/>
  <c r="V11" i="5"/>
  <c r="K178" i="3"/>
  <c r="L178" i="3"/>
  <c r="J178" i="3"/>
  <c r="I189" i="3"/>
  <c r="M178" i="3"/>
  <c r="N178" i="3"/>
  <c r="F67" i="2"/>
  <c r="I9" i="5"/>
  <c r="K9" i="5"/>
  <c r="F189" i="3"/>
  <c r="E43" i="2"/>
  <c r="M34" i="2"/>
  <c r="L34" i="2"/>
  <c r="L16" i="2"/>
  <c r="K16" i="2"/>
  <c r="M16" i="2"/>
  <c r="J16" i="2"/>
  <c r="N35" i="2"/>
  <c r="M35" i="2"/>
  <c r="L35" i="2"/>
  <c r="K35" i="2"/>
  <c r="J35" i="2"/>
  <c r="N37" i="2"/>
  <c r="F190" i="3"/>
  <c r="V23" i="5"/>
  <c r="S23" i="5"/>
  <c r="W23" i="5"/>
  <c r="U23" i="5"/>
  <c r="T23" i="5"/>
  <c r="U44" i="5"/>
  <c r="T44" i="5"/>
  <c r="S44" i="5"/>
  <c r="W44" i="5"/>
  <c r="V44" i="5"/>
  <c r="K217" i="3"/>
  <c r="N217" i="3"/>
  <c r="M217" i="3"/>
  <c r="L217" i="3"/>
  <c r="J217" i="3"/>
  <c r="M161" i="3"/>
  <c r="J161" i="3"/>
  <c r="N161" i="3"/>
  <c r="L161" i="3"/>
  <c r="K161" i="3"/>
  <c r="M212" i="3"/>
  <c r="J212" i="3"/>
  <c r="N212" i="3"/>
  <c r="L212" i="3"/>
  <c r="K212" i="3"/>
  <c r="N175" i="3"/>
  <c r="M175" i="3"/>
  <c r="I186" i="3"/>
  <c r="L175" i="3"/>
  <c r="K175" i="3"/>
  <c r="J175" i="3"/>
  <c r="N176" i="3"/>
  <c r="N182" i="3"/>
  <c r="K136" i="3"/>
  <c r="N136" i="3"/>
  <c r="M136" i="3"/>
  <c r="L136" i="3"/>
  <c r="J136" i="3"/>
  <c r="H67" i="2"/>
  <c r="K27" i="5"/>
  <c r="I27" i="5"/>
  <c r="K50" i="5"/>
  <c r="I50" i="5"/>
  <c r="F191" i="3"/>
  <c r="L85" i="8"/>
  <c r="W45" i="5"/>
  <c r="V45" i="5"/>
  <c r="U45" i="5"/>
  <c r="T45" i="5"/>
  <c r="S45" i="5"/>
  <c r="M127" i="3"/>
  <c r="J127" i="3"/>
  <c r="L127" i="3"/>
  <c r="K127" i="3"/>
  <c r="L198" i="3"/>
  <c r="K198" i="3"/>
  <c r="M198" i="3"/>
  <c r="J198" i="3"/>
  <c r="Z9" i="13"/>
  <c r="X9" i="13"/>
  <c r="E55" i="12"/>
  <c r="E53" i="12"/>
  <c r="E57" i="12" s="1"/>
  <c r="F9" i="10"/>
  <c r="O9" i="10"/>
  <c r="L219" i="8"/>
  <c r="J208" i="8"/>
  <c r="L208" i="8"/>
  <c r="J186" i="8"/>
  <c r="L186" i="8"/>
  <c r="J164" i="8"/>
  <c r="L164" i="8"/>
  <c r="J142" i="8"/>
  <c r="L142" i="8"/>
  <c r="J120" i="8"/>
  <c r="L120" i="8"/>
  <c r="O75" i="8"/>
  <c r="N75" i="8"/>
  <c r="O56" i="8"/>
  <c r="N56" i="8"/>
  <c r="V31" i="6"/>
  <c r="T31" i="6"/>
  <c r="V23" i="6"/>
  <c r="T23" i="6"/>
  <c r="U16" i="6"/>
  <c r="T16" i="6"/>
  <c r="S16" i="6"/>
  <c r="W16" i="6"/>
  <c r="V16" i="6"/>
  <c r="U8" i="6"/>
  <c r="T8" i="6"/>
  <c r="S8" i="6"/>
  <c r="V8" i="6"/>
  <c r="W8" i="6"/>
  <c r="L42" i="5"/>
  <c r="J42" i="5"/>
  <c r="J26" i="5"/>
  <c r="L26" i="5"/>
  <c r="F43" i="10"/>
  <c r="F39" i="10"/>
  <c r="H39" i="10"/>
  <c r="O211" i="8"/>
  <c r="N211" i="8"/>
  <c r="L214" i="8"/>
  <c r="N214" i="8"/>
  <c r="H191" i="8"/>
  <c r="J191" i="8"/>
  <c r="J153" i="8"/>
  <c r="L153" i="8"/>
  <c r="O143" i="8"/>
  <c r="J123" i="8"/>
  <c r="L123" i="8"/>
  <c r="J82" i="8"/>
  <c r="L61" i="8"/>
  <c r="O35" i="10"/>
  <c r="J85" i="8"/>
  <c r="F125" i="8"/>
  <c r="J57" i="8"/>
  <c r="M30" i="6"/>
  <c r="L30" i="6"/>
  <c r="K30" i="6"/>
  <c r="J30" i="6"/>
  <c r="I30" i="6"/>
  <c r="V13" i="5"/>
  <c r="U13" i="5"/>
  <c r="S13" i="5"/>
  <c r="W13" i="5"/>
  <c r="T13" i="5"/>
  <c r="H188" i="3"/>
  <c r="E194" i="3"/>
  <c r="J58" i="2"/>
  <c r="K58" i="2"/>
  <c r="M43" i="6"/>
  <c r="L43" i="6"/>
  <c r="K43" i="6"/>
  <c r="J43" i="6"/>
  <c r="I43" i="6"/>
  <c r="J15" i="6"/>
  <c r="I15" i="6"/>
  <c r="M15" i="6"/>
  <c r="L15" i="6"/>
  <c r="K15" i="6"/>
  <c r="J31" i="6"/>
  <c r="I31" i="6"/>
  <c r="M31" i="6"/>
  <c r="L31" i="6"/>
  <c r="K31" i="6"/>
  <c r="I52" i="6"/>
  <c r="M52" i="6"/>
  <c r="L52" i="6"/>
  <c r="K52" i="6"/>
  <c r="J52" i="6"/>
  <c r="M139" i="3"/>
  <c r="J139" i="3"/>
  <c r="K139" i="3"/>
  <c r="L139" i="3"/>
  <c r="N139" i="3"/>
  <c r="J33" i="2"/>
  <c r="L33" i="2"/>
  <c r="M33" i="2"/>
  <c r="N33" i="2"/>
  <c r="K33" i="2"/>
  <c r="M83" i="13"/>
  <c r="L83" i="13"/>
  <c r="K83" i="13"/>
  <c r="J83" i="13"/>
  <c r="I83" i="13"/>
  <c r="M117" i="13"/>
  <c r="L117" i="13"/>
  <c r="K117" i="13"/>
  <c r="J117" i="13"/>
  <c r="I117" i="13"/>
  <c r="M60" i="13"/>
  <c r="L60" i="13"/>
  <c r="K60" i="13"/>
  <c r="J60" i="13"/>
  <c r="I60" i="13"/>
  <c r="M129" i="13"/>
  <c r="L129" i="13"/>
  <c r="K129" i="13"/>
  <c r="J129" i="13"/>
  <c r="I129" i="13"/>
  <c r="M64" i="13"/>
  <c r="L64" i="13"/>
  <c r="K64" i="13"/>
  <c r="J64" i="13"/>
  <c r="I64" i="13"/>
  <c r="M141" i="13"/>
  <c r="L141" i="13"/>
  <c r="K141" i="13"/>
  <c r="J141" i="13"/>
  <c r="I141" i="13"/>
  <c r="L32" i="13"/>
  <c r="K32" i="13"/>
  <c r="J32" i="13"/>
  <c r="I32" i="13"/>
  <c r="M32" i="13"/>
  <c r="L101" i="13"/>
  <c r="K101" i="13"/>
  <c r="J101" i="13"/>
  <c r="I101" i="13"/>
  <c r="M101" i="13"/>
  <c r="K36" i="13"/>
  <c r="J36" i="13"/>
  <c r="I36" i="13"/>
  <c r="M36" i="13"/>
  <c r="L36" i="13"/>
  <c r="K113" i="13"/>
  <c r="J113" i="13"/>
  <c r="I113" i="13"/>
  <c r="M113" i="13"/>
  <c r="L113" i="13"/>
  <c r="J13" i="13"/>
  <c r="I13" i="13"/>
  <c r="M13" i="13"/>
  <c r="L13" i="13"/>
  <c r="K13" i="13"/>
  <c r="J73" i="13"/>
  <c r="I73" i="13"/>
  <c r="M73" i="13"/>
  <c r="L73" i="13"/>
  <c r="K73" i="13"/>
  <c r="J151" i="13"/>
  <c r="I151" i="13"/>
  <c r="M151" i="13"/>
  <c r="L151" i="13"/>
  <c r="K151" i="13"/>
  <c r="I85" i="13"/>
  <c r="M85" i="13"/>
  <c r="L85" i="13"/>
  <c r="K85" i="13"/>
  <c r="J85" i="13"/>
  <c r="I154" i="13"/>
  <c r="M154" i="13"/>
  <c r="L154" i="13"/>
  <c r="K154" i="13"/>
  <c r="J154" i="13"/>
  <c r="M71" i="13"/>
  <c r="L71" i="13"/>
  <c r="K71" i="13"/>
  <c r="J71" i="13"/>
  <c r="I71" i="13"/>
  <c r="M140" i="13"/>
  <c r="L140" i="13"/>
  <c r="K140" i="13"/>
  <c r="J140" i="13"/>
  <c r="I140" i="13"/>
  <c r="F122" i="8"/>
  <c r="F210" i="8"/>
  <c r="F105" i="8"/>
  <c r="H105" i="8"/>
  <c r="F193" i="8"/>
  <c r="H193" i="8"/>
  <c r="F124" i="8"/>
  <c r="H124" i="8"/>
  <c r="F15" i="8"/>
  <c r="H15" i="8"/>
  <c r="F151" i="8"/>
  <c r="H151" i="8"/>
  <c r="F20" i="8"/>
  <c r="H20" i="8"/>
  <c r="F283" i="8"/>
  <c r="F131" i="8"/>
  <c r="H131" i="8"/>
  <c r="F238" i="8"/>
  <c r="F120" i="8"/>
  <c r="H120" i="8"/>
  <c r="F208" i="8"/>
  <c r="H208" i="8"/>
  <c r="F241" i="8"/>
  <c r="H241" i="8"/>
  <c r="F232" i="8"/>
  <c r="F237" i="8"/>
  <c r="H237" i="8"/>
  <c r="I20" i="5"/>
  <c r="K20" i="5"/>
  <c r="F188" i="3"/>
  <c r="H68" i="2"/>
  <c r="J65" i="2"/>
  <c r="K65" i="2"/>
  <c r="I23" i="5"/>
  <c r="K23" i="5"/>
  <c r="K174" i="3"/>
  <c r="M174" i="3"/>
  <c r="L174" i="3"/>
  <c r="J174" i="3"/>
  <c r="N174" i="3"/>
  <c r="L74" i="2"/>
  <c r="K74" i="2"/>
  <c r="J74" i="2"/>
  <c r="M74" i="2"/>
  <c r="N74" i="2"/>
  <c r="G42" i="2"/>
  <c r="E17" i="2"/>
  <c r="M14" i="2"/>
  <c r="L14" i="2"/>
  <c r="F194" i="3"/>
  <c r="U47" i="6"/>
  <c r="S47" i="6"/>
  <c r="V31" i="5"/>
  <c r="U31" i="5"/>
  <c r="T31" i="5"/>
  <c r="S31" i="5"/>
  <c r="W31" i="5"/>
  <c r="U52" i="5"/>
  <c r="T52" i="5"/>
  <c r="S52" i="5"/>
  <c r="W52" i="5"/>
  <c r="V52" i="5"/>
  <c r="W8" i="5"/>
  <c r="V8" i="5"/>
  <c r="T8" i="5"/>
  <c r="S8" i="5"/>
  <c r="U8" i="5"/>
  <c r="L211" i="3"/>
  <c r="M211" i="3"/>
  <c r="L164" i="3"/>
  <c r="M164" i="3"/>
  <c r="M165" i="3"/>
  <c r="J165" i="3"/>
  <c r="N165" i="3"/>
  <c r="L165" i="3"/>
  <c r="K165" i="3"/>
  <c r="M216" i="3"/>
  <c r="J216" i="3"/>
  <c r="L216" i="3"/>
  <c r="K216" i="3"/>
  <c r="N216" i="3"/>
  <c r="N179" i="3"/>
  <c r="M179" i="3"/>
  <c r="I190" i="3"/>
  <c r="L179" i="3"/>
  <c r="K179" i="3"/>
  <c r="J179" i="3"/>
  <c r="M21" i="5"/>
  <c r="L21" i="5"/>
  <c r="K21" i="5"/>
  <c r="J21" i="5"/>
  <c r="I21" i="5"/>
  <c r="I35" i="5"/>
  <c r="K35" i="5"/>
  <c r="K45" i="5"/>
  <c r="I45" i="5"/>
  <c r="H189" i="3"/>
  <c r="G67" i="2"/>
  <c r="F258" i="8"/>
  <c r="H258" i="8"/>
  <c r="L82" i="8"/>
  <c r="N82" i="8"/>
  <c r="L128" i="3"/>
  <c r="K128" i="3"/>
  <c r="J128" i="3"/>
  <c r="M128" i="3"/>
  <c r="K134" i="3"/>
  <c r="J134" i="3"/>
  <c r="M134" i="3"/>
  <c r="L134" i="3"/>
  <c r="L125" i="3"/>
  <c r="K125" i="3"/>
  <c r="M125" i="3"/>
  <c r="J125" i="3"/>
  <c r="N277" i="8"/>
  <c r="O277" i="8"/>
  <c r="L257" i="8"/>
  <c r="N257" i="8"/>
  <c r="F84" i="8"/>
  <c r="F55" i="8"/>
  <c r="H55" i="8"/>
  <c r="H75" i="8"/>
  <c r="U40" i="6"/>
  <c r="T40" i="6"/>
  <c r="S40" i="6"/>
  <c r="W40" i="6"/>
  <c r="V40" i="6"/>
  <c r="U24" i="6"/>
  <c r="T24" i="6"/>
  <c r="S24" i="6"/>
  <c r="W24" i="6"/>
  <c r="V24" i="6"/>
  <c r="Z17" i="13"/>
  <c r="X17" i="13"/>
  <c r="F33" i="10"/>
  <c r="H33" i="10"/>
  <c r="F17" i="10"/>
  <c r="L216" i="8"/>
  <c r="J194" i="8"/>
  <c r="L194" i="8"/>
  <c r="J172" i="8"/>
  <c r="L172" i="8"/>
  <c r="J150" i="8"/>
  <c r="L150" i="8"/>
  <c r="J128" i="8"/>
  <c r="L128" i="8"/>
  <c r="H54" i="8"/>
  <c r="L7" i="5"/>
  <c r="J7" i="5"/>
  <c r="F40" i="10"/>
  <c r="J218" i="8"/>
  <c r="L213" i="8"/>
  <c r="N213" i="8"/>
  <c r="J189" i="8"/>
  <c r="L189" i="8"/>
  <c r="H169" i="8"/>
  <c r="J169" i="8"/>
  <c r="J131" i="8"/>
  <c r="L131" i="8"/>
  <c r="O121" i="8"/>
  <c r="O78" i="8"/>
  <c r="N78" i="8"/>
  <c r="O59" i="8"/>
  <c r="N59" i="8"/>
  <c r="L49" i="5"/>
  <c r="K49" i="5"/>
  <c r="J49" i="5"/>
  <c r="I49" i="5"/>
  <c r="M49" i="5"/>
  <c r="L33" i="5"/>
  <c r="K33" i="5"/>
  <c r="J33" i="5"/>
  <c r="I33" i="5"/>
  <c r="M33" i="5"/>
  <c r="L17" i="5"/>
  <c r="I17" i="5"/>
  <c r="J17" i="5"/>
  <c r="K17" i="5"/>
  <c r="M17" i="5"/>
  <c r="M19" i="5"/>
  <c r="M20" i="5"/>
  <c r="G193" i="3"/>
  <c r="O33" i="10"/>
  <c r="J77" i="8"/>
  <c r="W17" i="6"/>
  <c r="V17" i="6"/>
  <c r="U17" i="6"/>
  <c r="T17" i="6"/>
  <c r="S17" i="6"/>
  <c r="W20" i="6"/>
  <c r="J53" i="8"/>
  <c r="J54" i="8"/>
  <c r="L54" i="8"/>
  <c r="K172" i="3"/>
  <c r="J172" i="3"/>
  <c r="E188" i="3"/>
  <c r="K138" i="3"/>
  <c r="J138" i="3"/>
  <c r="K21" i="6"/>
  <c r="J21" i="6"/>
  <c r="I21" i="6"/>
  <c r="M21" i="6"/>
  <c r="L21" i="6"/>
  <c r="K26" i="6"/>
  <c r="J26" i="6"/>
  <c r="I26" i="6"/>
  <c r="M26" i="6"/>
  <c r="L26" i="6"/>
  <c r="J47" i="6"/>
  <c r="I47" i="6"/>
  <c r="M47" i="6"/>
  <c r="L47" i="6"/>
  <c r="K47" i="6"/>
  <c r="M33" i="6"/>
  <c r="L33" i="6"/>
  <c r="K33" i="6"/>
  <c r="J33" i="6"/>
  <c r="I33" i="6"/>
  <c r="N137" i="3"/>
  <c r="M137" i="3"/>
  <c r="L137" i="3"/>
  <c r="K137" i="3"/>
  <c r="J137" i="3"/>
  <c r="M40" i="13"/>
  <c r="L40" i="13"/>
  <c r="K40" i="13"/>
  <c r="J40" i="13"/>
  <c r="I40" i="13"/>
  <c r="H48" i="13"/>
  <c r="M11" i="13"/>
  <c r="L11" i="13"/>
  <c r="K11" i="13"/>
  <c r="J11" i="13"/>
  <c r="I11" i="13"/>
  <c r="M78" i="13"/>
  <c r="L78" i="13"/>
  <c r="K78" i="13"/>
  <c r="J78" i="13"/>
  <c r="I78" i="13"/>
  <c r="M155" i="13"/>
  <c r="L155" i="13"/>
  <c r="K155" i="13"/>
  <c r="J155" i="13"/>
  <c r="I155" i="13"/>
  <c r="M81" i="13"/>
  <c r="L81" i="13"/>
  <c r="K81" i="13"/>
  <c r="J81" i="13"/>
  <c r="I81" i="13"/>
  <c r="M158" i="13"/>
  <c r="L158" i="13"/>
  <c r="K158" i="13"/>
  <c r="J158" i="13"/>
  <c r="I158" i="13"/>
  <c r="L50" i="13"/>
  <c r="K50" i="13"/>
  <c r="J50" i="13"/>
  <c r="I50" i="13"/>
  <c r="M50" i="13"/>
  <c r="L127" i="13"/>
  <c r="K127" i="13"/>
  <c r="J127" i="13"/>
  <c r="I127" i="13"/>
  <c r="M127" i="13"/>
  <c r="K53" i="13"/>
  <c r="J53" i="13"/>
  <c r="I53" i="13"/>
  <c r="M53" i="13"/>
  <c r="L53" i="13"/>
  <c r="K130" i="13"/>
  <c r="J130" i="13"/>
  <c r="I130" i="13"/>
  <c r="M130" i="13"/>
  <c r="L130" i="13"/>
  <c r="J22" i="13"/>
  <c r="I22" i="13"/>
  <c r="M22" i="13"/>
  <c r="L22" i="13"/>
  <c r="K22" i="13"/>
  <c r="J99" i="13"/>
  <c r="I99" i="13"/>
  <c r="M99" i="13"/>
  <c r="L99" i="13"/>
  <c r="K99" i="13"/>
  <c r="I25" i="13"/>
  <c r="M25" i="13"/>
  <c r="L25" i="13"/>
  <c r="K25" i="13"/>
  <c r="J25" i="13"/>
  <c r="I102" i="13"/>
  <c r="M102" i="13"/>
  <c r="L102" i="13"/>
  <c r="K102" i="13"/>
  <c r="J102" i="13"/>
  <c r="H20" i="13"/>
  <c r="M12" i="13"/>
  <c r="L12" i="13"/>
  <c r="K12" i="13"/>
  <c r="J12" i="13"/>
  <c r="I12" i="13"/>
  <c r="M88" i="13"/>
  <c r="L88" i="13"/>
  <c r="K88" i="13"/>
  <c r="J88" i="13"/>
  <c r="I88" i="13"/>
  <c r="M157" i="13"/>
  <c r="L157" i="13"/>
  <c r="K157" i="13"/>
  <c r="J157" i="13"/>
  <c r="I157" i="13"/>
  <c r="F144" i="8"/>
  <c r="F253" i="8"/>
  <c r="F127" i="8"/>
  <c r="H127" i="8"/>
  <c r="F230" i="8"/>
  <c r="H230" i="8"/>
  <c r="F168" i="8"/>
  <c r="H168" i="8"/>
  <c r="F42" i="8"/>
  <c r="H42" i="8"/>
  <c r="F173" i="8"/>
  <c r="H173" i="8"/>
  <c r="F39" i="8"/>
  <c r="H39" i="8"/>
  <c r="F9" i="8"/>
  <c r="H9" i="8"/>
  <c r="F153" i="8"/>
  <c r="H153" i="8"/>
  <c r="F279" i="8"/>
  <c r="F142" i="8"/>
  <c r="H142" i="8"/>
  <c r="F214" i="8"/>
  <c r="H214" i="8"/>
  <c r="F263" i="8"/>
  <c r="H263" i="8"/>
  <c r="F254" i="8"/>
  <c r="F259" i="8"/>
  <c r="H259" i="8"/>
  <c r="L138" i="3"/>
  <c r="M138" i="3"/>
  <c r="J61" i="2"/>
  <c r="K61" i="2"/>
  <c r="J37" i="2"/>
  <c r="K37" i="2"/>
  <c r="J13" i="2"/>
  <c r="K13" i="2"/>
  <c r="M17" i="6"/>
  <c r="L17" i="6"/>
  <c r="K17" i="6"/>
  <c r="J17" i="6"/>
  <c r="I17" i="6"/>
  <c r="G68" i="2"/>
  <c r="L12" i="2"/>
  <c r="K12" i="2"/>
  <c r="J12" i="2"/>
  <c r="M12" i="2"/>
  <c r="N12" i="2"/>
  <c r="U36" i="6"/>
  <c r="S36" i="6"/>
  <c r="V47" i="5"/>
  <c r="U47" i="5"/>
  <c r="T47" i="5"/>
  <c r="S47" i="5"/>
  <c r="W47" i="5"/>
  <c r="T41" i="5"/>
  <c r="S41" i="5"/>
  <c r="W41" i="5"/>
  <c r="V41" i="5"/>
  <c r="U41" i="5"/>
  <c r="W19" i="5"/>
  <c r="V19" i="5"/>
  <c r="S19" i="5"/>
  <c r="T19" i="5"/>
  <c r="U19" i="5"/>
  <c r="L184" i="3"/>
  <c r="K184" i="3"/>
  <c r="N184" i="3"/>
  <c r="M184" i="3"/>
  <c r="J184" i="3"/>
  <c r="I195" i="3"/>
  <c r="M173" i="3"/>
  <c r="J173" i="3"/>
  <c r="K173" i="3"/>
  <c r="L173" i="3"/>
  <c r="N173" i="3"/>
  <c r="N155" i="3"/>
  <c r="M155" i="3"/>
  <c r="K155" i="3"/>
  <c r="J155" i="3"/>
  <c r="L155" i="3"/>
  <c r="N210" i="3"/>
  <c r="M210" i="3"/>
  <c r="L210" i="3"/>
  <c r="J210" i="3"/>
  <c r="K210" i="3"/>
  <c r="I51" i="5"/>
  <c r="K51" i="5"/>
  <c r="I15" i="5"/>
  <c r="K15" i="5"/>
  <c r="H195" i="3"/>
  <c r="H187" i="3"/>
  <c r="J209" i="3"/>
  <c r="K209" i="3"/>
  <c r="L86" i="8"/>
  <c r="F13" i="10"/>
  <c r="O13" i="10"/>
  <c r="L215" i="8"/>
  <c r="L192" i="8"/>
  <c r="N192" i="8"/>
  <c r="L170" i="8"/>
  <c r="N170" i="8"/>
  <c r="L148" i="8"/>
  <c r="N148" i="8"/>
  <c r="L126" i="8"/>
  <c r="N126" i="8"/>
  <c r="F83" i="8"/>
  <c r="F64" i="8"/>
  <c r="K38" i="5"/>
  <c r="J38" i="5"/>
  <c r="I38" i="5"/>
  <c r="M38" i="5"/>
  <c r="L38" i="5"/>
  <c r="K22" i="5"/>
  <c r="M22" i="5"/>
  <c r="I22" i="5"/>
  <c r="L22" i="5"/>
  <c r="J22" i="5"/>
  <c r="M23" i="5"/>
  <c r="M24" i="5"/>
  <c r="F37" i="10"/>
  <c r="H37" i="10"/>
  <c r="J217" i="8"/>
  <c r="J215" i="8"/>
  <c r="H218" i="8"/>
  <c r="L187" i="8"/>
  <c r="N187" i="8"/>
  <c r="L129" i="8"/>
  <c r="O119" i="8"/>
  <c r="N119" i="8"/>
  <c r="F78" i="8"/>
  <c r="H78" i="8"/>
  <c r="F59" i="8"/>
  <c r="L45" i="5"/>
  <c r="J45" i="5"/>
  <c r="L29" i="5"/>
  <c r="J29" i="5"/>
  <c r="G189" i="3"/>
  <c r="L64" i="8"/>
  <c r="J58" i="8"/>
  <c r="J62" i="8"/>
  <c r="L62" i="8"/>
  <c r="L215" i="3"/>
  <c r="K215" i="3"/>
  <c r="J215" i="3"/>
  <c r="N215" i="3"/>
  <c r="M215" i="3"/>
  <c r="L168" i="3"/>
  <c r="K168" i="3"/>
  <c r="J168" i="3"/>
  <c r="N168" i="3"/>
  <c r="M168" i="3"/>
  <c r="E192" i="3"/>
  <c r="K34" i="2"/>
  <c r="J34" i="2"/>
  <c r="J19" i="2"/>
  <c r="K19" i="2"/>
  <c r="M8" i="6"/>
  <c r="L8" i="6"/>
  <c r="K8" i="6"/>
  <c r="J8" i="6"/>
  <c r="I8" i="6"/>
  <c r="L13" i="6"/>
  <c r="K13" i="6"/>
  <c r="J13" i="6"/>
  <c r="I13" i="6"/>
  <c r="M13" i="6"/>
  <c r="L29" i="6"/>
  <c r="K29" i="6"/>
  <c r="J29" i="6"/>
  <c r="I29" i="6"/>
  <c r="M29" i="6"/>
  <c r="K34" i="6"/>
  <c r="J34" i="6"/>
  <c r="I34" i="6"/>
  <c r="M34" i="6"/>
  <c r="L34" i="6"/>
  <c r="M9" i="6"/>
  <c r="L9" i="6"/>
  <c r="K9" i="6"/>
  <c r="J9" i="6"/>
  <c r="I9" i="6"/>
  <c r="M41" i="6"/>
  <c r="L41" i="6"/>
  <c r="K41" i="6"/>
  <c r="J41" i="6"/>
  <c r="I41" i="6"/>
  <c r="F192" i="3"/>
  <c r="N141" i="3"/>
  <c r="M141" i="3"/>
  <c r="L141" i="3"/>
  <c r="K141" i="3"/>
  <c r="J141" i="3"/>
  <c r="M143" i="13"/>
  <c r="L143" i="13"/>
  <c r="K143" i="13"/>
  <c r="J143" i="13"/>
  <c r="I143" i="13"/>
  <c r="M109" i="13"/>
  <c r="L109" i="13"/>
  <c r="K109" i="13"/>
  <c r="J109" i="13"/>
  <c r="I109" i="13"/>
  <c r="M15" i="13"/>
  <c r="L15" i="13"/>
  <c r="K15" i="13"/>
  <c r="J15" i="13"/>
  <c r="I15" i="13"/>
  <c r="M86" i="13"/>
  <c r="L86" i="13"/>
  <c r="K86" i="13"/>
  <c r="J86" i="13"/>
  <c r="I86" i="13"/>
  <c r="M89" i="13"/>
  <c r="L89" i="13"/>
  <c r="K89" i="13"/>
  <c r="J89" i="13"/>
  <c r="I89" i="13"/>
  <c r="L58" i="13"/>
  <c r="K58" i="13"/>
  <c r="J58" i="13"/>
  <c r="I58" i="13"/>
  <c r="M58" i="13"/>
  <c r="L136" i="13"/>
  <c r="K136" i="13"/>
  <c r="J136" i="13"/>
  <c r="I136" i="13"/>
  <c r="M136" i="13"/>
  <c r="K61" i="13"/>
  <c r="J61" i="13"/>
  <c r="I61" i="13"/>
  <c r="M61" i="13"/>
  <c r="L61" i="13"/>
  <c r="K139" i="13"/>
  <c r="J139" i="13"/>
  <c r="I139" i="13"/>
  <c r="M139" i="13"/>
  <c r="L139" i="13"/>
  <c r="J30" i="13"/>
  <c r="I30" i="13"/>
  <c r="M30" i="13"/>
  <c r="L30" i="13"/>
  <c r="K30" i="13"/>
  <c r="J108" i="13"/>
  <c r="I108" i="13"/>
  <c r="M108" i="13"/>
  <c r="L108" i="13"/>
  <c r="K108" i="13"/>
  <c r="I33" i="13"/>
  <c r="M33" i="13"/>
  <c r="L33" i="13"/>
  <c r="K33" i="13"/>
  <c r="J33" i="13"/>
  <c r="I111" i="13"/>
  <c r="M111" i="13"/>
  <c r="L111" i="13"/>
  <c r="K111" i="13"/>
  <c r="J111" i="13"/>
  <c r="M16" i="13"/>
  <c r="L16" i="13"/>
  <c r="K16" i="13"/>
  <c r="J16" i="13"/>
  <c r="I16" i="13"/>
  <c r="M97" i="13"/>
  <c r="L97" i="13"/>
  <c r="K97" i="13"/>
  <c r="J97" i="13"/>
  <c r="I97" i="13"/>
  <c r="F16" i="8"/>
  <c r="H16" i="8"/>
  <c r="F152" i="8"/>
  <c r="H152" i="8"/>
  <c r="F13" i="8"/>
  <c r="H13" i="8"/>
  <c r="F141" i="8"/>
  <c r="H141" i="8"/>
  <c r="F275" i="8"/>
  <c r="F190" i="8"/>
  <c r="H190" i="8"/>
  <c r="F99" i="8"/>
  <c r="H99" i="8"/>
  <c r="F187" i="8"/>
  <c r="H187" i="8"/>
  <c r="F104" i="8"/>
  <c r="H104" i="8"/>
  <c r="F17" i="8"/>
  <c r="H17" i="8"/>
  <c r="F167" i="8"/>
  <c r="H167" i="8"/>
  <c r="F14" i="8"/>
  <c r="H14" i="8"/>
  <c r="F150" i="8"/>
  <c r="H150" i="8"/>
  <c r="F216" i="8"/>
  <c r="H216" i="8"/>
  <c r="F277" i="8"/>
  <c r="H277" i="8"/>
  <c r="F262" i="8"/>
  <c r="H262" i="8"/>
  <c r="F273" i="8"/>
  <c r="H273" i="8"/>
  <c r="K164" i="3"/>
  <c r="J164" i="3"/>
  <c r="F43" i="2"/>
  <c r="M11" i="6"/>
  <c r="L11" i="6"/>
  <c r="K11" i="6"/>
  <c r="J11" i="6"/>
  <c r="I11" i="6"/>
  <c r="T17" i="5"/>
  <c r="V17" i="5"/>
  <c r="U17" i="5"/>
  <c r="S17" i="5"/>
  <c r="W17" i="5"/>
  <c r="W18" i="5"/>
  <c r="W21" i="5"/>
  <c r="L64" i="2"/>
  <c r="K64" i="2"/>
  <c r="J64" i="2"/>
  <c r="N64" i="2"/>
  <c r="I67" i="2"/>
  <c r="M64" i="2"/>
  <c r="L40" i="2"/>
  <c r="K40" i="2"/>
  <c r="J40" i="2"/>
  <c r="N40" i="2"/>
  <c r="I43" i="2"/>
  <c r="M40" i="2"/>
  <c r="M10" i="2"/>
  <c r="L10" i="2"/>
  <c r="S44" i="6"/>
  <c r="U44" i="6"/>
  <c r="L20" i="5"/>
  <c r="J20" i="5"/>
  <c r="U9" i="5"/>
  <c r="W9" i="5"/>
  <c r="V9" i="5"/>
  <c r="T9" i="5"/>
  <c r="S9" i="5"/>
  <c r="T49" i="5"/>
  <c r="S49" i="5"/>
  <c r="W49" i="5"/>
  <c r="V49" i="5"/>
  <c r="U49" i="5"/>
  <c r="W27" i="5"/>
  <c r="V27" i="5"/>
  <c r="S27" i="5"/>
  <c r="T27" i="5"/>
  <c r="U27" i="5"/>
  <c r="H190" i="3"/>
  <c r="I188" i="3"/>
  <c r="M177" i="3"/>
  <c r="J177" i="3"/>
  <c r="K177" i="3"/>
  <c r="N177" i="3"/>
  <c r="L177" i="3"/>
  <c r="N159" i="3"/>
  <c r="M159" i="3"/>
  <c r="J159" i="3"/>
  <c r="K159" i="3"/>
  <c r="L159" i="3"/>
  <c r="N214" i="3"/>
  <c r="M214" i="3"/>
  <c r="L214" i="3"/>
  <c r="K214" i="3"/>
  <c r="J214" i="3"/>
  <c r="I32" i="5"/>
  <c r="K32" i="5"/>
  <c r="L180" i="3"/>
  <c r="K180" i="3"/>
  <c r="N180" i="3"/>
  <c r="I191" i="3"/>
  <c r="M180" i="3"/>
  <c r="J180" i="3"/>
  <c r="K158" i="3"/>
  <c r="H191" i="3"/>
  <c r="J158" i="3"/>
  <c r="J213" i="3"/>
  <c r="K213" i="3"/>
  <c r="M135" i="3"/>
  <c r="L135" i="3"/>
  <c r="L75" i="8"/>
  <c r="L76" i="8"/>
  <c r="N76" i="8"/>
  <c r="M132" i="3"/>
  <c r="L132" i="3"/>
  <c r="K132" i="3"/>
  <c r="J132" i="3"/>
  <c r="L71" i="2"/>
  <c r="N71" i="2"/>
  <c r="M71" i="2"/>
  <c r="L133" i="3"/>
  <c r="K133" i="3"/>
  <c r="M133" i="3"/>
  <c r="J133" i="3"/>
  <c r="M124" i="3"/>
  <c r="L124" i="3"/>
  <c r="J124" i="3"/>
  <c r="K124" i="3"/>
  <c r="J50" i="5"/>
  <c r="L50" i="5"/>
  <c r="L34" i="5"/>
  <c r="J34" i="5"/>
  <c r="F34" i="10"/>
  <c r="H34" i="10"/>
  <c r="J214" i="8"/>
  <c r="L217" i="8"/>
  <c r="J197" i="8"/>
  <c r="L197" i="8"/>
  <c r="O187" i="8"/>
  <c r="J167" i="8"/>
  <c r="L167" i="8"/>
  <c r="H147" i="8"/>
  <c r="J147" i="8"/>
  <c r="H76" i="8"/>
  <c r="H57" i="8"/>
  <c r="L14" i="5"/>
  <c r="I14" i="5"/>
  <c r="J14" i="5"/>
  <c r="K14" i="5"/>
  <c r="M14" i="5"/>
  <c r="F41" i="10"/>
  <c r="H60" i="8"/>
  <c r="W14" i="6"/>
  <c r="V14" i="6"/>
  <c r="U14" i="6"/>
  <c r="T14" i="6"/>
  <c r="S14" i="6"/>
  <c r="J55" i="8"/>
  <c r="W37" i="5"/>
  <c r="V37" i="5"/>
  <c r="U37" i="5"/>
  <c r="T37" i="5"/>
  <c r="S37" i="5"/>
  <c r="T24" i="5"/>
  <c r="V24" i="5"/>
  <c r="H196" i="3"/>
  <c r="E196" i="3"/>
  <c r="K66" i="2"/>
  <c r="J66" i="2"/>
  <c r="F18" i="2"/>
  <c r="M16" i="6"/>
  <c r="L16" i="6"/>
  <c r="K16" i="6"/>
  <c r="J16" i="6"/>
  <c r="I16" i="6"/>
  <c r="M24" i="6"/>
  <c r="L24" i="6"/>
  <c r="K24" i="6"/>
  <c r="J24" i="6"/>
  <c r="I24" i="6"/>
  <c r="L37" i="6"/>
  <c r="K37" i="6"/>
  <c r="J37" i="6"/>
  <c r="I37" i="6"/>
  <c r="M37" i="6"/>
  <c r="K42" i="6"/>
  <c r="J42" i="6"/>
  <c r="I42" i="6"/>
  <c r="M42" i="6"/>
  <c r="L42" i="6"/>
  <c r="M20" i="6"/>
  <c r="L20" i="6"/>
  <c r="K20" i="6"/>
  <c r="J20" i="6"/>
  <c r="I20" i="6"/>
  <c r="M49" i="6"/>
  <c r="L49" i="6"/>
  <c r="K49" i="6"/>
  <c r="J49" i="6"/>
  <c r="I49" i="6"/>
  <c r="N145" i="3"/>
  <c r="M145" i="3"/>
  <c r="L145" i="3"/>
  <c r="K145" i="3"/>
  <c r="J145" i="3"/>
  <c r="M31" i="13"/>
  <c r="L31" i="13"/>
  <c r="K31" i="13"/>
  <c r="J31" i="13"/>
  <c r="I31" i="13"/>
  <c r="M66" i="13"/>
  <c r="L66" i="13"/>
  <c r="K66" i="13"/>
  <c r="J66" i="13"/>
  <c r="I66" i="13"/>
  <c r="M19" i="13"/>
  <c r="L19" i="13"/>
  <c r="K19" i="13"/>
  <c r="J19" i="13"/>
  <c r="I19" i="13"/>
  <c r="M95" i="13"/>
  <c r="L95" i="13"/>
  <c r="K95" i="13"/>
  <c r="J95" i="13"/>
  <c r="I95" i="13"/>
  <c r="M29" i="13"/>
  <c r="L29" i="13"/>
  <c r="K29" i="13"/>
  <c r="J29" i="13"/>
  <c r="I29" i="13"/>
  <c r="M98" i="13"/>
  <c r="L98" i="13"/>
  <c r="K98" i="13"/>
  <c r="J98" i="13"/>
  <c r="I98" i="13"/>
  <c r="L10" i="13"/>
  <c r="K10" i="13"/>
  <c r="J10" i="13"/>
  <c r="I10" i="13"/>
  <c r="M10" i="13"/>
  <c r="L67" i="13"/>
  <c r="K67" i="13"/>
  <c r="J67" i="13"/>
  <c r="I67" i="13"/>
  <c r="M67" i="13"/>
  <c r="L144" i="13"/>
  <c r="K144" i="13"/>
  <c r="J144" i="13"/>
  <c r="I144" i="13"/>
  <c r="M144" i="13"/>
  <c r="K70" i="13"/>
  <c r="J70" i="13"/>
  <c r="I70" i="13"/>
  <c r="M70" i="13"/>
  <c r="L70" i="13"/>
  <c r="K148" i="13"/>
  <c r="J148" i="13"/>
  <c r="I148" i="13"/>
  <c r="M148" i="13"/>
  <c r="L148" i="13"/>
  <c r="J39" i="13"/>
  <c r="I39" i="13"/>
  <c r="M39" i="13"/>
  <c r="L39" i="13"/>
  <c r="K39" i="13"/>
  <c r="J116" i="13"/>
  <c r="I116" i="13"/>
  <c r="M116" i="13"/>
  <c r="L116" i="13"/>
  <c r="K116" i="13"/>
  <c r="I42" i="13"/>
  <c r="M42" i="13"/>
  <c r="L42" i="13"/>
  <c r="K42" i="13"/>
  <c r="J42" i="13"/>
  <c r="I120" i="13"/>
  <c r="M120" i="13"/>
  <c r="L120" i="13"/>
  <c r="K120" i="13"/>
  <c r="J120" i="13"/>
  <c r="M28" i="13"/>
  <c r="L28" i="13"/>
  <c r="K28" i="13"/>
  <c r="J28" i="13"/>
  <c r="I28" i="13"/>
  <c r="M106" i="13"/>
  <c r="L106" i="13"/>
  <c r="K106" i="13"/>
  <c r="J106" i="13"/>
  <c r="I106" i="13"/>
  <c r="F35" i="8"/>
  <c r="H35" i="8"/>
  <c r="F166" i="8"/>
  <c r="F21" i="8"/>
  <c r="H21" i="8"/>
  <c r="F149" i="8"/>
  <c r="H149" i="8"/>
  <c r="F10" i="8"/>
  <c r="H10" i="8"/>
  <c r="F235" i="8"/>
  <c r="F107" i="8"/>
  <c r="H107" i="8"/>
  <c r="F195" i="8"/>
  <c r="H195" i="8"/>
  <c r="F126" i="8"/>
  <c r="H126" i="8"/>
  <c r="F36" i="8"/>
  <c r="H36" i="8"/>
  <c r="F175" i="8"/>
  <c r="H175" i="8"/>
  <c r="F33" i="8"/>
  <c r="H33" i="8"/>
  <c r="F164" i="8"/>
  <c r="H164" i="8"/>
  <c r="F217" i="8"/>
  <c r="F285" i="8"/>
  <c r="H285" i="8"/>
  <c r="F276" i="8"/>
  <c r="F281" i="8"/>
  <c r="H281" i="8"/>
  <c r="L160" i="3"/>
  <c r="K160" i="3"/>
  <c r="M160" i="3"/>
  <c r="J160" i="3"/>
  <c r="N160" i="3"/>
  <c r="I193" i="3"/>
  <c r="J57" i="2"/>
  <c r="K57" i="2"/>
  <c r="K9" i="2"/>
  <c r="H18" i="2"/>
  <c r="J18" i="2" s="1"/>
  <c r="J9" i="2"/>
  <c r="M62" i="2"/>
  <c r="L62" i="2"/>
  <c r="M38" i="2"/>
  <c r="L38" i="2"/>
  <c r="L23" i="2"/>
  <c r="K23" i="2"/>
  <c r="J23" i="2"/>
  <c r="N23" i="2"/>
  <c r="M23" i="2"/>
  <c r="G18" i="2"/>
  <c r="U12" i="6"/>
  <c r="S12" i="6"/>
  <c r="U52" i="6"/>
  <c r="S52" i="6"/>
  <c r="L18" i="5"/>
  <c r="K18" i="5"/>
  <c r="M18" i="5"/>
  <c r="J18" i="5"/>
  <c r="I18" i="5"/>
  <c r="W42" i="5"/>
  <c r="V42" i="5"/>
  <c r="U42" i="5"/>
  <c r="T42" i="5"/>
  <c r="S42" i="5"/>
  <c r="U20" i="5"/>
  <c r="W20" i="5"/>
  <c r="V20" i="5"/>
  <c r="T20" i="5"/>
  <c r="S20" i="5"/>
  <c r="S30" i="5"/>
  <c r="W30" i="5"/>
  <c r="T30" i="5"/>
  <c r="U30" i="5"/>
  <c r="V30" i="5"/>
  <c r="W35" i="5"/>
  <c r="V35" i="5"/>
  <c r="U35" i="5"/>
  <c r="T35" i="5"/>
  <c r="S35" i="5"/>
  <c r="E189" i="3"/>
  <c r="M181" i="3"/>
  <c r="J181" i="3"/>
  <c r="I192" i="3"/>
  <c r="N181" i="3"/>
  <c r="L181" i="3"/>
  <c r="K181" i="3"/>
  <c r="N163" i="3"/>
  <c r="M163" i="3"/>
  <c r="J163" i="3"/>
  <c r="L163" i="3"/>
  <c r="K163" i="3"/>
  <c r="N218" i="3"/>
  <c r="M218" i="3"/>
  <c r="L218" i="3"/>
  <c r="K218" i="3"/>
  <c r="J218" i="3"/>
  <c r="I8" i="5"/>
  <c r="K8" i="5"/>
  <c r="K40" i="5"/>
  <c r="I40" i="5"/>
  <c r="I26" i="5"/>
  <c r="K26" i="5"/>
  <c r="H186" i="3"/>
  <c r="K162" i="3"/>
  <c r="J162" i="3"/>
  <c r="L83" i="8"/>
  <c r="L84" i="8"/>
  <c r="J130" i="3"/>
  <c r="M130" i="3"/>
  <c r="L130" i="3"/>
  <c r="K130" i="3"/>
  <c r="T16" i="43"/>
  <c r="S16" i="43"/>
  <c r="R16" i="43"/>
  <c r="Q16" i="43"/>
  <c r="P16" i="43"/>
  <c r="U7" i="19"/>
  <c r="M7" i="19"/>
  <c r="E7" i="19"/>
  <c r="H16" i="43"/>
  <c r="J16" i="43"/>
  <c r="I16" i="43"/>
  <c r="M11" i="37"/>
  <c r="L11" i="37"/>
  <c r="K11" i="37"/>
  <c r="O11" i="37"/>
  <c r="T11" i="37"/>
  <c r="S11" i="37"/>
  <c r="R11" i="37"/>
  <c r="Q11" i="37"/>
  <c r="P11" i="37"/>
  <c r="M62" i="27"/>
  <c r="L62" i="27"/>
  <c r="K62" i="27"/>
  <c r="J62" i="27"/>
  <c r="I62" i="27"/>
  <c r="I76" i="27"/>
  <c r="M76" i="27"/>
  <c r="L76" i="27"/>
  <c r="K76" i="27"/>
  <c r="J76" i="27"/>
  <c r="N35" i="22"/>
  <c r="M35" i="22"/>
  <c r="L35" i="22"/>
  <c r="K35" i="22"/>
  <c r="J35" i="22"/>
  <c r="J162" i="21"/>
  <c r="I162" i="21"/>
  <c r="H162" i="21"/>
  <c r="J78" i="21"/>
  <c r="I78" i="21"/>
  <c r="H78" i="21"/>
  <c r="K148" i="18"/>
  <c r="J148" i="18"/>
  <c r="I148" i="18"/>
  <c r="T134" i="18"/>
  <c r="S134" i="18"/>
  <c r="R134" i="18"/>
  <c r="Z104" i="18"/>
  <c r="AB104" i="18"/>
  <c r="AA104" i="18"/>
  <c r="AB78" i="18"/>
  <c r="AA78" i="18"/>
  <c r="Z78" i="18"/>
  <c r="R48" i="18"/>
  <c r="T48" i="18"/>
  <c r="S48" i="18"/>
  <c r="J48" i="18"/>
  <c r="I48" i="18"/>
  <c r="K48" i="18"/>
  <c r="AB34" i="18"/>
  <c r="AA34" i="18"/>
  <c r="Z34" i="18"/>
  <c r="K120" i="18"/>
  <c r="J120" i="18"/>
  <c r="I120" i="18"/>
  <c r="AB160" i="18"/>
  <c r="AA160" i="18"/>
  <c r="Z160" i="18"/>
  <c r="J146" i="18"/>
  <c r="I146" i="18"/>
  <c r="K146" i="18"/>
  <c r="AB8" i="18"/>
  <c r="AA8" i="18"/>
  <c r="Z8" i="18"/>
  <c r="K51" i="16"/>
  <c r="J51" i="16"/>
  <c r="I51" i="16"/>
  <c r="M51" i="16"/>
  <c r="L51" i="16"/>
  <c r="M119" i="15"/>
  <c r="L119" i="15"/>
  <c r="K119" i="15"/>
  <c r="J119" i="15"/>
  <c r="I119" i="15"/>
  <c r="J147" i="15"/>
  <c r="I147" i="15"/>
  <c r="M147" i="15"/>
  <c r="L147" i="15"/>
  <c r="K147" i="15"/>
  <c r="K79" i="14"/>
  <c r="J79" i="14"/>
  <c r="I79" i="14"/>
  <c r="M35" i="16"/>
  <c r="L35" i="16"/>
  <c r="K35" i="16"/>
  <c r="J35" i="16"/>
  <c r="I35" i="16"/>
  <c r="K121" i="14"/>
  <c r="J121" i="14"/>
  <c r="I121" i="14"/>
  <c r="M161" i="16"/>
  <c r="L161" i="16"/>
  <c r="K161" i="16"/>
  <c r="J161" i="16"/>
  <c r="I161" i="16"/>
  <c r="I135" i="16"/>
  <c r="M135" i="16"/>
  <c r="L135" i="16"/>
  <c r="K135" i="16"/>
  <c r="J135" i="16"/>
  <c r="K51" i="14"/>
  <c r="J51" i="14"/>
  <c r="I51" i="14"/>
  <c r="L120" i="3"/>
  <c r="M120" i="3"/>
  <c r="K120" i="3"/>
  <c r="J120" i="3"/>
  <c r="M160" i="26"/>
  <c r="L160" i="26"/>
  <c r="K160" i="26"/>
  <c r="J160" i="26"/>
  <c r="I160" i="26"/>
  <c r="L104" i="26"/>
  <c r="K104" i="26"/>
  <c r="J104" i="26"/>
  <c r="I104" i="26"/>
  <c r="M104" i="26"/>
  <c r="M20" i="27"/>
  <c r="L20" i="27"/>
  <c r="K20" i="27"/>
  <c r="J20" i="27"/>
  <c r="I20" i="27"/>
  <c r="M146" i="26"/>
  <c r="L146" i="26"/>
  <c r="K146" i="26"/>
  <c r="J146" i="26"/>
  <c r="I146" i="26"/>
  <c r="M132" i="26"/>
  <c r="L132" i="26"/>
  <c r="K132" i="26"/>
  <c r="J132" i="26"/>
  <c r="I132" i="26"/>
  <c r="M49" i="22"/>
  <c r="L49" i="22"/>
  <c r="K49" i="22"/>
  <c r="J49" i="22"/>
  <c r="N49" i="22"/>
  <c r="J105" i="22"/>
  <c r="M105" i="22"/>
  <c r="N105" i="22"/>
  <c r="L105" i="22"/>
  <c r="K105" i="22"/>
  <c r="J50" i="21"/>
  <c r="I50" i="21"/>
  <c r="H50" i="21"/>
  <c r="AB158" i="18"/>
  <c r="AB148" i="18"/>
  <c r="AA148" i="18"/>
  <c r="Z148" i="18"/>
  <c r="AB144" i="18"/>
  <c r="AB159" i="18"/>
  <c r="J92" i="18"/>
  <c r="I92" i="18"/>
  <c r="K92" i="18"/>
  <c r="AB126" i="18"/>
  <c r="AB117" i="18"/>
  <c r="AB100" i="18"/>
  <c r="AB116" i="18"/>
  <c r="AB43" i="18"/>
  <c r="K64" i="18"/>
  <c r="J64" i="18"/>
  <c r="I64" i="18"/>
  <c r="AB124" i="18"/>
  <c r="AB111" i="18"/>
  <c r="AB107" i="18"/>
  <c r="AB15" i="18"/>
  <c r="AB14" i="18"/>
  <c r="AB118" i="18"/>
  <c r="AA118" i="18"/>
  <c r="Z118" i="18"/>
  <c r="AB32" i="18"/>
  <c r="L23" i="17"/>
  <c r="K23" i="17"/>
  <c r="J23" i="17"/>
  <c r="I23" i="17"/>
  <c r="M23" i="17"/>
  <c r="T110" i="18"/>
  <c r="M79" i="16"/>
  <c r="L79" i="16"/>
  <c r="K79" i="16"/>
  <c r="J79" i="16"/>
  <c r="I79" i="16"/>
  <c r="M28" i="16"/>
  <c r="M68" i="16"/>
  <c r="K37" i="14"/>
  <c r="J37" i="14"/>
  <c r="I37" i="14"/>
  <c r="M159" i="16"/>
  <c r="M125" i="16"/>
  <c r="M39" i="16"/>
  <c r="M53" i="16"/>
  <c r="K8" i="18"/>
  <c r="I8" i="18"/>
  <c r="J8" i="18"/>
  <c r="M42" i="17"/>
  <c r="M136" i="16"/>
  <c r="M101" i="16"/>
  <c r="M91" i="15"/>
  <c r="L91" i="15"/>
  <c r="K91" i="15"/>
  <c r="J91" i="15"/>
  <c r="I91" i="15"/>
  <c r="M21" i="16"/>
  <c r="L21" i="16"/>
  <c r="K21" i="16"/>
  <c r="J21" i="16"/>
  <c r="I21" i="16"/>
  <c r="M46" i="16"/>
  <c r="J37" i="16"/>
  <c r="I37" i="16"/>
  <c r="M37" i="16"/>
  <c r="L37" i="16"/>
  <c r="K37" i="16"/>
  <c r="M17" i="16"/>
  <c r="M55" i="16"/>
  <c r="K113" i="3"/>
  <c r="M113" i="3"/>
  <c r="L113" i="3"/>
  <c r="J113" i="3"/>
  <c r="L118" i="27"/>
  <c r="K118" i="27"/>
  <c r="J118" i="27"/>
  <c r="I118" i="27"/>
  <c r="M118" i="27"/>
  <c r="M34" i="26"/>
  <c r="L34" i="26"/>
  <c r="K34" i="26"/>
  <c r="J34" i="26"/>
  <c r="I34" i="26"/>
  <c r="M34" i="27"/>
  <c r="L34" i="27"/>
  <c r="J34" i="27"/>
  <c r="K34" i="27"/>
  <c r="I34" i="27"/>
  <c r="N63" i="22"/>
  <c r="M63" i="22"/>
  <c r="L63" i="22"/>
  <c r="K63" i="22"/>
  <c r="J63" i="22"/>
  <c r="J134" i="21"/>
  <c r="I134" i="21"/>
  <c r="H134" i="21"/>
  <c r="AB153" i="18"/>
  <c r="AB149" i="18"/>
  <c r="K118" i="18"/>
  <c r="J118" i="18"/>
  <c r="I118" i="18"/>
  <c r="J36" i="18"/>
  <c r="I36" i="18"/>
  <c r="K36" i="18"/>
  <c r="AB122" i="18"/>
  <c r="AB87" i="18"/>
  <c r="AB143" i="18"/>
  <c r="AB125" i="18"/>
  <c r="AB121" i="18"/>
  <c r="AB39" i="18"/>
  <c r="AB26" i="18"/>
  <c r="K90" i="18"/>
  <c r="J90" i="18"/>
  <c r="I90" i="18"/>
  <c r="AB152" i="18"/>
  <c r="AB128" i="18"/>
  <c r="T132" i="18"/>
  <c r="S132" i="18"/>
  <c r="R132" i="18"/>
  <c r="T106" i="18"/>
  <c r="S106" i="18"/>
  <c r="R106" i="18"/>
  <c r="AB76" i="18"/>
  <c r="AA76" i="18"/>
  <c r="Z76" i="18"/>
  <c r="AB50" i="18"/>
  <c r="AA50" i="18"/>
  <c r="Z50" i="18"/>
  <c r="AB42" i="18"/>
  <c r="AB33" i="18"/>
  <c r="AB11" i="18"/>
  <c r="AB10" i="18"/>
  <c r="AB75" i="18"/>
  <c r="AB19" i="18"/>
  <c r="T23" i="18"/>
  <c r="T16" i="18"/>
  <c r="R20" i="18"/>
  <c r="S20" i="18"/>
  <c r="T20" i="18"/>
  <c r="T123" i="18"/>
  <c r="T88" i="18"/>
  <c r="AB123" i="18"/>
  <c r="AB37" i="18"/>
  <c r="M117" i="16"/>
  <c r="M83" i="16"/>
  <c r="M10" i="16"/>
  <c r="J21" i="17"/>
  <c r="I21" i="17"/>
  <c r="M21" i="17"/>
  <c r="L21" i="17"/>
  <c r="K21" i="17"/>
  <c r="M123" i="16"/>
  <c r="M80" i="16"/>
  <c r="M45" i="16"/>
  <c r="J35" i="15"/>
  <c r="I35" i="15"/>
  <c r="M35" i="15"/>
  <c r="L35" i="15"/>
  <c r="K35" i="15"/>
  <c r="J107" i="14"/>
  <c r="I107" i="14"/>
  <c r="K107" i="14"/>
  <c r="M145" i="16"/>
  <c r="M111" i="16"/>
  <c r="M25" i="16"/>
  <c r="K161" i="15"/>
  <c r="J161" i="15"/>
  <c r="I161" i="15"/>
  <c r="M161" i="15"/>
  <c r="L161" i="15"/>
  <c r="T75" i="18"/>
  <c r="L133" i="16"/>
  <c r="K133" i="16"/>
  <c r="J133" i="16"/>
  <c r="I133" i="16"/>
  <c r="M133" i="16"/>
  <c r="M90" i="16"/>
  <c r="M139" i="16"/>
  <c r="M104" i="16"/>
  <c r="M20" i="16"/>
  <c r="M144" i="16"/>
  <c r="M58" i="16"/>
  <c r="M90" i="17"/>
  <c r="M141" i="16"/>
  <c r="M39" i="17"/>
  <c r="M38" i="16"/>
  <c r="M99" i="17"/>
  <c r="M124" i="16"/>
  <c r="M123" i="3"/>
  <c r="L123" i="3"/>
  <c r="K123" i="3"/>
  <c r="J123" i="3"/>
  <c r="K118" i="3"/>
  <c r="J118" i="3"/>
  <c r="L118" i="3"/>
  <c r="M118" i="3"/>
  <c r="N68" i="2"/>
  <c r="M68" i="2"/>
  <c r="L68" i="2"/>
  <c r="K68" i="2"/>
  <c r="J68" i="2"/>
  <c r="H16" i="42"/>
  <c r="I16" i="42"/>
  <c r="J16" i="42"/>
  <c r="K140" i="41"/>
  <c r="K104" i="27"/>
  <c r="J104" i="27"/>
  <c r="I104" i="27"/>
  <c r="M104" i="27"/>
  <c r="L104" i="27"/>
  <c r="M146" i="27"/>
  <c r="L146" i="27"/>
  <c r="K146" i="27"/>
  <c r="J146" i="27"/>
  <c r="I146" i="27"/>
  <c r="M48" i="26"/>
  <c r="L48" i="26"/>
  <c r="K48" i="26"/>
  <c r="J48" i="26"/>
  <c r="I48" i="26"/>
  <c r="M20" i="26"/>
  <c r="L20" i="26"/>
  <c r="K20" i="26"/>
  <c r="J20" i="26"/>
  <c r="I20" i="26"/>
  <c r="M77" i="22"/>
  <c r="L77" i="22"/>
  <c r="K77" i="22"/>
  <c r="J77" i="22"/>
  <c r="N77" i="22"/>
  <c r="J106" i="21"/>
  <c r="I106" i="21"/>
  <c r="H106" i="21"/>
  <c r="N21" i="22"/>
  <c r="M21" i="22"/>
  <c r="L21" i="22"/>
  <c r="K21" i="22"/>
  <c r="J21" i="22"/>
  <c r="J64" i="21"/>
  <c r="I64" i="21"/>
  <c r="H64" i="21"/>
  <c r="K62" i="18"/>
  <c r="J62" i="18"/>
  <c r="I62" i="18"/>
  <c r="AB135" i="18"/>
  <c r="AB130" i="18"/>
  <c r="AB57" i="18"/>
  <c r="AB40" i="18"/>
  <c r="AB23" i="18"/>
  <c r="T120" i="18"/>
  <c r="S120" i="18"/>
  <c r="R120" i="18"/>
  <c r="AB90" i="18"/>
  <c r="AA90" i="18"/>
  <c r="Z90" i="18"/>
  <c r="AB64" i="18"/>
  <c r="AA64" i="18"/>
  <c r="Z64" i="18"/>
  <c r="AB56" i="18"/>
  <c r="AB47" i="18"/>
  <c r="AB30" i="18"/>
  <c r="AB115" i="18"/>
  <c r="AB38" i="18"/>
  <c r="K132" i="18"/>
  <c r="J132" i="18"/>
  <c r="I132" i="18"/>
  <c r="K106" i="18"/>
  <c r="J106" i="18"/>
  <c r="I106" i="18"/>
  <c r="AB18" i="18"/>
  <c r="AB127" i="18"/>
  <c r="AB93" i="18"/>
  <c r="AB13" i="18"/>
  <c r="AB9" i="18"/>
  <c r="T22" i="18"/>
  <c r="S22" i="18"/>
  <c r="R22" i="18"/>
  <c r="J20" i="18"/>
  <c r="I20" i="18"/>
  <c r="K20" i="18"/>
  <c r="Z36" i="18"/>
  <c r="AB36" i="18"/>
  <c r="AA36" i="18"/>
  <c r="M126" i="16"/>
  <c r="I91" i="16"/>
  <c r="M91" i="16"/>
  <c r="L91" i="16"/>
  <c r="K91" i="16"/>
  <c r="J91" i="16"/>
  <c r="M48" i="16"/>
  <c r="M14" i="16"/>
  <c r="M88" i="16"/>
  <c r="M154" i="16"/>
  <c r="K119" i="16"/>
  <c r="J119" i="16"/>
  <c r="I119" i="16"/>
  <c r="M119" i="16"/>
  <c r="L119" i="16"/>
  <c r="M76" i="16"/>
  <c r="M11" i="16"/>
  <c r="M10" i="17"/>
  <c r="M99" i="16"/>
  <c r="L63" i="15"/>
  <c r="K63" i="15"/>
  <c r="J63" i="15"/>
  <c r="I63" i="15"/>
  <c r="M63" i="15"/>
  <c r="M28" i="17"/>
  <c r="M113" i="16"/>
  <c r="M19" i="17"/>
  <c r="M110" i="16"/>
  <c r="M49" i="16"/>
  <c r="L49" i="16"/>
  <c r="K49" i="16"/>
  <c r="J49" i="16"/>
  <c r="I49" i="16"/>
  <c r="I23" i="16"/>
  <c r="M23" i="16"/>
  <c r="L23" i="16"/>
  <c r="K23" i="16"/>
  <c r="J23" i="16"/>
  <c r="M29" i="16"/>
  <c r="M115" i="16"/>
  <c r="M108" i="17"/>
  <c r="M82" i="17"/>
  <c r="M125" i="17"/>
  <c r="M56" i="17"/>
  <c r="M73" i="17"/>
  <c r="M18" i="2"/>
  <c r="L18" i="2"/>
  <c r="M115" i="3"/>
  <c r="L115" i="3"/>
  <c r="K115" i="3"/>
  <c r="J115" i="3"/>
  <c r="M119" i="3"/>
  <c r="J119" i="3"/>
  <c r="L119" i="3"/>
  <c r="K119" i="3"/>
  <c r="M132" i="27"/>
  <c r="L132" i="27"/>
  <c r="K132" i="27"/>
  <c r="J132" i="27"/>
  <c r="I132" i="27"/>
  <c r="K90" i="26"/>
  <c r="J90" i="26"/>
  <c r="I90" i="26"/>
  <c r="M90" i="26"/>
  <c r="L90" i="26"/>
  <c r="M118" i="26"/>
  <c r="L118" i="26"/>
  <c r="K118" i="26"/>
  <c r="J118" i="26"/>
  <c r="I118" i="26"/>
  <c r="N119" i="22"/>
  <c r="L119" i="22"/>
  <c r="K119" i="22"/>
  <c r="M119" i="22"/>
  <c r="J119" i="22"/>
  <c r="N91" i="22"/>
  <c r="L91" i="22"/>
  <c r="K91" i="22"/>
  <c r="J91" i="22"/>
  <c r="M91" i="22"/>
  <c r="J148" i="21"/>
  <c r="I148" i="21"/>
  <c r="H148" i="21"/>
  <c r="J22" i="21"/>
  <c r="I22" i="21"/>
  <c r="H22" i="21"/>
  <c r="AB157" i="18"/>
  <c r="AB134" i="18"/>
  <c r="AA134" i="18"/>
  <c r="Z134" i="18"/>
  <c r="R104" i="18"/>
  <c r="T104" i="18"/>
  <c r="S104" i="18"/>
  <c r="T78" i="18"/>
  <c r="S78" i="18"/>
  <c r="R78" i="18"/>
  <c r="AB53" i="18"/>
  <c r="Z48" i="18"/>
  <c r="AB48" i="18"/>
  <c r="AA48" i="18"/>
  <c r="AB27" i="18"/>
  <c r="AB22" i="18"/>
  <c r="AA22" i="18"/>
  <c r="Z22" i="18"/>
  <c r="AB129" i="18"/>
  <c r="AB52" i="18"/>
  <c r="T34" i="18"/>
  <c r="S34" i="18"/>
  <c r="R34" i="18"/>
  <c r="K34" i="18"/>
  <c r="J34" i="18"/>
  <c r="I34" i="18"/>
  <c r="AB85" i="18"/>
  <c r="AB46" i="18"/>
  <c r="AB131" i="18"/>
  <c r="AB110" i="18"/>
  <c r="Z92" i="18"/>
  <c r="AB92" i="18"/>
  <c r="AA92" i="18"/>
  <c r="I22" i="18"/>
  <c r="K22" i="18"/>
  <c r="J22" i="18"/>
  <c r="T8" i="18"/>
  <c r="S8" i="18"/>
  <c r="R8" i="18"/>
  <c r="AB67" i="18"/>
  <c r="M143" i="16"/>
  <c r="M57" i="16"/>
  <c r="AB88" i="18"/>
  <c r="M54" i="16"/>
  <c r="M85" i="16"/>
  <c r="K49" i="15"/>
  <c r="J49" i="15"/>
  <c r="I49" i="15"/>
  <c r="M49" i="15"/>
  <c r="L49" i="15"/>
  <c r="M142" i="16"/>
  <c r="M47" i="16"/>
  <c r="M45" i="17"/>
  <c r="M156" i="16"/>
  <c r="M61" i="16"/>
  <c r="M12" i="16"/>
  <c r="K9" i="18"/>
  <c r="M67" i="16"/>
  <c r="M24" i="16"/>
  <c r="M136" i="17"/>
  <c r="M89" i="16"/>
  <c r="J149" i="16"/>
  <c r="I149" i="16"/>
  <c r="M149" i="16"/>
  <c r="L149" i="16"/>
  <c r="K149" i="16"/>
  <c r="M81" i="16"/>
  <c r="M63" i="16"/>
  <c r="L63" i="16"/>
  <c r="K63" i="16"/>
  <c r="J63" i="16"/>
  <c r="I63" i="16"/>
  <c r="M116" i="3"/>
  <c r="L116" i="3"/>
  <c r="K116" i="3"/>
  <c r="J116" i="3"/>
  <c r="AB141" i="18"/>
  <c r="T148" i="18"/>
  <c r="S148" i="18"/>
  <c r="R148" i="18"/>
  <c r="K160" i="18"/>
  <c r="J160" i="18"/>
  <c r="I160" i="18"/>
  <c r="T160" i="18"/>
  <c r="S160" i="18"/>
  <c r="R160" i="18"/>
  <c r="AB70" i="18"/>
  <c r="AB61" i="18"/>
  <c r="AB44" i="18"/>
  <c r="K134" i="18"/>
  <c r="J134" i="18"/>
  <c r="I134" i="18"/>
  <c r="AB138" i="18"/>
  <c r="AB99" i="18"/>
  <c r="AB60" i="18"/>
  <c r="AB81" i="18"/>
  <c r="AB68" i="18"/>
  <c r="AB55" i="18"/>
  <c r="AB51" i="18"/>
  <c r="AB156" i="18"/>
  <c r="AB41" i="18"/>
  <c r="AB17" i="18"/>
  <c r="AB12" i="18"/>
  <c r="AB84" i="18"/>
  <c r="T37" i="18"/>
  <c r="M77" i="16"/>
  <c r="L77" i="16"/>
  <c r="K77" i="16"/>
  <c r="J77" i="16"/>
  <c r="I77" i="16"/>
  <c r="M100" i="16"/>
  <c r="M131" i="16"/>
  <c r="M97" i="16"/>
  <c r="M128" i="16"/>
  <c r="M33" i="16"/>
  <c r="M15" i="16"/>
  <c r="AB62" i="18"/>
  <c r="AA62" i="18"/>
  <c r="Z62" i="18"/>
  <c r="J9" i="17"/>
  <c r="I9" i="17"/>
  <c r="M9" i="17"/>
  <c r="L9" i="17"/>
  <c r="K9" i="17"/>
  <c r="M107" i="16"/>
  <c r="L107" i="16"/>
  <c r="K107" i="16"/>
  <c r="J107" i="16"/>
  <c r="I107" i="16"/>
  <c r="M56" i="16"/>
  <c r="M147" i="16"/>
  <c r="L147" i="16"/>
  <c r="K147" i="16"/>
  <c r="J147" i="16"/>
  <c r="I147" i="16"/>
  <c r="M121" i="16"/>
  <c r="L121" i="16"/>
  <c r="K121" i="16"/>
  <c r="J121" i="16"/>
  <c r="I121" i="16"/>
  <c r="M70" i="16"/>
  <c r="M27" i="16"/>
  <c r="M25" i="17"/>
  <c r="M153" i="16"/>
  <c r="M118" i="16"/>
  <c r="M32" i="16"/>
  <c r="M47" i="17"/>
  <c r="M98" i="16"/>
  <c r="K93" i="14"/>
  <c r="J93" i="14"/>
  <c r="I93" i="14"/>
  <c r="T93" i="18"/>
  <c r="K23" i="14"/>
  <c r="J23" i="14"/>
  <c r="I23" i="14"/>
  <c r="AB71" i="18"/>
  <c r="L16" i="43"/>
  <c r="M16" i="43"/>
  <c r="N16" i="43"/>
  <c r="K140" i="43"/>
  <c r="N16" i="42"/>
  <c r="M16" i="42"/>
  <c r="L16" i="42"/>
  <c r="K137" i="43"/>
  <c r="N147" i="22"/>
  <c r="L147" i="22"/>
  <c r="K147" i="22"/>
  <c r="M147" i="22"/>
  <c r="J147" i="22"/>
  <c r="K133" i="22"/>
  <c r="J133" i="22"/>
  <c r="M133" i="22"/>
  <c r="N133" i="22"/>
  <c r="L133" i="22"/>
  <c r="J92" i="21"/>
  <c r="I92" i="21"/>
  <c r="H92" i="21"/>
  <c r="J36" i="21"/>
  <c r="I36" i="21"/>
  <c r="H36" i="21"/>
  <c r="AB137" i="18"/>
  <c r="AB155" i="18"/>
  <c r="AB66" i="18"/>
  <c r="AB31" i="18"/>
  <c r="K78" i="18"/>
  <c r="J78" i="18"/>
  <c r="I78" i="18"/>
  <c r="Z146" i="18"/>
  <c r="AB146" i="18"/>
  <c r="AA146" i="18"/>
  <c r="AB95" i="18"/>
  <c r="AB82" i="18"/>
  <c r="AB69" i="18"/>
  <c r="AB65" i="18"/>
  <c r="AB132" i="18"/>
  <c r="AA132" i="18"/>
  <c r="Z132" i="18"/>
  <c r="AB106" i="18"/>
  <c r="AA106" i="18"/>
  <c r="Z106" i="18"/>
  <c r="AB98" i="18"/>
  <c r="AB89" i="18"/>
  <c r="AB72" i="18"/>
  <c r="T76" i="18"/>
  <c r="S76" i="18"/>
  <c r="R76" i="18"/>
  <c r="T50" i="18"/>
  <c r="S50" i="18"/>
  <c r="R50" i="18"/>
  <c r="AB29" i="18"/>
  <c r="AB80" i="18"/>
  <c r="AB24" i="18"/>
  <c r="AB28" i="18"/>
  <c r="AB58" i="18"/>
  <c r="K76" i="18"/>
  <c r="J76" i="18"/>
  <c r="I76" i="18"/>
  <c r="K50" i="18"/>
  <c r="J50" i="18"/>
  <c r="I50" i="18"/>
  <c r="AA20" i="18"/>
  <c r="Z20" i="18"/>
  <c r="AB20" i="18"/>
  <c r="AB136" i="18"/>
  <c r="R36" i="18"/>
  <c r="T36" i="18"/>
  <c r="S36" i="18"/>
  <c r="M35" i="17"/>
  <c r="L35" i="17"/>
  <c r="K35" i="17"/>
  <c r="J35" i="17"/>
  <c r="I35" i="17"/>
  <c r="K135" i="14"/>
  <c r="J135" i="14"/>
  <c r="I135" i="14"/>
  <c r="T28" i="18"/>
  <c r="I49" i="17"/>
  <c r="M49" i="17"/>
  <c r="L49" i="17"/>
  <c r="K49" i="17"/>
  <c r="J49" i="17"/>
  <c r="L65" i="16"/>
  <c r="K65" i="16"/>
  <c r="J65" i="16"/>
  <c r="I65" i="16"/>
  <c r="M65" i="16"/>
  <c r="M9" i="16"/>
  <c r="L9" i="16"/>
  <c r="K9" i="16"/>
  <c r="J9" i="16"/>
  <c r="I9" i="16"/>
  <c r="I65" i="14"/>
  <c r="K65" i="14"/>
  <c r="J65" i="14"/>
  <c r="M140" i="16"/>
  <c r="J105" i="16"/>
  <c r="I105" i="16"/>
  <c r="M105" i="16"/>
  <c r="L105" i="16"/>
  <c r="K105" i="16"/>
  <c r="M62" i="16"/>
  <c r="M93" i="16"/>
  <c r="L93" i="16"/>
  <c r="K93" i="16"/>
  <c r="J93" i="16"/>
  <c r="I93" i="16"/>
  <c r="M42" i="16"/>
  <c r="M151" i="16"/>
  <c r="M108" i="16"/>
  <c r="M73" i="16"/>
  <c r="M122" i="16"/>
  <c r="M87" i="16"/>
  <c r="M11" i="17"/>
  <c r="M127" i="16"/>
  <c r="K163" i="14"/>
  <c r="J163" i="14"/>
  <c r="I163" i="14"/>
  <c r="M13" i="16"/>
  <c r="R92" i="18"/>
  <c r="T92" i="18"/>
  <c r="S92" i="18"/>
  <c r="M132" i="16"/>
  <c r="J114" i="3"/>
  <c r="K114" i="3"/>
  <c r="M114" i="3"/>
  <c r="L114" i="3"/>
  <c r="L117" i="3"/>
  <c r="K117" i="3"/>
  <c r="M117" i="3"/>
  <c r="J117" i="3"/>
  <c r="P16" i="42"/>
  <c r="Q16" i="42"/>
  <c r="T16" i="42"/>
  <c r="R16" i="42"/>
  <c r="S16" i="42"/>
  <c r="G11" i="37"/>
  <c r="I11" i="37"/>
  <c r="H11" i="37"/>
  <c r="J90" i="27"/>
  <c r="I90" i="27"/>
  <c r="M90" i="27"/>
  <c r="L90" i="27"/>
  <c r="K90" i="27"/>
  <c r="M48" i="27"/>
  <c r="L48" i="27"/>
  <c r="K48" i="27"/>
  <c r="J48" i="27"/>
  <c r="I48" i="27"/>
  <c r="M160" i="27"/>
  <c r="L160" i="27"/>
  <c r="J160" i="27"/>
  <c r="I160" i="27"/>
  <c r="K160" i="27"/>
  <c r="I62" i="26"/>
  <c r="M62" i="26"/>
  <c r="L62" i="26"/>
  <c r="K62" i="26"/>
  <c r="J62" i="26"/>
  <c r="J76" i="26"/>
  <c r="I76" i="26"/>
  <c r="M76" i="26"/>
  <c r="L76" i="26"/>
  <c r="K76" i="26"/>
  <c r="K161" i="22"/>
  <c r="J161" i="22"/>
  <c r="M161" i="22"/>
  <c r="N161" i="22"/>
  <c r="L161" i="22"/>
  <c r="J120" i="21"/>
  <c r="I120" i="21"/>
  <c r="H120" i="21"/>
  <c r="AB154" i="18"/>
  <c r="AB145" i="18"/>
  <c r="AB140" i="18"/>
  <c r="AB151" i="18"/>
  <c r="R146" i="18"/>
  <c r="S146" i="18"/>
  <c r="T146" i="18"/>
  <c r="AB113" i="18"/>
  <c r="AB96" i="18"/>
  <c r="AB79" i="18"/>
  <c r="AB74" i="18"/>
  <c r="J104" i="18"/>
  <c r="I104" i="18"/>
  <c r="K104" i="18"/>
  <c r="AB120" i="18"/>
  <c r="AA120" i="18"/>
  <c r="Z120" i="18"/>
  <c r="AB112" i="18"/>
  <c r="AB103" i="18"/>
  <c r="AB86" i="18"/>
  <c r="T90" i="18"/>
  <c r="S90" i="18"/>
  <c r="R90" i="18"/>
  <c r="T64" i="18"/>
  <c r="S64" i="18"/>
  <c r="R64" i="18"/>
  <c r="AB94" i="18"/>
  <c r="AB59" i="18"/>
  <c r="AB25" i="18"/>
  <c r="AB97" i="18"/>
  <c r="AB45" i="18"/>
  <c r="AB16" i="18"/>
  <c r="AB101" i="18"/>
  <c r="T62" i="18"/>
  <c r="S62" i="18"/>
  <c r="R62" i="18"/>
  <c r="T58" i="18"/>
  <c r="M109" i="16"/>
  <c r="M66" i="16"/>
  <c r="M31" i="16"/>
  <c r="I133" i="15"/>
  <c r="M133" i="15"/>
  <c r="L133" i="15"/>
  <c r="K133" i="15"/>
  <c r="J133" i="15"/>
  <c r="T118" i="18"/>
  <c r="S118" i="18"/>
  <c r="R118" i="18"/>
  <c r="M37" i="17"/>
  <c r="L37" i="17"/>
  <c r="K37" i="17"/>
  <c r="J37" i="17"/>
  <c r="I37" i="17"/>
  <c r="M157" i="16"/>
  <c r="M71" i="16"/>
  <c r="M137" i="16"/>
  <c r="M94" i="16"/>
  <c r="M59" i="16"/>
  <c r="K149" i="14"/>
  <c r="J149" i="14"/>
  <c r="I149" i="14"/>
  <c r="AB54" i="18"/>
  <c r="M116" i="16"/>
  <c r="M30" i="16"/>
  <c r="L21" i="15"/>
  <c r="K21" i="15"/>
  <c r="J21" i="15"/>
  <c r="I21" i="15"/>
  <c r="M21" i="15"/>
  <c r="M130" i="16"/>
  <c r="M44" i="16"/>
  <c r="M16" i="16"/>
  <c r="M77" i="15"/>
  <c r="L77" i="15"/>
  <c r="K77" i="15"/>
  <c r="J77" i="15"/>
  <c r="I77" i="15"/>
  <c r="M75" i="16"/>
  <c r="M72" i="16"/>
  <c r="M105" i="15"/>
  <c r="L105" i="15"/>
  <c r="K105" i="15"/>
  <c r="J105" i="15"/>
  <c r="I105" i="15"/>
  <c r="M158" i="16"/>
  <c r="M30" i="17"/>
  <c r="K121" i="3"/>
  <c r="J121" i="3"/>
  <c r="L121" i="3"/>
  <c r="M121" i="3"/>
  <c r="J122" i="3"/>
  <c r="M122" i="3"/>
  <c r="L122" i="3"/>
  <c r="K122" i="3"/>
  <c r="F77" i="19" l="1"/>
  <c r="H69" i="19"/>
  <c r="H146" i="19"/>
  <c r="P56" i="19"/>
  <c r="N135" i="19"/>
  <c r="P136" i="19"/>
  <c r="X62" i="19"/>
  <c r="X112" i="19"/>
  <c r="M200" i="3"/>
  <c r="J200" i="3"/>
  <c r="K200" i="3"/>
  <c r="L200" i="3"/>
  <c r="H89" i="19"/>
  <c r="H76" i="19"/>
  <c r="H157" i="19"/>
  <c r="P88" i="19"/>
  <c r="P155" i="19"/>
  <c r="X43" i="19"/>
  <c r="X142" i="19"/>
  <c r="H18" i="19"/>
  <c r="H85" i="19"/>
  <c r="F149" i="19"/>
  <c r="H149" i="19" s="1"/>
  <c r="H150" i="19"/>
  <c r="P57" i="19"/>
  <c r="P126" i="19"/>
  <c r="X14" i="19"/>
  <c r="X113" i="19"/>
  <c r="H87" i="19"/>
  <c r="H11" i="19"/>
  <c r="H19" i="19"/>
  <c r="H30" i="19"/>
  <c r="F49" i="19"/>
  <c r="H49" i="19" s="1"/>
  <c r="H41" i="19"/>
  <c r="F51" i="19"/>
  <c r="H52" i="19"/>
  <c r="H60" i="19"/>
  <c r="H71" i="19"/>
  <c r="H73" i="19"/>
  <c r="H99" i="19"/>
  <c r="H110" i="19"/>
  <c r="H118" i="19"/>
  <c r="H129" i="19"/>
  <c r="H140" i="19"/>
  <c r="H151" i="19"/>
  <c r="H159" i="19"/>
  <c r="P86" i="19"/>
  <c r="P17" i="19"/>
  <c r="P28" i="19"/>
  <c r="P39" i="19"/>
  <c r="P47" i="19"/>
  <c r="P58" i="19"/>
  <c r="N77" i="19"/>
  <c r="P69" i="19"/>
  <c r="P85" i="19"/>
  <c r="N105" i="19"/>
  <c r="P105" i="19" s="1"/>
  <c r="P97" i="19"/>
  <c r="N107" i="19"/>
  <c r="P108" i="19"/>
  <c r="P116" i="19"/>
  <c r="P127" i="19"/>
  <c r="P138" i="19"/>
  <c r="P146" i="19"/>
  <c r="P157" i="19"/>
  <c r="X15" i="19"/>
  <c r="X26" i="19"/>
  <c r="X34" i="19"/>
  <c r="X45" i="19"/>
  <c r="X56" i="19"/>
  <c r="X67" i="19"/>
  <c r="X85" i="19"/>
  <c r="X95" i="19"/>
  <c r="X103" i="19"/>
  <c r="X114" i="19"/>
  <c r="V133" i="19"/>
  <c r="X125" i="19"/>
  <c r="V135" i="19"/>
  <c r="X136" i="19"/>
  <c r="X144" i="19"/>
  <c r="X155" i="19"/>
  <c r="L44" i="2"/>
  <c r="M44" i="2"/>
  <c r="L201" i="3"/>
  <c r="M201" i="3"/>
  <c r="K201" i="3"/>
  <c r="J201" i="3"/>
  <c r="H39" i="19"/>
  <c r="H116" i="19"/>
  <c r="P26" i="19"/>
  <c r="P67" i="19"/>
  <c r="P144" i="19"/>
  <c r="X54" i="19"/>
  <c r="X131" i="19"/>
  <c r="H40" i="19"/>
  <c r="H109" i="19"/>
  <c r="P16" i="19"/>
  <c r="P76" i="19"/>
  <c r="P137" i="19"/>
  <c r="X33" i="19"/>
  <c r="V93" i="19"/>
  <c r="X94" i="19"/>
  <c r="X154" i="19"/>
  <c r="H75" i="19"/>
  <c r="H12" i="19"/>
  <c r="H20" i="19"/>
  <c r="H31" i="19"/>
  <c r="H42" i="19"/>
  <c r="H53" i="19"/>
  <c r="H61" i="19"/>
  <c r="H86" i="19"/>
  <c r="H82" i="19"/>
  <c r="H100" i="19"/>
  <c r="F119" i="19"/>
  <c r="H119" i="19" s="1"/>
  <c r="H111" i="19"/>
  <c r="F121" i="19"/>
  <c r="H122" i="19"/>
  <c r="H130" i="19"/>
  <c r="H141" i="19"/>
  <c r="H152" i="19"/>
  <c r="H160" i="19"/>
  <c r="N9" i="19"/>
  <c r="P9" i="19" s="1"/>
  <c r="P10" i="19"/>
  <c r="P18" i="19"/>
  <c r="P29" i="19"/>
  <c r="P40" i="19"/>
  <c r="P48" i="19"/>
  <c r="P59" i="19"/>
  <c r="P70" i="19"/>
  <c r="P73" i="19"/>
  <c r="P98" i="19"/>
  <c r="P109" i="19"/>
  <c r="P117" i="19"/>
  <c r="P128" i="19"/>
  <c r="N147" i="19"/>
  <c r="P139" i="19"/>
  <c r="N149" i="19"/>
  <c r="P149" i="19" s="1"/>
  <c r="P150" i="19"/>
  <c r="P158" i="19"/>
  <c r="X74" i="19"/>
  <c r="X16" i="19"/>
  <c r="V35" i="19"/>
  <c r="X27" i="19"/>
  <c r="V37" i="19"/>
  <c r="X37" i="19" s="1"/>
  <c r="X38" i="19"/>
  <c r="X46" i="19"/>
  <c r="X57" i="19"/>
  <c r="X68" i="19"/>
  <c r="X73" i="19"/>
  <c r="X96" i="19"/>
  <c r="X104" i="19"/>
  <c r="X115" i="19"/>
  <c r="X126" i="19"/>
  <c r="X137" i="19"/>
  <c r="X145" i="19"/>
  <c r="X156" i="19"/>
  <c r="H17" i="19"/>
  <c r="F105" i="19"/>
  <c r="H97" i="19"/>
  <c r="P89" i="19"/>
  <c r="P95" i="19"/>
  <c r="X89" i="19"/>
  <c r="X88" i="19"/>
  <c r="X123" i="19"/>
  <c r="F9" i="19"/>
  <c r="H10" i="19"/>
  <c r="H70" i="19"/>
  <c r="F147" i="19"/>
  <c r="H139" i="19"/>
  <c r="P46" i="19"/>
  <c r="P115" i="19"/>
  <c r="X44" i="19"/>
  <c r="X132" i="19"/>
  <c r="H84" i="19"/>
  <c r="F21" i="19"/>
  <c r="H13" i="19"/>
  <c r="F23" i="19"/>
  <c r="H24" i="19"/>
  <c r="H32" i="19"/>
  <c r="H43" i="19"/>
  <c r="H54" i="19"/>
  <c r="H62" i="19"/>
  <c r="H74" i="19"/>
  <c r="H90" i="19"/>
  <c r="H101" i="19"/>
  <c r="H112" i="19"/>
  <c r="H123" i="19"/>
  <c r="H131" i="19"/>
  <c r="H142" i="19"/>
  <c r="F161" i="19"/>
  <c r="H153" i="19"/>
  <c r="P84" i="19"/>
  <c r="P11" i="19"/>
  <c r="P19" i="19"/>
  <c r="P30" i="19"/>
  <c r="N49" i="19"/>
  <c r="P41" i="19"/>
  <c r="N51" i="19"/>
  <c r="P52" i="19"/>
  <c r="P60" i="19"/>
  <c r="P71" i="19"/>
  <c r="P82" i="19"/>
  <c r="P99" i="19"/>
  <c r="P110" i="19"/>
  <c r="P118" i="19"/>
  <c r="P129" i="19"/>
  <c r="P140" i="19"/>
  <c r="P151" i="19"/>
  <c r="P159" i="19"/>
  <c r="V91" i="19"/>
  <c r="X83" i="19"/>
  <c r="X17" i="19"/>
  <c r="X28" i="19"/>
  <c r="X39" i="19"/>
  <c r="X47" i="19"/>
  <c r="X58" i="19"/>
  <c r="V77" i="19"/>
  <c r="X77" i="19" s="1"/>
  <c r="X69" i="19"/>
  <c r="X82" i="19"/>
  <c r="V105" i="19"/>
  <c r="X97" i="19"/>
  <c r="V107" i="19"/>
  <c r="X108" i="19"/>
  <c r="X116" i="19"/>
  <c r="X127" i="19"/>
  <c r="X138" i="19"/>
  <c r="X146" i="19"/>
  <c r="X157" i="19"/>
  <c r="M46" i="2"/>
  <c r="L46" i="2"/>
  <c r="K46" i="2"/>
  <c r="J46" i="2"/>
  <c r="K207" i="3"/>
  <c r="J207" i="3"/>
  <c r="L207" i="3"/>
  <c r="M207" i="3"/>
  <c r="M205" i="3"/>
  <c r="L205" i="3"/>
  <c r="K205" i="3"/>
  <c r="J205" i="3"/>
  <c r="H28" i="19"/>
  <c r="F107" i="19"/>
  <c r="H107" i="19" s="1"/>
  <c r="H108" i="19"/>
  <c r="P15" i="19"/>
  <c r="P103" i="19"/>
  <c r="V21" i="19"/>
  <c r="X13" i="19"/>
  <c r="X84" i="19"/>
  <c r="H29" i="19"/>
  <c r="H98" i="19"/>
  <c r="H158" i="19"/>
  <c r="P68" i="19"/>
  <c r="P145" i="19"/>
  <c r="X25" i="19"/>
  <c r="X76" i="19"/>
  <c r="X143" i="19"/>
  <c r="H14" i="19"/>
  <c r="H25" i="19"/>
  <c r="H33" i="19"/>
  <c r="H44" i="19"/>
  <c r="F63" i="19"/>
  <c r="H55" i="19"/>
  <c r="F65" i="19"/>
  <c r="H66" i="19"/>
  <c r="F91" i="19"/>
  <c r="H83" i="19"/>
  <c r="F93" i="19"/>
  <c r="H94" i="19"/>
  <c r="H102" i="19"/>
  <c r="H113" i="19"/>
  <c r="H124" i="19"/>
  <c r="H132" i="19"/>
  <c r="H143" i="19"/>
  <c r="H154" i="19"/>
  <c r="P75" i="19"/>
  <c r="P12" i="19"/>
  <c r="P20" i="19"/>
  <c r="P31" i="19"/>
  <c r="P42" i="19"/>
  <c r="P53" i="19"/>
  <c r="P61" i="19"/>
  <c r="P74" i="19"/>
  <c r="P90" i="19"/>
  <c r="P100" i="19"/>
  <c r="N119" i="19"/>
  <c r="P111" i="19"/>
  <c r="N121" i="19"/>
  <c r="P122" i="19"/>
  <c r="P130" i="19"/>
  <c r="P141" i="19"/>
  <c r="P152" i="19"/>
  <c r="P160" i="19"/>
  <c r="V9" i="19"/>
  <c r="X10" i="19"/>
  <c r="X18" i="19"/>
  <c r="X29" i="19"/>
  <c r="X40" i="19"/>
  <c r="X48" i="19"/>
  <c r="X59" i="19"/>
  <c r="X70" i="19"/>
  <c r="X90" i="19"/>
  <c r="X98" i="19"/>
  <c r="X109" i="19"/>
  <c r="X117" i="19"/>
  <c r="X128" i="19"/>
  <c r="V147" i="19"/>
  <c r="X147" i="19" s="1"/>
  <c r="X139" i="19"/>
  <c r="V149" i="19"/>
  <c r="X150" i="19"/>
  <c r="X158" i="19"/>
  <c r="K199" i="3"/>
  <c r="J199" i="3"/>
  <c r="M199" i="3"/>
  <c r="L199" i="3"/>
  <c r="K70" i="2"/>
  <c r="J70" i="2"/>
  <c r="M70" i="2"/>
  <c r="L70" i="2"/>
  <c r="M204" i="3"/>
  <c r="L204" i="3"/>
  <c r="M45" i="2"/>
  <c r="L45" i="2"/>
  <c r="K45" i="2"/>
  <c r="J45" i="2"/>
  <c r="H58" i="19"/>
  <c r="H138" i="19"/>
  <c r="P34" i="19"/>
  <c r="P114" i="19"/>
  <c r="V23" i="19"/>
  <c r="X23" i="19" s="1"/>
  <c r="X24" i="19"/>
  <c r="X101" i="19"/>
  <c r="V161" i="19"/>
  <c r="X153" i="19"/>
  <c r="H48" i="19"/>
  <c r="H128" i="19"/>
  <c r="N35" i="19"/>
  <c r="P27" i="19"/>
  <c r="P96" i="19"/>
  <c r="P156" i="19"/>
  <c r="V63" i="19"/>
  <c r="X55" i="19"/>
  <c r="X102" i="19"/>
  <c r="K202" i="3"/>
  <c r="M202" i="3"/>
  <c r="L202" i="3"/>
  <c r="J202" i="3"/>
  <c r="M197" i="3"/>
  <c r="L197" i="3"/>
  <c r="K197" i="3"/>
  <c r="J197" i="3"/>
  <c r="H15" i="19"/>
  <c r="H34" i="19"/>
  <c r="H56" i="19"/>
  <c r="F79" i="19"/>
  <c r="H79" i="19" s="1"/>
  <c r="H80" i="19"/>
  <c r="H95" i="19"/>
  <c r="H114" i="19"/>
  <c r="F135" i="19"/>
  <c r="H136" i="19"/>
  <c r="H155" i="19"/>
  <c r="N23" i="19"/>
  <c r="P23" i="19" s="1"/>
  <c r="P24" i="19"/>
  <c r="P43" i="19"/>
  <c r="P62" i="19"/>
  <c r="P87" i="19"/>
  <c r="P112" i="19"/>
  <c r="P123" i="19"/>
  <c r="N161" i="19"/>
  <c r="P153" i="19"/>
  <c r="X11" i="19"/>
  <c r="X19" i="19"/>
  <c r="V49" i="19"/>
  <c r="X41" i="19"/>
  <c r="X71" i="19"/>
  <c r="X99" i="19"/>
  <c r="X118" i="19"/>
  <c r="X140" i="19"/>
  <c r="X151" i="19"/>
  <c r="L206" i="3"/>
  <c r="K206" i="3"/>
  <c r="M206" i="3"/>
  <c r="J206" i="3"/>
  <c r="J44" i="2"/>
  <c r="K44" i="2"/>
  <c r="H47" i="19"/>
  <c r="H127" i="19"/>
  <c r="P45" i="19"/>
  <c r="N133" i="19"/>
  <c r="P125" i="19"/>
  <c r="X32" i="19"/>
  <c r="H59" i="19"/>
  <c r="H117" i="19"/>
  <c r="N37" i="19"/>
  <c r="P37" i="19" s="1"/>
  <c r="P38" i="19"/>
  <c r="P104" i="19"/>
  <c r="X86" i="19"/>
  <c r="V65" i="19"/>
  <c r="X66" i="19"/>
  <c r="X124" i="19"/>
  <c r="H72" i="19"/>
  <c r="H26" i="19"/>
  <c r="H45" i="19"/>
  <c r="H67" i="19"/>
  <c r="H103" i="19"/>
  <c r="F133" i="19"/>
  <c r="H125" i="19"/>
  <c r="H144" i="19"/>
  <c r="P72" i="19"/>
  <c r="N21" i="19"/>
  <c r="P21" i="19" s="1"/>
  <c r="P13" i="19"/>
  <c r="P32" i="19"/>
  <c r="P54" i="19"/>
  <c r="N91" i="19"/>
  <c r="P83" i="19"/>
  <c r="P101" i="19"/>
  <c r="P131" i="19"/>
  <c r="P142" i="19"/>
  <c r="X81" i="19"/>
  <c r="X30" i="19"/>
  <c r="V51" i="19"/>
  <c r="X52" i="19"/>
  <c r="X60" i="19"/>
  <c r="X87" i="19"/>
  <c r="X110" i="19"/>
  <c r="X129" i="19"/>
  <c r="X159" i="19"/>
  <c r="H81" i="19"/>
  <c r="H16" i="19"/>
  <c r="F35" i="19"/>
  <c r="H27" i="19"/>
  <c r="F37" i="19"/>
  <c r="H38" i="19"/>
  <c r="H46" i="19"/>
  <c r="H57" i="19"/>
  <c r="H68" i="19"/>
  <c r="H88" i="19"/>
  <c r="H96" i="19"/>
  <c r="H104" i="19"/>
  <c r="H115" i="19"/>
  <c r="H126" i="19"/>
  <c r="H137" i="19"/>
  <c r="H145" i="19"/>
  <c r="H156" i="19"/>
  <c r="P81" i="19"/>
  <c r="P14" i="19"/>
  <c r="P25" i="19"/>
  <c r="P33" i="19"/>
  <c r="P44" i="19"/>
  <c r="N63" i="19"/>
  <c r="P63" i="19" s="1"/>
  <c r="P55" i="19"/>
  <c r="N65" i="19"/>
  <c r="P66" i="19"/>
  <c r="N79" i="19"/>
  <c r="P80" i="19"/>
  <c r="N93" i="19"/>
  <c r="P94" i="19"/>
  <c r="P102" i="19"/>
  <c r="P113" i="19"/>
  <c r="P124" i="19"/>
  <c r="P132" i="19"/>
  <c r="P143" i="19"/>
  <c r="P154" i="19"/>
  <c r="X72" i="19"/>
  <c r="X12" i="19"/>
  <c r="X20" i="19"/>
  <c r="X31" i="19"/>
  <c r="X42" i="19"/>
  <c r="X53" i="19"/>
  <c r="X61" i="19"/>
  <c r="V79" i="19"/>
  <c r="X80" i="19"/>
  <c r="X75" i="19"/>
  <c r="X100" i="19"/>
  <c r="V119" i="19"/>
  <c r="X111" i="19"/>
  <c r="V121" i="19"/>
  <c r="X122" i="19"/>
  <c r="X130" i="19"/>
  <c r="X141" i="19"/>
  <c r="X152" i="19"/>
  <c r="X160" i="19"/>
  <c r="J203" i="3"/>
  <c r="K203" i="3"/>
  <c r="M203" i="3"/>
  <c r="L203" i="3"/>
  <c r="K71" i="2"/>
  <c r="J71" i="2"/>
  <c r="J204" i="3"/>
  <c r="K204" i="3"/>
  <c r="L91" i="17"/>
  <c r="K91" i="17"/>
  <c r="J91" i="17"/>
  <c r="I91" i="17"/>
  <c r="M91" i="17"/>
  <c r="H16" i="41"/>
  <c r="J16" i="41"/>
  <c r="I16" i="41"/>
  <c r="R63" i="19"/>
  <c r="X65" i="19"/>
  <c r="H133" i="19"/>
  <c r="J133" i="19"/>
  <c r="X135" i="19"/>
  <c r="K139" i="43"/>
  <c r="G57" i="12"/>
  <c r="J23" i="19"/>
  <c r="H23" i="19"/>
  <c r="AA20" i="16"/>
  <c r="L147" i="17"/>
  <c r="K147" i="17"/>
  <c r="J147" i="17"/>
  <c r="I147" i="17"/>
  <c r="M147" i="17"/>
  <c r="R149" i="19"/>
  <c r="J9" i="19"/>
  <c r="H9" i="19"/>
  <c r="J73" i="19"/>
  <c r="J82" i="19"/>
  <c r="J94" i="19"/>
  <c r="J89" i="19"/>
  <c r="J96" i="19"/>
  <c r="J90" i="19"/>
  <c r="I146" i="43"/>
  <c r="H146" i="43"/>
  <c r="K146" i="43" s="1"/>
  <c r="G146" i="43"/>
  <c r="P107" i="19"/>
  <c r="R107" i="19"/>
  <c r="J85" i="19"/>
  <c r="J160" i="19"/>
  <c r="J111" i="19"/>
  <c r="R126" i="19"/>
  <c r="X9" i="19"/>
  <c r="J35" i="19"/>
  <c r="H35" i="19"/>
  <c r="R32" i="19"/>
  <c r="I76" i="13"/>
  <c r="M76" i="13"/>
  <c r="L76" i="13"/>
  <c r="K76" i="13"/>
  <c r="J76" i="13"/>
  <c r="AA21" i="22"/>
  <c r="Z21" i="22"/>
  <c r="Y21" i="22"/>
  <c r="X21" i="22"/>
  <c r="AB21" i="22"/>
  <c r="R49" i="19"/>
  <c r="P49" i="19"/>
  <c r="AA21" i="17"/>
  <c r="Z21" i="17"/>
  <c r="Y21" i="17"/>
  <c r="X21" i="17"/>
  <c r="W21" i="17"/>
  <c r="K18" i="2"/>
  <c r="Z7" i="19"/>
  <c r="T7" i="19"/>
  <c r="L193" i="3"/>
  <c r="J193" i="3"/>
  <c r="K193" i="3"/>
  <c r="M193" i="3"/>
  <c r="M188" i="3"/>
  <c r="L188" i="3"/>
  <c r="K188" i="3"/>
  <c r="J188" i="3"/>
  <c r="M67" i="2"/>
  <c r="L67" i="2"/>
  <c r="K67" i="2"/>
  <c r="J67" i="2"/>
  <c r="K186" i="3"/>
  <c r="M186" i="3"/>
  <c r="J186" i="3"/>
  <c r="L186" i="3"/>
  <c r="J187" i="3"/>
  <c r="L187" i="3"/>
  <c r="K187" i="3"/>
  <c r="M187" i="3"/>
  <c r="P133" i="19"/>
  <c r="R133" i="19"/>
  <c r="R37" i="19"/>
  <c r="R51" i="19"/>
  <c r="P51" i="19"/>
  <c r="X91" i="19"/>
  <c r="J107" i="19"/>
  <c r="X105" i="19"/>
  <c r="K34" i="28"/>
  <c r="J34" i="28"/>
  <c r="M34" i="28"/>
  <c r="L34" i="28"/>
  <c r="I34" i="28"/>
  <c r="J74" i="19"/>
  <c r="AA13" i="16"/>
  <c r="J142" i="19"/>
  <c r="J13" i="19"/>
  <c r="J86" i="19"/>
  <c r="M76" i="28"/>
  <c r="K76" i="28"/>
  <c r="J76" i="28"/>
  <c r="I76" i="28"/>
  <c r="L76" i="28"/>
  <c r="M90" i="28"/>
  <c r="L90" i="28"/>
  <c r="K90" i="28"/>
  <c r="J90" i="28"/>
  <c r="I90" i="28"/>
  <c r="AA9" i="17"/>
  <c r="Z9" i="17"/>
  <c r="Y9" i="17"/>
  <c r="X9" i="17"/>
  <c r="W9" i="17"/>
  <c r="AA13" i="17"/>
  <c r="AA17" i="17"/>
  <c r="J130" i="19"/>
  <c r="J119" i="19"/>
  <c r="R96" i="19"/>
  <c r="J16" i="19"/>
  <c r="J37" i="19"/>
  <c r="H37" i="19"/>
  <c r="R43" i="19"/>
  <c r="R54" i="19"/>
  <c r="P79" i="19"/>
  <c r="R79" i="19"/>
  <c r="M43" i="2"/>
  <c r="L43" i="2"/>
  <c r="K43" i="2"/>
  <c r="J43" i="2"/>
  <c r="J107" i="17"/>
  <c r="I107" i="17"/>
  <c r="M107" i="17"/>
  <c r="L107" i="17"/>
  <c r="K107" i="17"/>
  <c r="W21" i="15"/>
  <c r="AA21" i="15"/>
  <c r="Z21" i="15"/>
  <c r="Y21" i="15"/>
  <c r="X21" i="15"/>
  <c r="I149" i="17"/>
  <c r="M149" i="17"/>
  <c r="K149" i="17"/>
  <c r="J149" i="17"/>
  <c r="L149" i="17"/>
  <c r="X121" i="19"/>
  <c r="X93" i="19"/>
  <c r="J79" i="19"/>
  <c r="J20" i="28"/>
  <c r="I20" i="28"/>
  <c r="M20" i="28"/>
  <c r="L20" i="28"/>
  <c r="K20" i="28"/>
  <c r="AA20" i="13"/>
  <c r="Z20" i="13"/>
  <c r="Y20" i="13"/>
  <c r="X20" i="13"/>
  <c r="W20" i="13"/>
  <c r="P161" i="19"/>
  <c r="R161" i="19"/>
  <c r="P16" i="41"/>
  <c r="T16" i="41"/>
  <c r="R16" i="41"/>
  <c r="S16" i="41"/>
  <c r="Q16" i="41"/>
  <c r="AA10" i="16"/>
  <c r="P121" i="19"/>
  <c r="R121" i="19"/>
  <c r="P77" i="19"/>
  <c r="R77" i="19"/>
  <c r="T22" i="21"/>
  <c r="S22" i="21"/>
  <c r="R22" i="21"/>
  <c r="D57" i="12"/>
  <c r="M146" i="13"/>
  <c r="L146" i="13"/>
  <c r="K146" i="13"/>
  <c r="J146" i="13"/>
  <c r="I146" i="13"/>
  <c r="X133" i="19"/>
  <c r="N16" i="41"/>
  <c r="L16" i="41"/>
  <c r="M16" i="41"/>
  <c r="K144" i="41"/>
  <c r="K55" i="12"/>
  <c r="J55" i="12"/>
  <c r="I55" i="12"/>
  <c r="N55" i="12"/>
  <c r="M55" i="12"/>
  <c r="L55" i="12"/>
  <c r="Z21" i="16"/>
  <c r="Y21" i="16"/>
  <c r="X21" i="16"/>
  <c r="W21" i="16"/>
  <c r="AA21" i="16"/>
  <c r="M65" i="17"/>
  <c r="L65" i="17"/>
  <c r="K65" i="17"/>
  <c r="J65" i="17"/>
  <c r="I65" i="17"/>
  <c r="J81" i="19"/>
  <c r="J112" i="19"/>
  <c r="R9" i="19"/>
  <c r="R87" i="19"/>
  <c r="R95" i="19"/>
  <c r="R86" i="19"/>
  <c r="J24" i="19"/>
  <c r="J32" i="19"/>
  <c r="J43" i="19"/>
  <c r="J54" i="19"/>
  <c r="J62" i="19"/>
  <c r="K145" i="41"/>
  <c r="R145" i="19"/>
  <c r="R35" i="19"/>
  <c r="P35" i="19"/>
  <c r="H147" i="19"/>
  <c r="J147" i="19"/>
  <c r="K191" i="3"/>
  <c r="J191" i="3"/>
  <c r="M191" i="3"/>
  <c r="L191" i="3"/>
  <c r="M20" i="13"/>
  <c r="L20" i="13"/>
  <c r="K20" i="13"/>
  <c r="J20" i="13"/>
  <c r="I20" i="13"/>
  <c r="K104" i="13"/>
  <c r="J104" i="13"/>
  <c r="I104" i="13"/>
  <c r="M104" i="13"/>
  <c r="L104" i="13"/>
  <c r="M119" i="17"/>
  <c r="L119" i="17"/>
  <c r="K119" i="17"/>
  <c r="J119" i="17"/>
  <c r="I119" i="17"/>
  <c r="J63" i="17"/>
  <c r="I63" i="17"/>
  <c r="M63" i="17"/>
  <c r="L63" i="17"/>
  <c r="K63" i="17"/>
  <c r="K121" i="17"/>
  <c r="J121" i="17"/>
  <c r="I121" i="17"/>
  <c r="M121" i="17"/>
  <c r="L121" i="17"/>
  <c r="H93" i="19"/>
  <c r="J93" i="19"/>
  <c r="X49" i="19"/>
  <c r="G146" i="41"/>
  <c r="I146" i="41"/>
  <c r="H146" i="41"/>
  <c r="K146" i="41" s="1"/>
  <c r="M118" i="28"/>
  <c r="L118" i="28"/>
  <c r="K118" i="28"/>
  <c r="J118" i="28"/>
  <c r="I118" i="28"/>
  <c r="AA15" i="16"/>
  <c r="H135" i="19"/>
  <c r="J135" i="19"/>
  <c r="M105" i="17"/>
  <c r="L105" i="17"/>
  <c r="K105" i="17"/>
  <c r="J105" i="17"/>
  <c r="I105" i="17"/>
  <c r="J10" i="19"/>
  <c r="J18" i="19"/>
  <c r="J29" i="19"/>
  <c r="J40" i="19"/>
  <c r="J48" i="19"/>
  <c r="J59" i="19"/>
  <c r="J70" i="19"/>
  <c r="K138" i="41"/>
  <c r="V23" i="14"/>
  <c r="U23" i="14"/>
  <c r="T23" i="14"/>
  <c r="R97" i="19"/>
  <c r="L48" i="28"/>
  <c r="K48" i="28"/>
  <c r="I48" i="28"/>
  <c r="M48" i="28"/>
  <c r="J48" i="28"/>
  <c r="J152" i="19"/>
  <c r="R115" i="19"/>
  <c r="R21" i="19"/>
  <c r="J27" i="19"/>
  <c r="R80" i="19"/>
  <c r="L7" i="19"/>
  <c r="J42" i="2"/>
  <c r="M42" i="2"/>
  <c r="L42" i="2"/>
  <c r="K42" i="2"/>
  <c r="M104" i="28"/>
  <c r="K104" i="28"/>
  <c r="J104" i="28"/>
  <c r="I104" i="28"/>
  <c r="L104" i="28"/>
  <c r="G146" i="42"/>
  <c r="H146" i="42"/>
  <c r="K146" i="42" s="1"/>
  <c r="I146" i="42"/>
  <c r="R65" i="19"/>
  <c r="P65" i="19"/>
  <c r="D7" i="19"/>
  <c r="J195" i="3"/>
  <c r="M195" i="3"/>
  <c r="L195" i="3"/>
  <c r="K195" i="3"/>
  <c r="M189" i="3"/>
  <c r="L189" i="3"/>
  <c r="K189" i="3"/>
  <c r="J189" i="3"/>
  <c r="X21" i="19"/>
  <c r="J90" i="13"/>
  <c r="I90" i="13"/>
  <c r="M90" i="13"/>
  <c r="L90" i="13"/>
  <c r="K90" i="13"/>
  <c r="M51" i="17"/>
  <c r="L51" i="17"/>
  <c r="K51" i="17"/>
  <c r="J51" i="17"/>
  <c r="I51" i="17"/>
  <c r="J149" i="19"/>
  <c r="X35" i="19"/>
  <c r="X51" i="19"/>
  <c r="H77" i="19"/>
  <c r="J77" i="19"/>
  <c r="I54" i="12"/>
  <c r="N54" i="12"/>
  <c r="M54" i="12"/>
  <c r="L54" i="12"/>
  <c r="K54" i="12"/>
  <c r="J54" i="12"/>
  <c r="X79" i="19"/>
  <c r="O146" i="41"/>
  <c r="N146" i="41"/>
  <c r="M146" i="41"/>
  <c r="L146" i="41"/>
  <c r="M161" i="17"/>
  <c r="L161" i="17"/>
  <c r="K161" i="17"/>
  <c r="J161" i="17"/>
  <c r="I161" i="17"/>
  <c r="P147" i="19"/>
  <c r="R147" i="19"/>
  <c r="P91" i="19"/>
  <c r="R91" i="19"/>
  <c r="P93" i="19"/>
  <c r="R93" i="19"/>
  <c r="M132" i="28"/>
  <c r="L132" i="28"/>
  <c r="K132" i="28"/>
  <c r="J132" i="28"/>
  <c r="I132" i="28"/>
  <c r="K194" i="3"/>
  <c r="M194" i="3"/>
  <c r="L194" i="3"/>
  <c r="J194" i="3"/>
  <c r="J131" i="19"/>
  <c r="R105" i="19"/>
  <c r="L118" i="13"/>
  <c r="K118" i="13"/>
  <c r="J118" i="13"/>
  <c r="I118" i="13"/>
  <c r="M118" i="13"/>
  <c r="AA10" i="17"/>
  <c r="J122" i="19"/>
  <c r="J100" i="19"/>
  <c r="X161" i="19"/>
  <c r="R23" i="19"/>
  <c r="J38" i="19"/>
  <c r="J46" i="19"/>
  <c r="J57" i="19"/>
  <c r="J68" i="19"/>
  <c r="M48" i="13"/>
  <c r="L48" i="13"/>
  <c r="K48" i="13"/>
  <c r="J48" i="13"/>
  <c r="I48" i="13"/>
  <c r="K17" i="2"/>
  <c r="J17" i="2"/>
  <c r="L17" i="2"/>
  <c r="M17" i="2"/>
  <c r="M160" i="13"/>
  <c r="L160" i="13"/>
  <c r="K160" i="13"/>
  <c r="J160" i="13"/>
  <c r="I160" i="13"/>
  <c r="N53" i="12"/>
  <c r="M53" i="12"/>
  <c r="L53" i="12"/>
  <c r="K53" i="12"/>
  <c r="J53" i="12"/>
  <c r="I53" i="12"/>
  <c r="H57" i="12"/>
  <c r="P135" i="19"/>
  <c r="R135" i="19"/>
  <c r="X119" i="19"/>
  <c r="J49" i="19"/>
  <c r="H91" i="19"/>
  <c r="J91" i="19"/>
  <c r="J63" i="19"/>
  <c r="H63" i="19"/>
  <c r="K133" i="17"/>
  <c r="J133" i="17"/>
  <c r="I133" i="17"/>
  <c r="M133" i="17"/>
  <c r="L133" i="17"/>
  <c r="K77" i="17"/>
  <c r="J77" i="17"/>
  <c r="I77" i="17"/>
  <c r="M77" i="17"/>
  <c r="L77" i="17"/>
  <c r="H129" i="37"/>
  <c r="I129" i="37"/>
  <c r="G129" i="37"/>
  <c r="O146" i="42"/>
  <c r="N146" i="42"/>
  <c r="M146" i="42"/>
  <c r="L146" i="42"/>
  <c r="N146" i="43"/>
  <c r="M146" i="43"/>
  <c r="L146" i="43"/>
  <c r="O146" i="43"/>
  <c r="N129" i="37"/>
  <c r="M129" i="37"/>
  <c r="L129" i="37"/>
  <c r="O129" i="37"/>
  <c r="K129" i="37"/>
  <c r="M146" i="28"/>
  <c r="L146" i="28"/>
  <c r="K146" i="28"/>
  <c r="J146" i="28"/>
  <c r="I146" i="28"/>
  <c r="I93" i="17"/>
  <c r="M93" i="17"/>
  <c r="L93" i="17"/>
  <c r="K93" i="17"/>
  <c r="J93" i="17"/>
  <c r="K141" i="41"/>
  <c r="R89" i="19"/>
  <c r="H121" i="19"/>
  <c r="J121" i="19"/>
  <c r="R137" i="19"/>
  <c r="R76" i="19"/>
  <c r="K143" i="43"/>
  <c r="M192" i="3"/>
  <c r="J192" i="3"/>
  <c r="L192" i="3"/>
  <c r="K192" i="3"/>
  <c r="L190" i="3"/>
  <c r="K190" i="3"/>
  <c r="J190" i="3"/>
  <c r="M190" i="3"/>
  <c r="M62" i="13"/>
  <c r="L62" i="13"/>
  <c r="K62" i="13"/>
  <c r="J62" i="13"/>
  <c r="I62" i="13"/>
  <c r="M132" i="13"/>
  <c r="L132" i="13"/>
  <c r="K132" i="13"/>
  <c r="J132" i="13"/>
  <c r="I132" i="13"/>
  <c r="M196" i="3"/>
  <c r="J196" i="3"/>
  <c r="L196" i="3"/>
  <c r="K196" i="3"/>
  <c r="M34" i="13"/>
  <c r="L34" i="13"/>
  <c r="K34" i="13"/>
  <c r="J34" i="13"/>
  <c r="I34" i="13"/>
  <c r="F57" i="12"/>
  <c r="J51" i="19"/>
  <c r="H51" i="19"/>
  <c r="M62" i="28"/>
  <c r="L62" i="28"/>
  <c r="J62" i="28"/>
  <c r="I62" i="28"/>
  <c r="K62" i="28"/>
  <c r="J65" i="19"/>
  <c r="H65" i="19"/>
  <c r="M56" i="12"/>
  <c r="L56" i="12"/>
  <c r="K56" i="12"/>
  <c r="J56" i="12"/>
  <c r="I56" i="12"/>
  <c r="N56" i="12"/>
  <c r="H105" i="19"/>
  <c r="J105" i="19"/>
  <c r="X149" i="19"/>
  <c r="I160" i="28"/>
  <c r="M160" i="28"/>
  <c r="L160" i="28"/>
  <c r="K160" i="28"/>
  <c r="J160" i="28"/>
  <c r="K137" i="41"/>
  <c r="Z9" i="16"/>
  <c r="Y9" i="16"/>
  <c r="X9" i="16"/>
  <c r="W9" i="16"/>
  <c r="AA9" i="16"/>
  <c r="AA19" i="16"/>
  <c r="M79" i="17"/>
  <c r="L79" i="17"/>
  <c r="K79" i="17"/>
  <c r="J79" i="17"/>
  <c r="I79" i="17"/>
  <c r="P119" i="19"/>
  <c r="R119" i="19"/>
  <c r="X107" i="19"/>
  <c r="X63" i="19"/>
  <c r="M135" i="17"/>
  <c r="L135" i="17"/>
  <c r="J135" i="17"/>
  <c r="I135" i="17"/>
  <c r="K135" i="17"/>
  <c r="K142" i="41"/>
  <c r="K143" i="41"/>
  <c r="AA14" i="16"/>
  <c r="H161" i="19"/>
  <c r="J161" i="19"/>
  <c r="J21" i="19"/>
  <c r="H21" i="19"/>
  <c r="R18" i="19"/>
  <c r="J141" i="19"/>
  <c r="R104" i="19"/>
  <c r="R13" i="19"/>
  <c r="U49" i="19" l="1"/>
  <c r="Z52" i="19"/>
  <c r="U51" i="19"/>
  <c r="Z51" i="19" s="1"/>
  <c r="Z60" i="19"/>
  <c r="U133" i="19"/>
  <c r="Z133" i="19" s="1"/>
  <c r="Z125" i="19"/>
  <c r="U135" i="19"/>
  <c r="Z135" i="19" s="1"/>
  <c r="E49" i="19"/>
  <c r="Z74" i="19"/>
  <c r="Z46" i="19"/>
  <c r="Z72" i="19"/>
  <c r="Z141" i="19"/>
  <c r="M21" i="19"/>
  <c r="E79" i="19"/>
  <c r="E93" i="19"/>
  <c r="E133" i="19"/>
  <c r="E135" i="19"/>
  <c r="M35" i="19"/>
  <c r="M37" i="19"/>
  <c r="Z53" i="19"/>
  <c r="Z61" i="19"/>
  <c r="Z80" i="19"/>
  <c r="U79" i="19"/>
  <c r="Z126" i="19"/>
  <c r="Z137" i="19"/>
  <c r="Z145" i="19"/>
  <c r="E51" i="19"/>
  <c r="M149" i="19"/>
  <c r="Z100" i="19"/>
  <c r="Z130" i="19"/>
  <c r="E121" i="19"/>
  <c r="M23" i="19"/>
  <c r="Z142" i="19"/>
  <c r="E23" i="19"/>
  <c r="E161" i="19"/>
  <c r="M65" i="19"/>
  <c r="M79" i="19"/>
  <c r="M121" i="19"/>
  <c r="U9" i="19"/>
  <c r="Z9" i="19" s="1"/>
  <c r="Z29" i="19"/>
  <c r="Z48" i="19"/>
  <c r="Z59" i="19"/>
  <c r="Z154" i="19"/>
  <c r="E65" i="19"/>
  <c r="E91" i="19"/>
  <c r="E37" i="19"/>
  <c r="M77" i="19"/>
  <c r="M133" i="19"/>
  <c r="M135" i="19"/>
  <c r="U21" i="19"/>
  <c r="Z21" i="19" s="1"/>
  <c r="Z24" i="19"/>
  <c r="U23" i="19"/>
  <c r="Z23" i="19" s="1"/>
  <c r="Z32" i="19"/>
  <c r="Z75" i="19"/>
  <c r="U105" i="19"/>
  <c r="Z105" i="19" s="1"/>
  <c r="Z97" i="19"/>
  <c r="U107" i="19"/>
  <c r="Z107" i="19" s="1"/>
  <c r="Z146" i="19"/>
  <c r="Z157" i="19"/>
  <c r="Z27" i="19"/>
  <c r="U35" i="19"/>
  <c r="Z35" i="19" s="1"/>
  <c r="U93" i="19"/>
  <c r="U119" i="19"/>
  <c r="Z160" i="19"/>
  <c r="E119" i="19"/>
  <c r="M93" i="19"/>
  <c r="U91" i="19"/>
  <c r="Z91" i="19" s="1"/>
  <c r="E21" i="19"/>
  <c r="M63" i="19"/>
  <c r="M119" i="19"/>
  <c r="Z18" i="19"/>
  <c r="Z143" i="19"/>
  <c r="E63" i="19"/>
  <c r="M161" i="19"/>
  <c r="E35" i="19"/>
  <c r="E77" i="19"/>
  <c r="E105" i="19"/>
  <c r="E107" i="19"/>
  <c r="M9" i="19"/>
  <c r="Z86" i="19"/>
  <c r="Z14" i="19"/>
  <c r="Z25" i="19"/>
  <c r="Z33" i="19"/>
  <c r="U63" i="19"/>
  <c r="U65" i="19"/>
  <c r="Z65" i="19" s="1"/>
  <c r="Z76" i="19"/>
  <c r="Z84" i="19"/>
  <c r="Z98" i="19"/>
  <c r="U147" i="19"/>
  <c r="Z139" i="19"/>
  <c r="U149" i="19"/>
  <c r="Z149" i="19" s="1"/>
  <c r="Z150" i="19"/>
  <c r="Z158" i="19"/>
  <c r="M147" i="19"/>
  <c r="U37" i="19"/>
  <c r="U121" i="19"/>
  <c r="Z121" i="19" s="1"/>
  <c r="Z122" i="19"/>
  <c r="Z152" i="19"/>
  <c r="M91" i="19"/>
  <c r="U77" i="19"/>
  <c r="U161" i="19"/>
  <c r="Z161" i="19" s="1"/>
  <c r="Z153" i="19"/>
  <c r="E9" i="19"/>
  <c r="E147" i="19"/>
  <c r="E149" i="19"/>
  <c r="M49" i="19"/>
  <c r="M51" i="19"/>
  <c r="M105" i="19"/>
  <c r="M107" i="19"/>
  <c r="Z15" i="19"/>
  <c r="Z26" i="19"/>
  <c r="Z34" i="19"/>
  <c r="Z99" i="19"/>
  <c r="Z110" i="19"/>
  <c r="Z118" i="19"/>
  <c r="Z129" i="19"/>
  <c r="N57" i="12"/>
  <c r="M57" i="12"/>
  <c r="L57" i="12"/>
  <c r="K57" i="12"/>
  <c r="J57" i="12"/>
  <c r="I57" i="12"/>
  <c r="K7" i="19"/>
  <c r="C7" i="19"/>
  <c r="S7" i="19"/>
  <c r="T147" i="19" l="1"/>
  <c r="D91" i="19"/>
  <c r="L79" i="19"/>
  <c r="D35" i="19"/>
  <c r="T21" i="19"/>
  <c r="T121" i="19"/>
  <c r="D77" i="19"/>
  <c r="D149" i="19"/>
  <c r="T65" i="19"/>
  <c r="T161" i="19"/>
  <c r="L119" i="19"/>
  <c r="D51" i="19"/>
  <c r="D107" i="19"/>
  <c r="D121" i="19"/>
  <c r="L49" i="19"/>
  <c r="L51" i="19"/>
  <c r="L93" i="19"/>
  <c r="L147" i="19"/>
  <c r="L149" i="19"/>
  <c r="T35" i="19"/>
  <c r="T37" i="19"/>
  <c r="T133" i="19"/>
  <c r="T135" i="19"/>
  <c r="D119" i="19"/>
  <c r="D161" i="19"/>
  <c r="L105" i="19"/>
  <c r="T51" i="19"/>
  <c r="T107" i="19"/>
  <c r="T79" i="19"/>
  <c r="L35" i="19"/>
  <c r="L135" i="19"/>
  <c r="T119" i="19"/>
  <c r="T91" i="19"/>
  <c r="T77" i="19"/>
  <c r="T93" i="19"/>
  <c r="D21" i="19"/>
  <c r="D23" i="19"/>
  <c r="D105" i="19"/>
  <c r="L21" i="19"/>
  <c r="L23" i="19"/>
  <c r="L91" i="19"/>
  <c r="L121" i="19"/>
  <c r="T49" i="19"/>
  <c r="T149" i="19"/>
  <c r="D37" i="19"/>
  <c r="L37" i="19"/>
  <c r="L133" i="19"/>
  <c r="T23" i="19"/>
  <c r="D93" i="19"/>
  <c r="D147" i="19"/>
  <c r="L107" i="19"/>
  <c r="L77" i="19"/>
  <c r="T63" i="19"/>
  <c r="D9" i="19"/>
  <c r="L9" i="19"/>
  <c r="D49" i="19"/>
  <c r="D79" i="19"/>
  <c r="T9" i="19"/>
  <c r="T105" i="19"/>
  <c r="D63" i="19"/>
  <c r="D65" i="19"/>
  <c r="D133" i="19"/>
  <c r="D135" i="19"/>
  <c r="L63" i="19"/>
  <c r="L65" i="19"/>
  <c r="L161" i="19"/>
  <c r="Z57" i="19"/>
  <c r="Z114" i="19"/>
  <c r="Z85" i="19"/>
  <c r="Z147" i="19"/>
  <c r="Z66" i="19"/>
  <c r="Z113" i="19"/>
  <c r="Z111" i="19"/>
  <c r="Z88" i="19"/>
  <c r="Z132" i="19"/>
  <c r="Z73" i="19"/>
  <c r="Z16" i="19"/>
  <c r="Z31" i="19"/>
  <c r="Z41" i="19"/>
  <c r="Z159" i="19"/>
  <c r="Z67" i="19"/>
  <c r="Z77" i="19"/>
  <c r="Z37" i="19"/>
  <c r="Z128" i="19"/>
  <c r="Z63" i="19"/>
  <c r="Z89" i="19"/>
  <c r="Z81" i="19"/>
  <c r="Z119" i="19"/>
  <c r="Z127" i="19"/>
  <c r="Z62" i="19"/>
  <c r="Z124" i="19"/>
  <c r="Z47" i="19"/>
  <c r="Z96" i="19"/>
  <c r="Z20" i="19"/>
  <c r="Z131" i="19"/>
  <c r="Z155" i="19"/>
  <c r="Z95" i="19"/>
  <c r="Z30" i="19"/>
  <c r="Q7" i="19"/>
  <c r="Z101" i="19"/>
  <c r="Z68" i="19"/>
  <c r="Z123" i="19"/>
  <c r="Z138" i="19"/>
  <c r="Z13" i="19"/>
  <c r="Z10" i="19"/>
  <c r="Z104" i="19"/>
  <c r="Z103" i="19"/>
  <c r="Z151" i="19"/>
  <c r="Z56" i="19"/>
  <c r="Z69" i="19"/>
  <c r="Z38" i="19"/>
  <c r="Z117" i="19"/>
  <c r="Z55" i="19"/>
  <c r="Z70" i="19"/>
  <c r="Z39" i="19"/>
  <c r="Z93" i="19"/>
  <c r="Z116" i="19"/>
  <c r="Z54" i="19"/>
  <c r="Z102" i="19"/>
  <c r="Z17" i="19"/>
  <c r="Z87" i="19"/>
  <c r="Z12" i="19"/>
  <c r="Z58" i="19"/>
  <c r="Z144" i="19"/>
  <c r="Z90" i="19"/>
  <c r="Z19" i="19"/>
  <c r="Y7" i="19"/>
  <c r="Z112" i="19"/>
  <c r="Z115" i="19"/>
  <c r="Z42" i="19"/>
  <c r="Z49" i="19"/>
  <c r="I7" i="19"/>
  <c r="Z140" i="19"/>
  <c r="Z45" i="19"/>
  <c r="Z28" i="19"/>
  <c r="Z109" i="19"/>
  <c r="Z44" i="19"/>
  <c r="Z40" i="19"/>
  <c r="Z83" i="19"/>
  <c r="Z94" i="19"/>
  <c r="Z108" i="19"/>
  <c r="Z43" i="19"/>
  <c r="Z82" i="19"/>
  <c r="Z156" i="19"/>
  <c r="Z79" i="19"/>
  <c r="Z136" i="19"/>
  <c r="Z71" i="19"/>
  <c r="Z11" i="19"/>
  <c r="I88" i="19" l="1"/>
  <c r="I109" i="19"/>
  <c r="C149" i="19"/>
  <c r="I149" i="19" s="1"/>
  <c r="I150" i="19"/>
  <c r="Y62" i="19"/>
  <c r="Y86" i="19"/>
  <c r="Y130" i="19"/>
  <c r="Q62" i="19"/>
  <c r="Q53" i="19"/>
  <c r="Q103" i="19"/>
  <c r="Q144" i="19"/>
  <c r="I48" i="19"/>
  <c r="I86" i="19"/>
  <c r="I110" i="19"/>
  <c r="Y33" i="19"/>
  <c r="Y20" i="19"/>
  <c r="Y74" i="19"/>
  <c r="Y131" i="19"/>
  <c r="Q17" i="19"/>
  <c r="Q87" i="19"/>
  <c r="Q126" i="19"/>
  <c r="Q156" i="19"/>
  <c r="I28" i="19"/>
  <c r="C9" i="19"/>
  <c r="I9" i="19" s="1"/>
  <c r="I10" i="19"/>
  <c r="I85" i="19"/>
  <c r="C121" i="19"/>
  <c r="I121" i="19" s="1"/>
  <c r="I122" i="19"/>
  <c r="Y14" i="19"/>
  <c r="Q42" i="19"/>
  <c r="Q26" i="19"/>
  <c r="Q70" i="19"/>
  <c r="Q88" i="19"/>
  <c r="Q75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I31" i="19"/>
  <c r="I62" i="19"/>
  <c r="C51" i="19"/>
  <c r="I51" i="19" s="1"/>
  <c r="I52" i="19"/>
  <c r="C63" i="19"/>
  <c r="I63" i="19" s="1"/>
  <c r="I55" i="19"/>
  <c r="I18" i="19"/>
  <c r="I30" i="19"/>
  <c r="I59" i="19"/>
  <c r="I73" i="19"/>
  <c r="I81" i="19"/>
  <c r="I101" i="19"/>
  <c r="I112" i="19"/>
  <c r="I123" i="19"/>
  <c r="I131" i="19"/>
  <c r="I142" i="19"/>
  <c r="C161" i="19"/>
  <c r="I161" i="19" s="1"/>
  <c r="I153" i="19"/>
  <c r="Y56" i="19"/>
  <c r="Y11" i="19"/>
  <c r="Y31" i="19"/>
  <c r="Y43" i="19"/>
  <c r="S37" i="19"/>
  <c r="Y37" i="19" s="1"/>
  <c r="Y38" i="19"/>
  <c r="Y67" i="19"/>
  <c r="S79" i="19"/>
  <c r="Y79" i="19" s="1"/>
  <c r="Y80" i="19"/>
  <c r="Y75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25" i="19"/>
  <c r="Q14" i="19"/>
  <c r="Q34" i="19"/>
  <c r="K37" i="19"/>
  <c r="Q37" i="19" s="1"/>
  <c r="Q38" i="19"/>
  <c r="Q67" i="19"/>
  <c r="K91" i="19"/>
  <c r="Q91" i="19" s="1"/>
  <c r="Q83" i="19"/>
  <c r="Q76" i="19"/>
  <c r="Q84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14" i="19"/>
  <c r="I58" i="19"/>
  <c r="I98" i="19"/>
  <c r="C147" i="19"/>
  <c r="I147" i="19" s="1"/>
  <c r="I139" i="19"/>
  <c r="Y68" i="19"/>
  <c r="Y12" i="19"/>
  <c r="Y82" i="19"/>
  <c r="S121" i="19"/>
  <c r="Y121" i="19" s="1"/>
  <c r="Y122" i="19"/>
  <c r="Y152" i="19"/>
  <c r="Q12" i="19"/>
  <c r="K93" i="19"/>
  <c r="Q93" i="19" s="1"/>
  <c r="Q94" i="19"/>
  <c r="K133" i="19"/>
  <c r="Q133" i="19" s="1"/>
  <c r="Q125" i="19"/>
  <c r="C37" i="19"/>
  <c r="I37" i="19" s="1"/>
  <c r="I38" i="19"/>
  <c r="I76" i="19"/>
  <c r="I118" i="19"/>
  <c r="I151" i="19"/>
  <c r="S49" i="19"/>
  <c r="Y49" i="19" s="1"/>
  <c r="Y41" i="19"/>
  <c r="Y123" i="19"/>
  <c r="Q61" i="19"/>
  <c r="I72" i="19"/>
  <c r="I130" i="19"/>
  <c r="I160" i="19"/>
  <c r="Y30" i="19"/>
  <c r="Y70" i="19"/>
  <c r="Y87" i="19"/>
  <c r="Y102" i="19"/>
  <c r="Y124" i="19"/>
  <c r="Y154" i="19"/>
  <c r="Q68" i="19"/>
  <c r="Q58" i="19"/>
  <c r="I40" i="19"/>
  <c r="I15" i="19"/>
  <c r="I39" i="19"/>
  <c r="I82" i="19"/>
  <c r="I132" i="19"/>
  <c r="I143" i="19"/>
  <c r="S21" i="19"/>
  <c r="Y21" i="19" s="1"/>
  <c r="Y13" i="19"/>
  <c r="Y40" i="19"/>
  <c r="Y46" i="19"/>
  <c r="Y76" i="19"/>
  <c r="Y84" i="19"/>
  <c r="Y104" i="19"/>
  <c r="Y115" i="19"/>
  <c r="Y126" i="19"/>
  <c r="Y137" i="19"/>
  <c r="Y145" i="19"/>
  <c r="Y156" i="19"/>
  <c r="Q59" i="19"/>
  <c r="Q43" i="19"/>
  <c r="K9" i="19"/>
  <c r="Q9" i="19" s="1"/>
  <c r="Q10" i="19"/>
  <c r="Q85" i="19"/>
  <c r="Q95" i="19"/>
  <c r="Q110" i="19"/>
  <c r="Q129" i="19"/>
  <c r="Q159" i="19"/>
  <c r="I19" i="19"/>
  <c r="C23" i="19"/>
  <c r="I23" i="19" s="1"/>
  <c r="I24" i="19"/>
  <c r="I47" i="19"/>
  <c r="I90" i="19"/>
  <c r="I103" i="19"/>
  <c r="C133" i="19"/>
  <c r="I133" i="19" s="1"/>
  <c r="I125" i="19"/>
  <c r="I155" i="19"/>
  <c r="Y28" i="19"/>
  <c r="Y48" i="19"/>
  <c r="S63" i="19"/>
  <c r="Y63" i="19" s="1"/>
  <c r="Y55" i="19"/>
  <c r="Y85" i="19"/>
  <c r="Y72" i="19"/>
  <c r="S107" i="19"/>
  <c r="Y107" i="19" s="1"/>
  <c r="Y108" i="19"/>
  <c r="Y116" i="19"/>
  <c r="Y127" i="19"/>
  <c r="Y138" i="19"/>
  <c r="Y146" i="19"/>
  <c r="Y157" i="19"/>
  <c r="Q45" i="19"/>
  <c r="Q71" i="19"/>
  <c r="Q40" i="19"/>
  <c r="K51" i="19"/>
  <c r="Q51" i="19" s="1"/>
  <c r="Q52" i="19"/>
  <c r="K63" i="19"/>
  <c r="Q63" i="19" s="1"/>
  <c r="Q55" i="19"/>
  <c r="Q18" i="19"/>
  <c r="Q30" i="19"/>
  <c r="Q73" i="19"/>
  <c r="Q72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26" i="19"/>
  <c r="I70" i="19"/>
  <c r="I75" i="19"/>
  <c r="I128" i="19"/>
  <c r="Y39" i="19"/>
  <c r="Y32" i="19"/>
  <c r="Y100" i="19"/>
  <c r="Y141" i="19"/>
  <c r="Q54" i="19"/>
  <c r="Q32" i="19"/>
  <c r="Q86" i="19"/>
  <c r="K135" i="19"/>
  <c r="Q135" i="19" s="1"/>
  <c r="Q136" i="19"/>
  <c r="I67" i="19"/>
  <c r="I84" i="19"/>
  <c r="I129" i="19"/>
  <c r="I140" i="19"/>
  <c r="Y16" i="19"/>
  <c r="Y71" i="19"/>
  <c r="Y90" i="19"/>
  <c r="Y112" i="19"/>
  <c r="Y142" i="19"/>
  <c r="Q74" i="19"/>
  <c r="K49" i="19"/>
  <c r="Q49" i="19" s="1"/>
  <c r="Q41" i="19"/>
  <c r="Q96" i="19"/>
  <c r="Q115" i="19"/>
  <c r="Q137" i="19"/>
  <c r="I46" i="19"/>
  <c r="I42" i="19"/>
  <c r="C119" i="19"/>
  <c r="I119" i="19" s="1"/>
  <c r="I111" i="19"/>
  <c r="I141" i="19"/>
  <c r="Y42" i="19"/>
  <c r="Y34" i="19"/>
  <c r="Y58" i="19"/>
  <c r="S91" i="19"/>
  <c r="Y91" i="19" s="1"/>
  <c r="Y83" i="19"/>
  <c r="Y113" i="19"/>
  <c r="Y132" i="19"/>
  <c r="Y143" i="19"/>
  <c r="Q29" i="19"/>
  <c r="C65" i="19"/>
  <c r="I65" i="19" s="1"/>
  <c r="I66" i="19"/>
  <c r="I60" i="19"/>
  <c r="C35" i="19"/>
  <c r="I35" i="19" s="1"/>
  <c r="I27" i="19"/>
  <c r="I68" i="19"/>
  <c r="I89" i="19"/>
  <c r="I102" i="19"/>
  <c r="I113" i="19"/>
  <c r="I124" i="19"/>
  <c r="I154" i="19"/>
  <c r="Y19" i="19"/>
  <c r="S51" i="19"/>
  <c r="Y51" i="19" s="1"/>
  <c r="Y52" i="19"/>
  <c r="S9" i="19"/>
  <c r="Y9" i="19" s="1"/>
  <c r="Y10" i="19"/>
  <c r="Y96" i="19"/>
  <c r="Q31" i="19"/>
  <c r="Q46" i="19"/>
  <c r="K21" i="19"/>
  <c r="Q21" i="19" s="1"/>
  <c r="Q13" i="19"/>
  <c r="Q99" i="19"/>
  <c r="Q118" i="19"/>
  <c r="Q140" i="19"/>
  <c r="Q151" i="19"/>
  <c r="I11" i="19"/>
  <c r="C77" i="19"/>
  <c r="I77" i="19" s="1"/>
  <c r="I69" i="19"/>
  <c r="I44" i="19"/>
  <c r="I74" i="19"/>
  <c r="I95" i="19"/>
  <c r="I114" i="19"/>
  <c r="C135" i="19"/>
  <c r="I135" i="19" s="1"/>
  <c r="I136" i="19"/>
  <c r="I144" i="19"/>
  <c r="Y47" i="19"/>
  <c r="Y60" i="19"/>
  <c r="Y18" i="19"/>
  <c r="S105" i="19"/>
  <c r="Y105" i="19" s="1"/>
  <c r="Y97" i="19"/>
  <c r="I45" i="19"/>
  <c r="I54" i="19"/>
  <c r="I12" i="19"/>
  <c r="I32" i="19"/>
  <c r="I53" i="19"/>
  <c r="I56" i="19"/>
  <c r="C91" i="19"/>
  <c r="I91" i="19" s="1"/>
  <c r="I83" i="19"/>
  <c r="I87" i="19"/>
  <c r="I96" i="19"/>
  <c r="I104" i="19"/>
  <c r="I115" i="19"/>
  <c r="I126" i="19"/>
  <c r="I137" i="19"/>
  <c r="I145" i="19"/>
  <c r="I156" i="19"/>
  <c r="Y25" i="19"/>
  <c r="Y45" i="19"/>
  <c r="Y57" i="19"/>
  <c r="S77" i="19"/>
  <c r="Y77" i="19" s="1"/>
  <c r="Y69" i="19"/>
  <c r="Y15" i="19"/>
  <c r="S35" i="19"/>
  <c r="Y35" i="19" s="1"/>
  <c r="Y27" i="19"/>
  <c r="S93" i="19"/>
  <c r="Y93" i="19" s="1"/>
  <c r="Y94" i="19"/>
  <c r="Y81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11" i="19"/>
  <c r="Q16" i="19"/>
  <c r="Q48" i="19"/>
  <c r="Q60" i="19"/>
  <c r="Q15" i="19"/>
  <c r="K35" i="19"/>
  <c r="Q35" i="19" s="1"/>
  <c r="Q27" i="19"/>
  <c r="Q39" i="19"/>
  <c r="Q82" i="19"/>
  <c r="Q81" i="19"/>
  <c r="Q101" i="19"/>
  <c r="Q112" i="19"/>
  <c r="Q123" i="19"/>
  <c r="Q131" i="19"/>
  <c r="Q142" i="19"/>
  <c r="K161" i="19"/>
  <c r="Q161" i="19" s="1"/>
  <c r="Q153" i="19"/>
  <c r="I29" i="19"/>
  <c r="I25" i="19"/>
  <c r="I117" i="19"/>
  <c r="I158" i="19"/>
  <c r="Y17" i="19"/>
  <c r="Y53" i="19"/>
  <c r="S119" i="19"/>
  <c r="Y119" i="19" s="1"/>
  <c r="Y111" i="19"/>
  <c r="Y160" i="19"/>
  <c r="K65" i="19"/>
  <c r="Q65" i="19" s="1"/>
  <c r="Q66" i="19"/>
  <c r="Q56" i="19"/>
  <c r="Q114" i="19"/>
  <c r="Q155" i="19"/>
  <c r="I34" i="19"/>
  <c r="I33" i="19"/>
  <c r="I99" i="19"/>
  <c r="I159" i="19"/>
  <c r="Y26" i="19"/>
  <c r="Y61" i="19"/>
  <c r="Y101" i="19"/>
  <c r="S161" i="19"/>
  <c r="Y161" i="19" s="1"/>
  <c r="Y153" i="19"/>
  <c r="Q33" i="19"/>
  <c r="Q20" i="19"/>
  <c r="K79" i="19"/>
  <c r="Q79" i="19" s="1"/>
  <c r="Q80" i="19"/>
  <c r="Q104" i="19"/>
  <c r="Q145" i="19"/>
  <c r="I57" i="19"/>
  <c r="I43" i="19"/>
  <c r="C21" i="19"/>
  <c r="I21" i="19" s="1"/>
  <c r="I13" i="19"/>
  <c r="I100" i="19"/>
  <c r="I152" i="19"/>
  <c r="Y29" i="19"/>
  <c r="I71" i="19"/>
  <c r="I17" i="19"/>
  <c r="I20" i="19"/>
  <c r="C49" i="19"/>
  <c r="I49" i="19" s="1"/>
  <c r="I41" i="19"/>
  <c r="I61" i="19"/>
  <c r="I16" i="19"/>
  <c r="C79" i="19"/>
  <c r="I79" i="19" s="1"/>
  <c r="I80" i="19"/>
  <c r="C93" i="19"/>
  <c r="I93" i="19" s="1"/>
  <c r="I94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59" i="19"/>
  <c r="Y54" i="19"/>
  <c r="S65" i="19"/>
  <c r="Y65" i="19" s="1"/>
  <c r="Y66" i="19"/>
  <c r="Y88" i="19"/>
  <c r="S23" i="19"/>
  <c r="Y23" i="19" s="1"/>
  <c r="Y24" i="19"/>
  <c r="Y44" i="19"/>
  <c r="Y73" i="19"/>
  <c r="Y89" i="19"/>
  <c r="Y99" i="19"/>
  <c r="Y110" i="19"/>
  <c r="Y118" i="19"/>
  <c r="Y129" i="19"/>
  <c r="Y140" i="19"/>
  <c r="Y151" i="19"/>
  <c r="Y159" i="19"/>
  <c r="Q19" i="19"/>
  <c r="Q28" i="19"/>
  <c r="Q57" i="19"/>
  <c r="K77" i="19"/>
  <c r="Q77" i="19" s="1"/>
  <c r="Q69" i="19"/>
  <c r="K23" i="19"/>
  <c r="Q23" i="19" s="1"/>
  <c r="Q24" i="19"/>
  <c r="Q44" i="19"/>
  <c r="Q47" i="19"/>
  <c r="Q90" i="19"/>
  <c r="Q89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<sst xmlns="http://schemas.openxmlformats.org/spreadsheetml/2006/main" count="5321" uniqueCount="304">
  <si>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</si>
  <si>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</si>
  <si>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</si>
  <si>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</si>
  <si>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</si>
  <si>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</si>
  <si>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</si>
  <si>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</si>
  <si>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</si>
  <si>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</si>
  <si>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</si>
  <si>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</si>
  <si>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</si>
  <si>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</si>
  <si>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</si>
  <si>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</si>
  <si>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</si>
  <si>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</si>
  <si>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</si>
  <si>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</si>
  <si>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</si>
  <si>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</si>
  <si>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</si>
  <si>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</si>
  <si>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</si>
  <si>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</si>
  <si>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</si>
  <si>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</si>
  <si>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</si>
  <si>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</si>
  <si>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</si>
  <si>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</si>
  <si>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</si>
  <si>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</si>
  <si>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</si>
  <si>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</si>
  <si>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</si>
  <si>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</si>
  <si>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</si>
  <si>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</si>
  <si>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</si>
  <si>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</si>
  <si>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</si>
  <si>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</si>
  <si>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</si>
  <si>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</si>
  <si>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</si>
  <si>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</si>
  <si>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</si>
  <si>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</si>
  <si>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</si>
  <si>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</si>
  <si>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</si>
  <si>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</si>
  <si>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</si>
  <si>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</si>
  <si>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</si>
  <si>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</si>
  <si>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</si>
  <si>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</si>
  <si>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</si>
  <si>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</si>
  <si>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</si>
  <si>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</si>
  <si>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</si>
  <si>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</si>
  <si>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</si>
  <si>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</si>
  <si>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</si>
  <si>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</si>
  <si>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</si>
  <si>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</si>
  <si>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</si>
  <si>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</si>
  <si>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</si>
  <si>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</si>
  <si>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</si>
  <si>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</si>
  <si>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</si>
  <si>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</si>
  <si>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</si>
  <si>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</si>
  <si>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</si>
  <si>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</si>
  <si>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</si>
  <si>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</si>
  <si>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</si>
  <si>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</si>
  <si>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</si>
  <si>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</si>
  <si>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</si>
  <si>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</si>
  <si>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</si>
  <si>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</si>
  <si>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</si>
  <si>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</si>
  <si>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</si>
  <si>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</si>
  <si>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</si>
  <si>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</si>
  <si>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</si>
  <si>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</si>
  <si>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</si>
  <si>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</si>
  <si>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</si>
  <si>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</si>
  <si>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</si>
  <si>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</si>
  <si>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</si>
  <si>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</si>
  <si>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</si>
  <si>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</si>
  <si>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</si>
  <si>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</si>
  <si>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</si>
  <si>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</si>
  <si>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</si>
  <si>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</si>
  <si>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</si>
  <si>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</si>
  <si>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</si>
  <si>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</si>
  <si>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</si>
  <si>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</si>
  <si>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</si>
  <si>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</si>
  <si>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</si>
  <si>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</si>
  <si>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</si>
  <si>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</si>
  <si>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</si>
  <si>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</si>
  <si>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</si>
  <si>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</si>
  <si>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</si>
  <si>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</si>
  <si>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</si>
  <si>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</si>
  <si>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</si>
  <si>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</si>
  <si>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</si>
  <si>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</si>
  <si>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</si>
  <si>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</si>
  <si>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</si>
  <si>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</si>
  <si>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</si>
  <si>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</si>
  <si>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</si>
  <si>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</si>
  <si>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</si>
  <si>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</si>
  <si>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</si>
  <si>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</si>
  <si>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</si>
  <si>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</si>
  <si>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</si>
  <si>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</si>
  <si>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</si>
  <si>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</si>
  <si>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</si>
  <si>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</si>
  <si>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</si>
  <si>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</si>
  <si>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</si>
  <si>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</si>
  <si>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</si>
  <si>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</si>
  <si>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</si>
  <si>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</si>
  <si>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</si>
  <si>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</si>
  <si>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</si>
  <si>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</si>
  <si>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</si>
  <si>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</si>
  <si>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</si>
  <si>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</si>
  <si>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</si>
  <si>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</si>
  <si>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</si>
  <si>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</si>
  <si>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</si>
  <si>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</si>
  <si>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</si>
  <si>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</si>
  <si>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</si>
  <si>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</si>
  <si>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</si>
  <si>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</si>
  <si>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</si>
  <si>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</si>
  <si>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</si>
  <si>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</si>
  <si>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</si>
  <si>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</si>
  <si>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</si>
  <si>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</si>
  <si>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</si>
  <si>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</si>
  <si>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</si>
  <si>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</si>
  <si>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</si>
  <si>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</si>
  <si>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</si>
  <si>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</si>
  <si>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</si>
  <si>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</si>
  <si>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</si>
  <si>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</si>
  <si>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</si>
  <si>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</si>
  <si>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</si>
  <si>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</si>
  <si>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</si>
  <si>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</si>
  <si>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</si>
  <si>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agosto 2019</t>
  </si>
  <si>
    <t>agosto 2021</t>
  </si>
  <si>
    <t>agosto 2022</t>
  </si>
  <si>
    <t>agosto 2023</t>
  </si>
  <si>
    <t>agosto 2024</t>
  </si>
  <si>
    <t>-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</si>
  <si>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</si>
  <si>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</si>
  <si>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</si>
  <si>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</si>
  <si>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</si>
  <si>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</si>
  <si>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</si>
  <si>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</si>
  <si>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</si>
  <si>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</si>
  <si>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</si>
  <si>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</si>
  <si>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</si>
  <si>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</si>
  <si>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</si>
  <si>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</si>
  <si>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</si>
  <si>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</si>
  <si>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</si>
  <si>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</si>
  <si>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</si>
  <si>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</si>
  <si>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</si>
  <si>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</si>
  <si>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</si>
  <si>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</si>
  <si>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agosto 2020</t>
  </si>
  <si>
    <t>Viajeros entrados en los establecimientos alojativos de Guía de Isora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</si>
  <si>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</si>
  <si>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</si>
  <si>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</si>
  <si>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</si>
  <si>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</si>
  <si>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</si>
  <si>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</si>
  <si>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</si>
  <si>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agosto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</si>
  <si>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</si>
  <si>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</si>
  <si>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</si>
  <si>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</si>
  <si>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</si>
  <si>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</si>
  <si>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</si>
  <si>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</si>
  <si>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</si>
  <si>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</si>
  <si>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</si>
  <si>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</si>
  <si>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</si>
  <si>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</si>
  <si>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</si>
  <si>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</si>
  <si>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</si>
  <si>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</si>
  <si>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</si>
  <si>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agosto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</si>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</sst>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B58A7EF-4217-4AF1-A118-E23A2C040D84}"/>
    <cellStyle name="Normal 2 6" xfId="3" xr:uid="{E0AFA62D-9431-4088-8A2C-9CD4FCD8D828}"/>
    <cellStyle name="Porcentaje" xfId="1" builtinId="5"/>
  </cellStyles>
  <dxfs count="0"/>
  <tableStyles count="1" defaultTableStyle="TableStyleMedium2" defaultPivotStyle="PivotStyleLight16">
    <tableStyle name="Invisible" pivot="0" table="0" count="0" xr9:uid="{CC21A4C0-1E95-4899-AEB0-79C7970AF8B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6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17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19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8-498E-9EC4-78F3DAEE66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8-498E-9EC4-78F3DAEE66FF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8-498E-9EC4-78F3DAEE66F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8-498E-9EC4-78F3DAEE66F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8-498E-9EC4-78F3DAEE66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8-498E-9EC4-78F3DAEE66F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88-498E-9EC4-78F3DAEE66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88-498E-9EC4-78F3DAEE66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12">
                  <c:v>158757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88-498E-9EC4-78F3DAEE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8-498E-9EC4-78F3DAEE66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8-498E-9EC4-78F3DAEE66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8-498E-9EC4-78F3DAEE66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8-498E-9EC4-78F3DAEE66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8-498E-9EC4-78F3DAEE66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8-498E-9EC4-78F3DAEE66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8-498E-9EC4-78F3DAEE66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8-498E-9EC4-78F3DAEE66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8-498E-9EC4-78F3DAEE66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88-498E-9EC4-78F3DAEE66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88-498E-9EC4-78F3DAEE66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88-498E-9EC4-78F3DAEE66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88-498E-9EC4-78F3DAEE66F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12">
                  <c:v>0.30977897680865274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88-498E-9EC4-78F3DAEE66FF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12">
                  <c:v>0.73134051648926879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88-498E-9EC4-78F3DAEE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8-426C-88B1-48C7D6F050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8-426C-88B1-48C7D6F05032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8-426C-88B1-48C7D6F0503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8-426C-88B1-48C7D6F0503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8-426C-88B1-48C7D6F050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8-426C-88B1-48C7D6F0503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28-426C-88B1-48C7D6F050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28-426C-88B1-48C7D6F050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12">
                  <c:v>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28-426C-88B1-48C7D6F0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8-426C-88B1-48C7D6F050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8-426C-88B1-48C7D6F050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8-426C-88B1-48C7D6F050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8-426C-88B1-48C7D6F050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8-426C-88B1-48C7D6F050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8-426C-88B1-48C7D6F050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8-426C-88B1-48C7D6F050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8-426C-88B1-48C7D6F050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8-426C-88B1-48C7D6F050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8-426C-88B1-48C7D6F050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28-426C-88B1-48C7D6F050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28-426C-88B1-48C7D6F050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28-426C-88B1-48C7D6F0503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7">
                  <c:v>1.1977611940298507</c:v>
                </c:pt>
                <c:pt idx="12">
                  <c:v>0.64197051978277742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28-426C-88B1-48C7D6F05032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7">
                  <c:v>5.8488372093023253</c:v>
                </c:pt>
                <c:pt idx="12">
                  <c:v>2.3648648648648649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28-426C-88B1-48C7D6F0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3-4BE4-909E-65F3C0E889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3-4BE4-909E-65F3C0E8897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3-4BE4-909E-65F3C0E8897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3-4BE4-909E-65F3C0E8897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3-4BE4-909E-65F3C0E889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3-4BE4-909E-65F3C0E8897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53-4BE4-909E-65F3C0E889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53-4BE4-909E-65F3C0E889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12">
                  <c:v>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53-4BE4-909E-65F3C0E8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3-4BE4-909E-65F3C0E88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3-4BE4-909E-65F3C0E88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3-4BE4-909E-65F3C0E88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3-4BE4-909E-65F3C0E88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3-4BE4-909E-65F3C0E88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3-4BE4-909E-65F3C0E88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3-4BE4-909E-65F3C0E88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3-4BE4-909E-65F3C0E88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3-4BE4-909E-65F3C0E88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3-4BE4-909E-65F3C0E88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3-4BE4-909E-65F3C0E88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3-4BE4-909E-65F3C0E88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3-4BE4-909E-65F3C0E8897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12">
                  <c:v>0.33364269141531322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53-4BE4-909E-65F3C0E8897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12">
                  <c:v>0.92627345844504028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53-4BE4-909E-65F3C0E8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74-4DCB-AC98-0B1A9C582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4-4DCB-AC98-0B1A9C5824D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74-4DCB-AC98-0B1A9C5824D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74-4DCB-AC98-0B1A9C5824D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74-4DCB-AC98-0B1A9C582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74-4DCB-AC98-0B1A9C5824D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74-4DCB-AC98-0B1A9C5824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74-4DCB-AC98-0B1A9C582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12">
                  <c:v>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74-4DCB-AC98-0B1A9C582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4-4DCB-AC98-0B1A9C5824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4-4DCB-AC98-0B1A9C5824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74-4DCB-AC98-0B1A9C5824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74-4DCB-AC98-0B1A9C5824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74-4DCB-AC98-0B1A9C5824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74-4DCB-AC98-0B1A9C5824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74-4DCB-AC98-0B1A9C5824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74-4DCB-AC98-0B1A9C5824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74-4DCB-AC98-0B1A9C5824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74-4DCB-AC98-0B1A9C5824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74-4DCB-AC98-0B1A9C5824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74-4DCB-AC98-0B1A9C5824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74-4DCB-AC98-0B1A9C5824D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12">
                  <c:v>-0.31499227202472957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74-4DCB-AC98-0B1A9C5824D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5">
                  <c:v>-0.77777777777777779</c:v>
                </c:pt>
                <c:pt idx="6">
                  <c:v>-1</c:v>
                </c:pt>
                <c:pt idx="7">
                  <c:v>-1</c:v>
                </c:pt>
                <c:pt idx="12">
                  <c:v>0.84820683903252703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74-4DCB-AC98-0B1A9C582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0-404E-93C1-DF6DE4B63D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0-404E-93C1-DF6DE4B63DF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C0-404E-93C1-DF6DE4B63DF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C0-404E-93C1-DF6DE4B63DF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0-404E-93C1-DF6DE4B63D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0-404E-93C1-DF6DE4B63DF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C0-404E-93C1-DF6DE4B63D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C0-404E-93C1-DF6DE4B63D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12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C0-404E-93C1-DF6DE4B6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C0-404E-93C1-DF6DE4B63D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C0-404E-93C1-DF6DE4B63D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C0-404E-93C1-DF6DE4B63D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C0-404E-93C1-DF6DE4B63D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C0-404E-93C1-DF6DE4B63D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C0-404E-93C1-DF6DE4B63D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C0-404E-93C1-DF6DE4B63D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C0-404E-93C1-DF6DE4B63D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C0-404E-93C1-DF6DE4B63D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C0-404E-93C1-DF6DE4B63D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C0-404E-93C1-DF6DE4B63D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C0-404E-93C1-DF6DE4B63D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C0-404E-93C1-DF6DE4B63DF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6">
                  <c:v>-1</c:v>
                </c:pt>
                <c:pt idx="7">
                  <c:v>-1</c:v>
                </c:pt>
                <c:pt idx="12">
                  <c:v>0.68827160493827155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C0-404E-93C1-DF6DE4B63DF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6">
                  <c:v>-1</c:v>
                </c:pt>
                <c:pt idx="7">
                  <c:v>-1</c:v>
                </c:pt>
                <c:pt idx="12">
                  <c:v>0.22737471952131627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C0-404E-93C1-DF6DE4B6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7-4708-8324-5971163280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7-4708-8324-59711632801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7-4708-8324-59711632801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7-4708-8324-59711632801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7-4708-8324-5971163280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F7-4708-8324-59711632801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F7-4708-8324-5971163280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F7-4708-8324-5971163280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12">
                  <c:v>158757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F7-4708-8324-59711632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F7-4708-8324-5971163280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F7-4708-8324-5971163280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7-4708-8324-5971163280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7-4708-8324-5971163280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7-4708-8324-5971163280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7-4708-8324-5971163280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7-4708-8324-5971163280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7-4708-8324-5971163280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F7-4708-8324-5971163280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F7-4708-8324-5971163280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F7-4708-8324-5971163280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F7-4708-8324-5971163280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F7-4708-8324-59711632801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12">
                  <c:v>0.30977897680865274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F7-4708-8324-59711632801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12">
                  <c:v>0.73134051648926879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F7-4708-8324-59711632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7-46AC-A7F0-86E253EA3D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7-46AC-A7F0-86E253EA3D0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7-46AC-A7F0-86E253EA3D0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7-46AC-A7F0-86E253EA3D0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7-46AC-A7F0-86E253EA3D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7-46AC-A7F0-86E253EA3D0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87-46AC-A7F0-86E253EA3D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87-46AC-A7F0-86E253EA3D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12">
                  <c:v>132160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87-46AC-A7F0-86E253EA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7-46AC-A7F0-86E253EA3D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7-46AC-A7F0-86E253EA3D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7-46AC-A7F0-86E253EA3D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7-46AC-A7F0-86E253EA3D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7-46AC-A7F0-86E253EA3D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7-46AC-A7F0-86E253EA3D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7-46AC-A7F0-86E253EA3D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7-46AC-A7F0-86E253EA3D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7-46AC-A7F0-86E253EA3D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7-46AC-A7F0-86E253EA3D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87-46AC-A7F0-86E253EA3D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87-46AC-A7F0-86E253EA3D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87-46AC-A7F0-86E253EA3D0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7">
                  <c:v>1.1138407969822999</c:v>
                </c:pt>
                <c:pt idx="12">
                  <c:v>0.1465255487117203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87-46AC-A7F0-86E253EA3D0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7">
                  <c:v>0.52714694989867938</c:v>
                </c:pt>
                <c:pt idx="12">
                  <c:v>0.45838161132629307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87-46AC-A7F0-86E253EA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6-4153-8BE1-C3CC670B1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6-4153-8BE1-C3CC670B1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6A6-B57A-04F29AE0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B-46A6-B57A-04F29AE0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BC8-864A-7DDFEDD6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D-4BC8-864A-7DDFEDD6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E-4DA1-88C4-AC96BF9CFCE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4E-4DA1-88C4-AC96BF9CFC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4E-4DA1-88C4-AC96BF9CFC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4E-4DA1-88C4-AC96BF9CFC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4E-4DA1-88C4-AC96BF9CFC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4E-4DA1-88C4-AC96BF9CFC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4E-4DA1-88C4-AC96BF9CFCE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4E-4DA1-88C4-AC96BF9CFC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4E-4DA1-88C4-AC96BF9CFCE9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E-4DA1-88C4-AC96BF9CFCE9}"/>
                </c:ext>
              </c:extLst>
            </c:dLbl>
            <c:dLbl>
              <c:idx val="1"/>
              <c:layout>
                <c:manualLayout>
                  <c:x val="-3.7747749308764886E-3"/>
                  <c:y val="-0.21438068959328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E-4DA1-88C4-AC96BF9CFCE9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4E-4DA1-88C4-AC96BF9CFCE9}"/>
                </c:ext>
              </c:extLst>
            </c:dLbl>
            <c:dLbl>
              <c:idx val="3"/>
              <c:layout>
                <c:manualLayout>
                  <c:x val="-1.2610306767296968E-3"/>
                  <c:y val="0.320775108239675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4E-4DA1-88C4-AC96BF9CFCE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4E-4DA1-88C4-AC96BF9CFCE9}"/>
                </c:ext>
              </c:extLst>
            </c:dLbl>
            <c:dLbl>
              <c:idx val="5"/>
              <c:layout>
                <c:manualLayout>
                  <c:x val="-1.1522548992913231E-2"/>
                  <c:y val="0.248864122753886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4E-4DA1-88C4-AC96BF9CFCE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4E-4DA1-88C4-AC96BF9CFCE9}"/>
                </c:ext>
              </c:extLst>
            </c:dLbl>
            <c:dLbl>
              <c:idx val="7"/>
              <c:layout>
                <c:manualLayout>
                  <c:x val="-1.0129335844965308E-2"/>
                  <c:y val="0.205666958296879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4E-4DA1-88C4-AC96BF9CFCE9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4E-4DA1-88C4-AC96BF9CFCE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4E-4DA1-88C4-AC96BF9CFCE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4E-4DA1-88C4-AC96BF9CFCE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4E-4DA1-88C4-AC96BF9CFCE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64E-4DA1-88C4-AC96BF9CFC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64E-4DA1-88C4-AC96BF9CFC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64E-4DA1-88C4-AC96BF9CFC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64E-4DA1-88C4-AC96BF9CFC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64E-4DA1-88C4-AC96BF9CFC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64E-4DA1-88C4-AC96BF9CFC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64E-4DA1-88C4-AC96BF9CFCE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4E-4DA1-88C4-AC96BF9CFCE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4E-4DA1-88C4-AC96BF9CFCE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4E-4DA1-88C4-AC96BF9CFCE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4E-4DA1-88C4-AC96BF9CFCE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4E-4DA1-88C4-AC96BF9CFCE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4E-4DA1-88C4-AC96BF9CFCE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4E-4DA1-88C4-AC96BF9CFCE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4E-4DA1-88C4-AC96BF9CFCE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4E-4DA1-88C4-AC96BF9CFCE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4E-4DA1-88C4-AC96BF9CFCE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4E-4DA1-88C4-AC96BF9CFCE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64E-4DA1-88C4-AC96BF9C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E-4356-A623-B56148C07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E-4356-A623-B56148C07EEA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BE-4356-A623-B56148C07EE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BE-4356-A623-B56148C07EE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BE-4356-A623-B56148C07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BE-4356-A623-B56148C07EE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BE-4356-A623-B56148C07E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BE-4356-A623-B56148C07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12">
                  <c:v>41744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BE-4356-A623-B56148C0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BE-4356-A623-B56148C07E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E-4356-A623-B56148C07E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E-4356-A623-B56148C07E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E-4356-A623-B56148C07E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E-4356-A623-B56148C07E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E-4356-A623-B56148C07E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E-4356-A623-B56148C07E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E-4356-A623-B56148C07E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E-4356-A623-B56148C07E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E-4356-A623-B56148C07E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E-4356-A623-B56148C07E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E-4356-A623-B56148C07E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E-4356-A623-B56148C07EE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7">
                  <c:v>2.1849315068493151</c:v>
                </c:pt>
                <c:pt idx="12">
                  <c:v>0.37700808180768597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BE-4356-A623-B56148C07EEA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7">
                  <c:v>0.39904988123515439</c:v>
                </c:pt>
                <c:pt idx="12">
                  <c:v>0.49625434603390794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BE-4356-A623-B56148C0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6-4999-B281-DDA37EEA9CB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96-4999-B281-DDA37EEA9C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96-4999-B281-DDA37EEA9C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96-4999-B281-DDA37EEA9C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96-4999-B281-DDA37EEA9C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96-4999-B281-DDA37EEA9C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96-4999-B281-DDA37EEA9C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96-4999-B281-DDA37EEA9C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29179</c:v>
                </c:pt>
                <c:pt idx="1">
                  <c:v>9446</c:v>
                </c:pt>
                <c:pt idx="2">
                  <c:v>19733</c:v>
                </c:pt>
                <c:pt idx="3">
                  <c:v>10695</c:v>
                </c:pt>
                <c:pt idx="4">
                  <c:v>454</c:v>
                </c:pt>
                <c:pt idx="5">
                  <c:v>2386</c:v>
                </c:pt>
                <c:pt idx="6">
                  <c:v>702</c:v>
                </c:pt>
                <c:pt idx="7">
                  <c:v>567</c:v>
                </c:pt>
                <c:pt idx="8">
                  <c:v>0</c:v>
                </c:pt>
                <c:pt idx="9">
                  <c:v>0</c:v>
                </c:pt>
                <c:pt idx="10">
                  <c:v>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96-4999-B281-DDA37EEA9CB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6-4999-B281-DDA37EEA9CBD}"/>
                </c:ext>
              </c:extLst>
            </c:dLbl>
            <c:dLbl>
              <c:idx val="1"/>
              <c:layout>
                <c:manualLayout>
                  <c:x val="-7.8209794181455482E-3"/>
                  <c:y val="-0.235999071544628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6-4999-B281-DDA37EEA9CBD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6-4999-B281-DDA37EEA9CBD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6-4999-B281-DDA37EEA9CBD}"/>
                </c:ext>
              </c:extLst>
            </c:dLbl>
            <c:dLbl>
              <c:idx val="4"/>
              <c:layout>
                <c:manualLayout>
                  <c:x val="-3.8432546766975838E-3"/>
                  <c:y val="0.19230472130833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96-4999-B281-DDA37EEA9CBD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6-4999-B281-DDA37EEA9CBD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6-4999-B281-DDA37EEA9CBD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96-4999-B281-DDA37EEA9CBD}"/>
                </c:ext>
              </c:extLst>
            </c:dLbl>
            <c:dLbl>
              <c:idx val="8"/>
              <c:layout>
                <c:manualLayout>
                  <c:x val="-6.4277317363969121E-3"/>
                  <c:y val="0.197907780324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96-4999-B281-DDA37EEA9CBD}"/>
                </c:ext>
              </c:extLst>
            </c:dLbl>
            <c:dLbl>
              <c:idx val="9"/>
              <c:layout>
                <c:manualLayout>
                  <c:x val="-5.0345884568724856E-3"/>
                  <c:y val="0.181022297024902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96-4999-B281-DDA37EEA9CBD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96-4999-B281-DDA37EEA9CB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1.1569337670017741</c:v>
                </c:pt>
                <c:pt idx="1">
                  <c:v>2.0227200000000001</c:v>
                </c:pt>
                <c:pt idx="2">
                  <c:v>0.8968566759588581</c:v>
                </c:pt>
                <c:pt idx="3">
                  <c:v>1.0359794403198173</c:v>
                </c:pt>
                <c:pt idx="4">
                  <c:v>-0.39627659574468088</c:v>
                </c:pt>
                <c:pt idx="5">
                  <c:v>8.0037735849056606</c:v>
                </c:pt>
                <c:pt idx="6">
                  <c:v>0.65176470588235302</c:v>
                </c:pt>
                <c:pt idx="7">
                  <c:v>3.6475409836065573</c:v>
                </c:pt>
                <c:pt idx="8">
                  <c:v>-1</c:v>
                </c:pt>
                <c:pt idx="9">
                  <c:v>-1</c:v>
                </c:pt>
                <c:pt idx="10">
                  <c:v>0.37989921612541999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96-4999-B281-DDA37EEA9C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96-4999-B281-DDA37EEA9C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96-4999-B281-DDA37EEA9C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96-4999-B281-DDA37EEA9C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96-4999-B281-DDA37EEA9C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96-4999-B281-DDA37EEA9C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96-4999-B281-DDA37EEA9C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96-4999-B281-DDA37EEA9CBD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96-4999-B281-DDA37EEA9CBD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96-4999-B281-DDA37EEA9CBD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96-4999-B281-DDA37EEA9CBD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96-4999-B281-DDA37EEA9CBD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96-4999-B281-DDA37EEA9CBD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96-4999-B281-DDA37EEA9CBD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96-4999-B281-DDA37EEA9CBD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96-4999-B281-DDA37EEA9CBD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96-4999-B281-DDA37EEA9CBD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96-4999-B281-DDA37EEA9CBD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96-4999-B281-DDA37EEA9C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0.32372596730525377</c:v>
                </c:pt>
                <c:pt idx="2">
                  <c:v>0.67627403269474617</c:v>
                </c:pt>
                <c:pt idx="3">
                  <c:v>0.36653072415093046</c:v>
                </c:pt>
                <c:pt idx="4">
                  <c:v>1.5559134994345249E-2</c:v>
                </c:pt>
                <c:pt idx="5">
                  <c:v>8.1771136776448816E-2</c:v>
                </c:pt>
                <c:pt idx="6">
                  <c:v>2.4058398163062475E-2</c:v>
                </c:pt>
                <c:pt idx="7">
                  <c:v>1.9431783131704308E-2</c:v>
                </c:pt>
                <c:pt idx="8">
                  <c:v>0</c:v>
                </c:pt>
                <c:pt idx="9">
                  <c:v>0</c:v>
                </c:pt>
                <c:pt idx="10">
                  <c:v>0.16892285547825492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96-4999-B281-DDA37EEA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D-40B6-B862-C92FEF0CBEF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7D-40B6-B862-C92FEF0CBE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7D-40B6-B862-C92FEF0CBE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7D-40B6-B862-C92FEF0CBE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7D-40B6-B862-C92FEF0CBE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7D-40B6-B862-C92FEF0CBE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7D-40B6-B862-C92FEF0CBE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67D-40B6-B862-C92FEF0CBE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158757</c:v>
                </c:pt>
                <c:pt idx="1">
                  <c:v>41744</c:v>
                </c:pt>
                <c:pt idx="2">
                  <c:v>117013</c:v>
                </c:pt>
                <c:pt idx="3">
                  <c:v>51125</c:v>
                </c:pt>
                <c:pt idx="4">
                  <c:v>6559</c:v>
                </c:pt>
                <c:pt idx="5">
                  <c:v>12892</c:v>
                </c:pt>
                <c:pt idx="6">
                  <c:v>4233</c:v>
                </c:pt>
                <c:pt idx="7">
                  <c:v>2874</c:v>
                </c:pt>
                <c:pt idx="8">
                  <c:v>2216</c:v>
                </c:pt>
                <c:pt idx="9">
                  <c:v>1641</c:v>
                </c:pt>
                <c:pt idx="10">
                  <c:v>35473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7D-40B6-B862-C92FEF0CBEF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7D-40B6-B862-C92FEF0CBEF6}"/>
                </c:ext>
              </c:extLst>
            </c:dLbl>
            <c:dLbl>
              <c:idx val="1"/>
              <c:layout>
                <c:manualLayout>
                  <c:x val="-3.8432546766976566E-3"/>
                  <c:y val="-0.214012534147517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7D-40B6-B862-C92FEF0CBEF6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7D-40B6-B862-C92FEF0CBEF6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7D-40B6-B862-C92FEF0CBEF6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7D-40B6-B862-C92FEF0CBEF6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7D-40B6-B862-C92FEF0CBEF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7D-40B6-B862-C92FEF0CBEF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7D-40B6-B862-C92FEF0CBEF6}"/>
                </c:ext>
              </c:extLst>
            </c:dLbl>
            <c:dLbl>
              <c:idx val="8"/>
              <c:layout>
                <c:manualLayout>
                  <c:x val="-1.1240987477997232E-3"/>
                  <c:y val="0.209842378725215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7D-40B6-B862-C92FEF0CBEF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7D-40B6-B862-C92FEF0CBEF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7D-40B6-B862-C92FEF0CBEF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0.30977897680865274</c:v>
                </c:pt>
                <c:pt idx="1">
                  <c:v>0.37700808180768597</c:v>
                </c:pt>
                <c:pt idx="2">
                  <c:v>0.2873567012124012</c:v>
                </c:pt>
                <c:pt idx="3">
                  <c:v>0.48744581187629099</c:v>
                </c:pt>
                <c:pt idx="4">
                  <c:v>2.3244929797191949E-2</c:v>
                </c:pt>
                <c:pt idx="5">
                  <c:v>0.2211802595434309</c:v>
                </c:pt>
                <c:pt idx="6">
                  <c:v>0.64197051978277742</c:v>
                </c:pt>
                <c:pt idx="7">
                  <c:v>0.33364269141531322</c:v>
                </c:pt>
                <c:pt idx="8">
                  <c:v>-0.31499227202472957</c:v>
                </c:pt>
                <c:pt idx="9">
                  <c:v>0.68827160493827155</c:v>
                </c:pt>
                <c:pt idx="10">
                  <c:v>0.15864253984844523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7D-40B6-B862-C92FEF0CBEF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67D-40B6-B862-C92FEF0CBE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67D-40B6-B862-C92FEF0CBE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67D-40B6-B862-C92FEF0CBE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67D-40B6-B862-C92FEF0CBE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67D-40B6-B862-C92FEF0CBE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67D-40B6-B862-C92FEF0CBE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67D-40B6-B862-C92FEF0CBEF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7D-40B6-B862-C92FEF0CBEF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7D-40B6-B862-C92FEF0CBEF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7D-40B6-B862-C92FEF0CBEF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7D-40B6-B862-C92FEF0CBEF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7D-40B6-B862-C92FEF0CBEF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7D-40B6-B862-C92FEF0CBEF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7D-40B6-B862-C92FEF0CBEF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7D-40B6-B862-C92FEF0CBEF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7D-40B6-B862-C92FEF0CBEF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7D-40B6-B862-C92FEF0CBEF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7D-40B6-B862-C92FEF0CBEF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0.26294273638327759</c:v>
                </c:pt>
                <c:pt idx="2">
                  <c:v>0.73705726361672241</c:v>
                </c:pt>
                <c:pt idx="3">
                  <c:v>0.32203304421222373</c:v>
                </c:pt>
                <c:pt idx="4">
                  <c:v>4.1314713681916387E-2</c:v>
                </c:pt>
                <c:pt idx="5">
                  <c:v>8.120586808770637E-2</c:v>
                </c:pt>
                <c:pt idx="6">
                  <c:v>2.6663391220544605E-2</c:v>
                </c:pt>
                <c:pt idx="7">
                  <c:v>1.8103138759235814E-2</c:v>
                </c:pt>
                <c:pt idx="8">
                  <c:v>1.3958439627858929E-2</c:v>
                </c:pt>
                <c:pt idx="9">
                  <c:v>1.0336552089041743E-2</c:v>
                </c:pt>
                <c:pt idx="10">
                  <c:v>0.22344211593819485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67D-40B6-B862-C92FEF0C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D-4377-84FE-71F79EEA7F7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3D-4377-84FE-71F79EEA7F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3D-4377-84FE-71F79EEA7F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3D-4377-84FE-71F79EEA7F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3D-4377-84FE-71F79EEA7F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3D-4377-84FE-71F79EEA7F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3D-4377-84FE-71F79EEA7F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3D-4377-84FE-71F79EEA7F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132160</c:v>
                </c:pt>
                <c:pt idx="1">
                  <c:v>39888</c:v>
                </c:pt>
                <c:pt idx="2">
                  <c:v>92272</c:v>
                </c:pt>
                <c:pt idx="3">
                  <c:v>32081</c:v>
                </c:pt>
                <c:pt idx="4">
                  <c:v>6157</c:v>
                </c:pt>
                <c:pt idx="5">
                  <c:v>12857</c:v>
                </c:pt>
                <c:pt idx="6">
                  <c:v>3104</c:v>
                </c:pt>
                <c:pt idx="7">
                  <c:v>2598</c:v>
                </c:pt>
                <c:pt idx="8">
                  <c:v>1641</c:v>
                </c:pt>
                <c:pt idx="9">
                  <c:v>203</c:v>
                </c:pt>
                <c:pt idx="10">
                  <c:v>33631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3D-4377-84FE-71F79EEA7F74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D-4377-84FE-71F79EEA7F74}"/>
                </c:ext>
              </c:extLst>
            </c:dLbl>
            <c:dLbl>
              <c:idx val="1"/>
              <c:layout>
                <c:manualLayout>
                  <c:x val="-2.517346429548335E-3"/>
                  <c:y val="-0.266524767110878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D-4377-84FE-71F79EEA7F74}"/>
                </c:ext>
              </c:extLst>
            </c:dLbl>
            <c:dLbl>
              <c:idx val="2"/>
              <c:layout>
                <c:manualLayout>
                  <c:x val="-9.0795482306955059E-3"/>
                  <c:y val="-0.410678740345426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D-4377-84FE-71F79EEA7F74}"/>
                </c:ext>
              </c:extLst>
            </c:dLbl>
            <c:dLbl>
              <c:idx val="3"/>
              <c:layout>
                <c:manualLayout>
                  <c:x val="-3.7759152420983179E-3"/>
                  <c:y val="-0.202690453167038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D-4377-84FE-71F79EEA7F74}"/>
                </c:ext>
              </c:extLst>
            </c:dLbl>
            <c:dLbl>
              <c:idx val="4"/>
              <c:layout>
                <c:manualLayout>
                  <c:x val="-3.8432546766976323E-3"/>
                  <c:y val="-0.12369750773634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D-4377-84FE-71F79EEA7F74}"/>
                </c:ext>
              </c:extLst>
            </c:dLbl>
            <c:dLbl>
              <c:idx val="5"/>
              <c:layout>
                <c:manualLayout>
                  <c:x val="-3.977724741447892E-3"/>
                  <c:y val="-0.158665317211288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D-4377-84FE-71F79EEA7F7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D-4377-84FE-71F79EEA7F7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D-4377-84FE-71F79EEA7F74}"/>
                </c:ext>
              </c:extLst>
            </c:dLbl>
            <c:dLbl>
              <c:idx val="8"/>
              <c:layout>
                <c:manualLayout>
                  <c:x val="-7.7536399835462094E-3"/>
                  <c:y val="0.197907780324451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D-4377-84FE-71F79EEA7F74}"/>
                </c:ext>
              </c:extLst>
            </c:dLbl>
            <c:dLbl>
              <c:idx val="9"/>
              <c:layout>
                <c:manualLayout>
                  <c:x val="-1.0338221445469578E-2"/>
                  <c:y val="0.185796136385207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D-4377-84FE-71F79EEA7F7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D-4377-84FE-71F79EEA7F7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0.1465255487117203</c:v>
                </c:pt>
                <c:pt idx="1">
                  <c:v>0.36411203447214535</c:v>
                </c:pt>
                <c:pt idx="2">
                  <c:v>7.2568552464866487E-2</c:v>
                </c:pt>
                <c:pt idx="3">
                  <c:v>-2.0247984363547467E-2</c:v>
                </c:pt>
                <c:pt idx="4">
                  <c:v>5.6814280810161266E-2</c:v>
                </c:pt>
                <c:pt idx="5">
                  <c:v>0.25888573386859881</c:v>
                </c:pt>
                <c:pt idx="6">
                  <c:v>0.37223695844385496</c:v>
                </c:pt>
                <c:pt idx="7">
                  <c:v>0.38486140724946694</c:v>
                </c:pt>
                <c:pt idx="8">
                  <c:v>-0.48846633416458851</c:v>
                </c:pt>
                <c:pt idx="9">
                  <c:v>-0.7817204301075269</c:v>
                </c:pt>
                <c:pt idx="10">
                  <c:v>0.16089057645840521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3D-4377-84FE-71F79EEA7F7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93D-4377-84FE-71F79EEA7F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93D-4377-84FE-71F79EEA7F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93D-4377-84FE-71F79EEA7F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3D-4377-84FE-71F79EEA7F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93D-4377-84FE-71F79EEA7F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93D-4377-84FE-71F79EEA7F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93D-4377-84FE-71F79EEA7F7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D-4377-84FE-71F79EEA7F7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3D-4377-84FE-71F79EEA7F7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3D-4377-84FE-71F79EEA7F7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3D-4377-84FE-71F79EEA7F7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D-4377-84FE-71F79EEA7F7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3D-4377-84FE-71F79EEA7F7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3D-4377-84FE-71F79EEA7F7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3D-4377-84FE-71F79EEA7F7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3D-4377-84FE-71F79EEA7F7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3D-4377-84FE-71F79EEA7F7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3D-4377-84FE-71F79EEA7F7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0.30181598062953996</c:v>
                </c:pt>
                <c:pt idx="2">
                  <c:v>0.69818401937046004</c:v>
                </c:pt>
                <c:pt idx="3">
                  <c:v>0.24274364406779661</c:v>
                </c:pt>
                <c:pt idx="4">
                  <c:v>4.6587469733656177E-2</c:v>
                </c:pt>
                <c:pt idx="5">
                  <c:v>9.7283595641646486E-2</c:v>
                </c:pt>
                <c:pt idx="6">
                  <c:v>2.3486682808716706E-2</c:v>
                </c:pt>
                <c:pt idx="7">
                  <c:v>1.9657990314769974E-2</c:v>
                </c:pt>
                <c:pt idx="8">
                  <c:v>1.2416767554479419E-2</c:v>
                </c:pt>
                <c:pt idx="9">
                  <c:v>1.5360169491525424E-3</c:v>
                </c:pt>
                <c:pt idx="10">
                  <c:v>0.25447185230024211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93D-4377-84FE-71F79EEA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B-4EE1-A607-FB625A1AC9C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AB-4EE1-A607-FB625A1AC9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AB-4EE1-A607-FB625A1AC9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AB-4EE1-A607-FB625A1AC9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AB-4EE1-A607-FB625A1AC9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AB-4EE1-A607-FB625A1AC9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AB-4EE1-A607-FB625A1AC9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AB-4EE1-A607-FB625A1AC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29179</c:v>
                </c:pt>
                <c:pt idx="1">
                  <c:v>9446</c:v>
                </c:pt>
                <c:pt idx="2">
                  <c:v>19733</c:v>
                </c:pt>
                <c:pt idx="3">
                  <c:v>10695</c:v>
                </c:pt>
                <c:pt idx="4">
                  <c:v>454</c:v>
                </c:pt>
                <c:pt idx="5">
                  <c:v>2386</c:v>
                </c:pt>
                <c:pt idx="6">
                  <c:v>702</c:v>
                </c:pt>
                <c:pt idx="7">
                  <c:v>567</c:v>
                </c:pt>
                <c:pt idx="8">
                  <c:v>0</c:v>
                </c:pt>
                <c:pt idx="9">
                  <c:v>0</c:v>
                </c:pt>
                <c:pt idx="10">
                  <c:v>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AB-4EE1-A607-FB625A1AC9C1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B-4EE1-A607-FB625A1AC9C1}"/>
                </c:ext>
              </c:extLst>
            </c:dLbl>
            <c:dLbl>
              <c:idx val="1"/>
              <c:layout>
                <c:manualLayout>
                  <c:x val="-9.1468876652948221E-3"/>
                  <c:y val="-0.235494623322460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AB-4EE1-A607-FB625A1AC9C1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AB-4EE1-A607-FB625A1AC9C1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AB-4EE1-A607-FB625A1AC9C1}"/>
                </c:ext>
              </c:extLst>
            </c:dLbl>
            <c:dLbl>
              <c:idx val="4"/>
              <c:layout>
                <c:manualLayout>
                  <c:x val="-2.517346429548335E-3"/>
                  <c:y val="0.200923944657293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AB-4EE1-A607-FB625A1AC9C1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AB-4EE1-A607-FB625A1AC9C1}"/>
                </c:ext>
              </c:extLst>
            </c:dLbl>
            <c:dLbl>
              <c:idx val="6"/>
              <c:layout>
                <c:manualLayout>
                  <c:x val="-2.517346429548335E-3"/>
                  <c:y val="-8.67628388556693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AB-4EE1-A607-FB625A1AC9C1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AB-4EE1-A607-FB625A1AC9C1}"/>
                </c:ext>
              </c:extLst>
            </c:dLbl>
            <c:dLbl>
              <c:idx val="8"/>
              <c:layout>
                <c:manualLayout>
                  <c:x val="-3.7759152420983179E-3"/>
                  <c:y val="0.157330145761855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AB-4EE1-A607-FB625A1AC9C1}"/>
                </c:ext>
              </c:extLst>
            </c:dLbl>
            <c:dLbl>
              <c:idx val="9"/>
              <c:layout>
                <c:manualLayout>
                  <c:x val="1.5949527788740984E-3"/>
                  <c:y val="0.161926939583679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AB-4EE1-A607-FB625A1AC9C1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AB-4EE1-A607-FB625A1AC9C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1.1569337670017741</c:v>
                </c:pt>
                <c:pt idx="1">
                  <c:v>2.0227200000000001</c:v>
                </c:pt>
                <c:pt idx="2">
                  <c:v>0.8968566759588581</c:v>
                </c:pt>
                <c:pt idx="3">
                  <c:v>1.0359794403198173</c:v>
                </c:pt>
                <c:pt idx="4">
                  <c:v>-0.39627659574468088</c:v>
                </c:pt>
                <c:pt idx="5">
                  <c:v>8.0037735849056606</c:v>
                </c:pt>
                <c:pt idx="6">
                  <c:v>0.65176470588235302</c:v>
                </c:pt>
                <c:pt idx="7">
                  <c:v>3.6475409836065573</c:v>
                </c:pt>
                <c:pt idx="8">
                  <c:v>-1</c:v>
                </c:pt>
                <c:pt idx="9">
                  <c:v>-1</c:v>
                </c:pt>
                <c:pt idx="10">
                  <c:v>0.37989921612541999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AB-4EE1-A607-FB625A1AC9C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3AB-4EE1-A607-FB625A1AC9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3AB-4EE1-A607-FB625A1AC9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3AB-4EE1-A607-FB625A1AC9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3AB-4EE1-A607-FB625A1AC9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3AB-4EE1-A607-FB625A1AC9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3AB-4EE1-A607-FB625A1AC9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3AB-4EE1-A607-FB625A1AC9C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AB-4EE1-A607-FB625A1AC9C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AB-4EE1-A607-FB625A1AC9C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AB-4EE1-A607-FB625A1AC9C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AB-4EE1-A607-FB625A1AC9C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AB-4EE1-A607-FB625A1AC9C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AB-4EE1-A607-FB625A1AC9C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AB-4EE1-A607-FB625A1AC9C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AB-4EE1-A607-FB625A1AC9C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AB-4EE1-A607-FB625A1AC9C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AB-4EE1-A607-FB625A1AC9C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AB-4EE1-A607-FB625A1AC9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0.32372596730525377</c:v>
                </c:pt>
                <c:pt idx="2">
                  <c:v>0.67627403269474617</c:v>
                </c:pt>
                <c:pt idx="3">
                  <c:v>0.36653072415093046</c:v>
                </c:pt>
                <c:pt idx="4">
                  <c:v>1.5559134994345249E-2</c:v>
                </c:pt>
                <c:pt idx="5">
                  <c:v>8.1771136776448816E-2</c:v>
                </c:pt>
                <c:pt idx="6">
                  <c:v>2.4058398163062475E-2</c:v>
                </c:pt>
                <c:pt idx="7">
                  <c:v>1.9431783131704308E-2</c:v>
                </c:pt>
                <c:pt idx="8">
                  <c:v>0</c:v>
                </c:pt>
                <c:pt idx="9">
                  <c:v>0</c:v>
                </c:pt>
                <c:pt idx="10">
                  <c:v>0.16892285547825492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3AB-4EE1-A607-FB625A1A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F-402C-96C5-60A6DB23646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2F-402C-96C5-60A6DB2364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2F-402C-96C5-60A6DB2364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2F-402C-96C5-60A6DB2364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2F-402C-96C5-60A6DB23646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2F-402C-96C5-60A6DB23646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2F-402C-96C5-60A6DB23646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2F-402C-96C5-60A6DB2364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184286</c:v>
                </c:pt>
                <c:pt idx="1">
                  <c:v>46386</c:v>
                </c:pt>
                <c:pt idx="2">
                  <c:v>27462</c:v>
                </c:pt>
                <c:pt idx="3">
                  <c:v>18924</c:v>
                </c:pt>
                <c:pt idx="4">
                  <c:v>137900</c:v>
                </c:pt>
                <c:pt idx="5">
                  <c:v>59318</c:v>
                </c:pt>
                <c:pt idx="6">
                  <c:v>7964</c:v>
                </c:pt>
                <c:pt idx="7">
                  <c:v>15918</c:v>
                </c:pt>
                <c:pt idx="8">
                  <c:v>5075</c:v>
                </c:pt>
                <c:pt idx="9">
                  <c:v>3387</c:v>
                </c:pt>
                <c:pt idx="10">
                  <c:v>2835</c:v>
                </c:pt>
                <c:pt idx="11">
                  <c:v>2071</c:v>
                </c:pt>
                <c:pt idx="12">
                  <c:v>41332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2F-402C-96C5-60A6DB23646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396269075388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F-402C-96C5-60A6DB236463}"/>
                </c:ext>
              </c:extLst>
            </c:dLbl>
            <c:dLbl>
              <c:idx val="1"/>
              <c:layout>
                <c:manualLayout>
                  <c:x val="-2.517346429548335E-3"/>
                  <c:y val="-0.216399453827670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F-402C-96C5-60A6DB236463}"/>
                </c:ext>
              </c:extLst>
            </c:dLbl>
            <c:dLbl>
              <c:idx val="2"/>
              <c:layout>
                <c:manualLayout>
                  <c:x val="-7.955449482895784E-3"/>
                  <c:y val="-0.16469745793054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6-46F7-8387-F7A2E327BE45}"/>
                </c:ext>
              </c:extLst>
            </c:dLbl>
            <c:dLbl>
              <c:idx val="3"/>
              <c:layout>
                <c:manualLayout>
                  <c:x val="-6.6295412357464866E-3"/>
                  <c:y val="-0.145602100489318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6-46F7-8387-F7A2E327BE45}"/>
                </c:ext>
              </c:extLst>
            </c:dLbl>
            <c:dLbl>
              <c:idx val="4"/>
              <c:layout>
                <c:manualLayout>
                  <c:x val="-6.4277317363969121E-3"/>
                  <c:y val="-0.4035179813049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F-402C-96C5-60A6DB236463}"/>
                </c:ext>
              </c:extLst>
            </c:dLbl>
            <c:dLbl>
              <c:idx val="5"/>
              <c:layout>
                <c:manualLayout>
                  <c:x val="-3.7759152420983664E-3"/>
                  <c:y val="-0.236107328689177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2F-402C-96C5-60A6DB236463}"/>
                </c:ext>
              </c:extLst>
            </c:dLbl>
            <c:dLbl>
              <c:idx val="6"/>
              <c:layout>
                <c:manualLayout>
                  <c:x val="-3.8432546766976323E-3"/>
                  <c:y val="-0.10937598965542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2F-402C-96C5-60A6DB236463}"/>
                </c:ext>
              </c:extLst>
            </c:dLbl>
            <c:dLbl>
              <c:idx val="7"/>
              <c:layout>
                <c:manualLayout>
                  <c:x val="-5.3036329885971893E-3"/>
                  <c:y val="-0.13956995977006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2F-402C-96C5-60A6DB236463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2F-402C-96C5-60A6DB236463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2F-402C-96C5-60A6DB236463}"/>
                </c:ext>
              </c:extLst>
            </c:dLbl>
            <c:dLbl>
              <c:idx val="10"/>
              <c:layout>
                <c:manualLayout>
                  <c:x val="-6.4277317363969121E-3"/>
                  <c:y val="0.219390057445826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2F-402C-96C5-60A6DB236463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2F-402C-96C5-60A6DB236463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2F-402C-96C5-60A6DB23646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0.30485516635866072</c:v>
                </c:pt>
                <c:pt idx="1">
                  <c:v>0.39013426036921595</c:v>
                </c:pt>
                <c:pt idx="2">
                  <c:v>0.21239680367312697</c:v>
                </c:pt>
                <c:pt idx="3">
                  <c:v>0.76579266585798256</c:v>
                </c:pt>
                <c:pt idx="4">
                  <c:v>0.27847361931338832</c:v>
                </c:pt>
                <c:pt idx="5">
                  <c:v>0.47726253922398776</c:v>
                </c:pt>
                <c:pt idx="6">
                  <c:v>2.8409090909090828E-2</c:v>
                </c:pt>
                <c:pt idx="7">
                  <c:v>0.25943508188939002</c:v>
                </c:pt>
                <c:pt idx="8">
                  <c:v>0.55151329868541721</c:v>
                </c:pt>
                <c:pt idx="9">
                  <c:v>0.37682926829268282</c:v>
                </c:pt>
                <c:pt idx="10">
                  <c:v>-0.28118661257606492</c:v>
                </c:pt>
                <c:pt idx="11">
                  <c:v>0.8878760255241569</c:v>
                </c:pt>
                <c:pt idx="12">
                  <c:v>0.13071072933194716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2F-402C-96C5-60A6DB23646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2F-402C-96C5-60A6DB2364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2F-402C-96C5-60A6DB2364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42F-402C-96C5-60A6DB2364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42F-402C-96C5-60A6DB2364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42F-402C-96C5-60A6DB2364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42F-402C-96C5-60A6DB2364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42F-402C-96C5-60A6DB23646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2F-402C-96C5-60A6DB23646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2F-402C-96C5-60A6DB236463}"/>
                </c:ext>
              </c:extLst>
            </c:dLbl>
            <c:dLbl>
              <c:idx val="2"/>
              <c:layout>
                <c:manualLayout>
                  <c:x val="-1.3259082471492973E-3"/>
                  <c:y val="5.96731799502505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6-46F7-8387-F7A2E327BE45}"/>
                </c:ext>
              </c:extLst>
            </c:dLbl>
            <c:dLbl>
              <c:idx val="3"/>
              <c:layout>
                <c:manualLayout>
                  <c:x val="-3.977724741447892E-3"/>
                  <c:y val="6.20600996304034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16-46F7-8387-F7A2E327BE45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2F-402C-96C5-60A6DB236463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2F-402C-96C5-60A6DB236463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2F-402C-96C5-60A6DB236463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2F-402C-96C5-60A6DB236463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2F-402C-96C5-60A6DB236463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2F-402C-96C5-60A6DB236463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2F-402C-96C5-60A6DB236463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2F-402C-96C5-60A6DB236463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2F-402C-96C5-60A6DB23646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0.25170658650141625</c:v>
                </c:pt>
                <c:pt idx="2">
                  <c:v>0.14901837361492462</c:v>
                </c:pt>
                <c:pt idx="3">
                  <c:v>0.10268821288649164</c:v>
                </c:pt>
                <c:pt idx="4">
                  <c:v>0.74829341349858369</c:v>
                </c:pt>
                <c:pt idx="5">
                  <c:v>0.32188012111609127</c:v>
                </c:pt>
                <c:pt idx="6">
                  <c:v>4.3215436875291668E-2</c:v>
                </c:pt>
                <c:pt idx="7">
                  <c:v>8.6376610268821291E-2</c:v>
                </c:pt>
                <c:pt idx="8">
                  <c:v>2.7538716994237218E-2</c:v>
                </c:pt>
                <c:pt idx="9">
                  <c:v>1.8379041272804229E-2</c:v>
                </c:pt>
                <c:pt idx="10">
                  <c:v>1.5383697079539412E-2</c:v>
                </c:pt>
                <c:pt idx="11">
                  <c:v>1.1237967072919268E-2</c:v>
                </c:pt>
                <c:pt idx="12">
                  <c:v>0.22428182281887935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42F-402C-96C5-60A6DB23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1-412F-8F2C-2B0064D986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1-412F-8F2C-2B0064D986E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1-412F-8F2C-2B0064D986E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1-412F-8F2C-2B0064D986E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1-412F-8F2C-2B0064D986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1-412F-8F2C-2B0064D986E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61-412F-8F2C-2B0064D986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61-412F-8F2C-2B0064D986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12">
                  <c:v>957820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61-412F-8F2C-2B0064D98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1-412F-8F2C-2B0064D986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61-412F-8F2C-2B0064D986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61-412F-8F2C-2B0064D986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61-412F-8F2C-2B0064D986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61-412F-8F2C-2B0064D986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61-412F-8F2C-2B0064D986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61-412F-8F2C-2B0064D986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1-412F-8F2C-2B0064D986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61-412F-8F2C-2B0064D986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1-412F-8F2C-2B0064D986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1-412F-8F2C-2B0064D986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1-412F-8F2C-2B0064D986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1-412F-8F2C-2B0064D986E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12">
                  <c:v>0.32511918629585868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61-412F-8F2C-2B0064D986E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12">
                  <c:v>0.69994427110510049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61-412F-8F2C-2B0064D98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D9-40A6-9345-E206BEBC67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9-40A6-9345-E206BEBC677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D9-40A6-9345-E206BEBC677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D9-40A6-9345-E206BEBC677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D9-40A6-9345-E206BEBC67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D9-40A6-9345-E206BEBC677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D9-40A6-9345-E206BEBC67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D9-40A6-9345-E206BEBC67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12">
                  <c:v>180804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D9-40A6-9345-E206BEBC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D9-40A6-9345-E206BEBC67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D9-40A6-9345-E206BEBC67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D9-40A6-9345-E206BEBC67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D9-40A6-9345-E206BEBC67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D9-40A6-9345-E206BEBC67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D9-40A6-9345-E206BEBC67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D9-40A6-9345-E206BEBC67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D9-40A6-9345-E206BEBC67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D9-40A6-9345-E206BEBC67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D9-40A6-9345-E206BEBC67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D9-40A6-9345-E206BEBC67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D9-40A6-9345-E206BEBC67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D9-40A6-9345-E206BEBC677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1.2134446451934457</c:v>
                </c:pt>
                <c:pt idx="12">
                  <c:v>0.61207603694853607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D9-40A6-9345-E206BEBC677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0.26582819681476466</c:v>
                </c:pt>
                <c:pt idx="12">
                  <c:v>0.69374601866077112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D9-40A6-9345-E206BEBC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4-493B-9A4C-D338C7BC1E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4-493B-9A4C-D338C7BC1EE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4-493B-9A4C-D338C7BC1EE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4-493B-9A4C-D338C7BC1EE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4-493B-9A4C-D338C7BC1E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4-493B-9A4C-D338C7BC1EE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D4-493B-9A4C-D338C7BC1E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D4-493B-9A4C-D338C7BC1E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12">
                  <c:v>92531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D4-493B-9A4C-D338C7BC1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4-493B-9A4C-D338C7BC1E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4-493B-9A4C-D338C7BC1E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4-493B-9A4C-D338C7BC1E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4-493B-9A4C-D338C7BC1E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4-493B-9A4C-D338C7BC1E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4-493B-9A4C-D338C7BC1E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4-493B-9A4C-D338C7BC1E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4-493B-9A4C-D338C7BC1E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4-493B-9A4C-D338C7BC1E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4-493B-9A4C-D338C7BC1E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4-493B-9A4C-D338C7BC1E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4-493B-9A4C-D338C7BC1E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4-493B-9A4C-D338C7BC1EE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9.7332180161000537E-2</c:v>
                </c:pt>
                <c:pt idx="12">
                  <c:v>0.792611104653415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D4-493B-9A4C-D338C7BC1EE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8.9072301089468509E-2</c:v>
                </c:pt>
                <c:pt idx="12">
                  <c:v>0.50579332790886911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D4-493B-9A4C-D338C7BC1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5-43BB-AB11-D4691D196A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5-43BB-AB11-D4691D196A3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5-43BB-AB11-D4691D196A3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5-43BB-AB11-D4691D196A3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5-43BB-AB11-D4691D196A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5-43BB-AB11-D4691D196A3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D5-43BB-AB11-D4691D196A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D5-43BB-AB11-D4691D196A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12">
                  <c:v>88273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D5-43BB-AB11-D4691D196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5-43BB-AB11-D4691D196A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5-43BB-AB11-D4691D196A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5-43BB-AB11-D4691D196A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5-43BB-AB11-D4691D196A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5-43BB-AB11-D4691D196A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5-43BB-AB11-D4691D196A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5-43BB-AB11-D4691D196A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5-43BB-AB11-D4691D196A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5-43BB-AB11-D4691D196A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5-43BB-AB11-D4691D196A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D5-43BB-AB11-D4691D196A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D5-43BB-AB11-D4691D196A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D5-43BB-AB11-D4691D196A3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17.66078431372549</c:v>
                </c:pt>
                <c:pt idx="12">
                  <c:v>0.45814199345865414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D5-43BB-AB11-D4691D196A3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0.4729917969354589</c:v>
                </c:pt>
                <c:pt idx="12">
                  <c:v>0.94871738266590144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D5-43BB-AB11-D4691D196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CC-492D-AD16-105A602788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C-492D-AD16-105A60278845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CC-492D-AD16-105A6027884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CC-492D-AD16-105A6027884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C-492D-AD16-105A602788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CC-492D-AD16-105A6027884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CC-492D-AD16-105A602788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CC-492D-AD16-105A602788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12">
                  <c:v>777016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CC-492D-AD16-105A6027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C-492D-AD16-105A602788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CC-492D-AD16-105A602788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C-492D-AD16-105A602788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C-492D-AD16-105A602788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C-492D-AD16-105A602788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C-492D-AD16-105A602788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CC-492D-AD16-105A602788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CC-492D-AD16-105A602788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CC-492D-AD16-105A602788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CC-492D-AD16-105A602788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CC-492D-AD16-105A602788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CC-492D-AD16-105A602788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CC-492D-AD16-105A6027884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7">
                  <c:v>1.3846029406478051</c:v>
                </c:pt>
                <c:pt idx="12">
                  <c:v>0.27241583723893092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CC-492D-AD16-105A60278845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7">
                  <c:v>0.99673394440180019</c:v>
                </c:pt>
                <c:pt idx="12">
                  <c:v>0.70139305530617868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CC-492D-AD16-105A6027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1-42D3-8714-E226113EA1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1-42D3-8714-E226113EA19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A1-42D3-8714-E226113EA19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1-42D3-8714-E226113EA19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A1-42D3-8714-E226113EA1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1-42D3-8714-E226113EA19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A1-42D3-8714-E226113EA1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A1-42D3-8714-E226113EA1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A1-42D3-8714-E226113E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1-42D3-8714-E226113EA1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1-42D3-8714-E226113EA1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1-42D3-8714-E226113EA1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1-42D3-8714-E226113EA1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1-42D3-8714-E226113EA1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1-42D3-8714-E226113EA1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1-42D3-8714-E226113EA1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1-42D3-8714-E226113EA1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1-42D3-8714-E226113EA1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A1-42D3-8714-E226113EA1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A1-42D3-8714-E226113EA1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A1-42D3-8714-E226113EA1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A1-42D3-8714-E226113EA19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7">
                  <c:v>0.14378554021121048</c:v>
                </c:pt>
                <c:pt idx="12">
                  <c:v>0.74111730622061889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A1-42D3-8714-E226113EA19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7">
                  <c:v>1.6973636691946625E-2</c:v>
                </c:pt>
                <c:pt idx="12">
                  <c:v>0.25470731899472154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A1-42D3-8714-E226113E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1-49E7-9840-1A44AE69BE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1-49E7-9840-1A44AE69BE67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11-49E7-9840-1A44AE69BE6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11-49E7-9840-1A44AE69BE6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11-49E7-9840-1A44AE69BE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1-49E7-9840-1A44AE69BE6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11-49E7-9840-1A44AE69BE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11-49E7-9840-1A44AE69BE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12">
                  <c:v>327415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11-49E7-9840-1A44AE69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11-49E7-9840-1A44AE69BE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11-49E7-9840-1A44AE69BE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11-49E7-9840-1A44AE69BE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11-49E7-9840-1A44AE69BE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11-49E7-9840-1A44AE69BE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11-49E7-9840-1A44AE69BE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11-49E7-9840-1A44AE69BE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11-49E7-9840-1A44AE69BE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11-49E7-9840-1A44AE69BE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11-49E7-9840-1A44AE69BE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11-49E7-9840-1A44AE69BE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11-49E7-9840-1A44AE69BE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11-49E7-9840-1A44AE69BE6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7">
                  <c:v>1.6209363763117342</c:v>
                </c:pt>
                <c:pt idx="12">
                  <c:v>0.43411854369612457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11-49E7-9840-1A44AE69BE67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7">
                  <c:v>1.3185108247589992</c:v>
                </c:pt>
                <c:pt idx="12">
                  <c:v>0.6308614179974299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11-49E7-9840-1A44AE69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8-48E7-BDD2-2EAC5A42FB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8-48E7-BDD2-2EAC5A42FB4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8-48E7-BDD2-2EAC5A42FB4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8-48E7-BDD2-2EAC5A42FB4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8-48E7-BDD2-2EAC5A42FB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58-48E7-BDD2-2EAC5A42FB4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58-48E7-BDD2-2EAC5A42FB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58-48E7-BDD2-2EAC5A42FB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12">
                  <c:v>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58-48E7-BDD2-2EAC5A42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58-48E7-BDD2-2EAC5A42FB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58-48E7-BDD2-2EAC5A42FB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58-48E7-BDD2-2EAC5A42FB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58-48E7-BDD2-2EAC5A42FB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58-48E7-BDD2-2EAC5A42FB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58-48E7-BDD2-2EAC5A42FB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58-48E7-BDD2-2EAC5A42FB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58-48E7-BDD2-2EAC5A42FB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58-48E7-BDD2-2EAC5A42FB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58-48E7-BDD2-2EAC5A42FB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58-48E7-BDD2-2EAC5A42FB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58-48E7-BDD2-2EAC5A42FB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58-48E7-BDD2-2EAC5A42FB4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7">
                  <c:v>-0.27795985251945921</c:v>
                </c:pt>
                <c:pt idx="12">
                  <c:v>-6.5696104897801755E-2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58-48E7-BDD2-2EAC5A42FB4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7">
                  <c:v>-0.37042328987319162</c:v>
                </c:pt>
                <c:pt idx="12">
                  <c:v>-0.16085623733568866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58-48E7-BDD2-2EAC5A42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0-46C0-A617-0B87860665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6C0-A617-0B87860665E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0-46C0-A617-0B87860665E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0-46C0-A617-0B87860665E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0-46C0-A617-0B87860665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0-46C0-A617-0B87860665E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D0-46C0-A617-0B87860665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D0-46C0-A617-0B87860665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12">
                  <c:v>93752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D0-46C0-A617-0B878606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D0-46C0-A617-0B87860665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D0-46C0-A617-0B87860665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D0-46C0-A617-0B87860665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D0-46C0-A617-0B87860665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0-46C0-A617-0B87860665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0-46C0-A617-0B87860665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0-46C0-A617-0B87860665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0-46C0-A617-0B87860665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D0-46C0-A617-0B87860665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D0-46C0-A617-0B87860665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D0-46C0-A617-0B87860665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D0-46C0-A617-0B87860665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D0-46C0-A617-0B87860665E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7">
                  <c:v>7.4147644487615345</c:v>
                </c:pt>
                <c:pt idx="12">
                  <c:v>0.24693426967786558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D0-46C0-A617-0B87860665E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7">
                  <c:v>1.0302320131239746</c:v>
                </c:pt>
                <c:pt idx="12">
                  <c:v>0.82354314167898535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D0-46C0-A617-0B878606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81-4BE2-931A-A061A36E8F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1-4BE2-931A-A061A36E8F3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81-4BE2-931A-A061A36E8F3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81-4BE2-931A-A061A36E8F3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81-4BE2-931A-A061A36E8F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1-4BE2-931A-A061A36E8F3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81-4BE2-931A-A061A36E8F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81-4BE2-931A-A061A36E8F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12">
                  <c:v>19418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81-4BE2-931A-A061A36E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81-4BE2-931A-A061A36E8F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81-4BE2-931A-A061A36E8F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81-4BE2-931A-A061A36E8F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81-4BE2-931A-A061A36E8F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81-4BE2-931A-A061A36E8F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81-4BE2-931A-A061A36E8F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81-4BE2-931A-A061A36E8F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81-4BE2-931A-A061A36E8F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81-4BE2-931A-A061A36E8F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81-4BE2-931A-A061A36E8F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81-4BE2-931A-A061A36E8F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81-4BE2-931A-A061A36E8F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81-4BE2-931A-A061A36E8F3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7">
                  <c:v>4.0163447251114412</c:v>
                </c:pt>
                <c:pt idx="12">
                  <c:v>0.40202166064981948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81-4BE2-931A-A061A36E8F3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7">
                  <c:v>1.8203842940685044</c:v>
                </c:pt>
                <c:pt idx="12">
                  <c:v>1.0646464646464646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81-4BE2-931A-A061A36E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9-49A9-9EFE-DC12AF242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9-49A9-9EFE-DC12AF24228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9-49A9-9EFE-DC12AF24228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9-49A9-9EFE-DC12AF24228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9-49A9-9EFE-DC12AF242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99-49A9-9EFE-DC12AF24228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99-49A9-9EFE-DC12AF2422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99-49A9-9EFE-DC12AF242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12">
                  <c:v>31265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99-49A9-9EFE-DC12AF242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9-49A9-9EFE-DC12AF2422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9-49A9-9EFE-DC12AF2422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9-49A9-9EFE-DC12AF2422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9-49A9-9EFE-DC12AF2422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9-49A9-9EFE-DC12AF2422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9-49A9-9EFE-DC12AF2422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9-49A9-9EFE-DC12AF2422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9-49A9-9EFE-DC12AF2422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9-49A9-9EFE-DC12AF2422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9-49A9-9EFE-DC12AF2422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99-49A9-9EFE-DC12AF2422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99-49A9-9EFE-DC12AF2422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99-49A9-9EFE-DC12AF24228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7">
                  <c:v>1.3712235649546827</c:v>
                </c:pt>
                <c:pt idx="12">
                  <c:v>0.74052218449034135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99-49A9-9EFE-DC12AF24228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7">
                  <c:v>7.473684210526315</c:v>
                </c:pt>
                <c:pt idx="12">
                  <c:v>2.7048228463088044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99-49A9-9EFE-DC12AF242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3D2-AC02-5CA3B438A8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1-43D2-AC02-5CA3B438A8D3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1-43D2-AC02-5CA3B438A8D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1-43D2-AC02-5CA3B438A8D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3D2-AC02-5CA3B438A8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1-43D2-AC02-5CA3B438A8D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41-43D2-AC02-5CA3B438A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41-43D2-AC02-5CA3B438A8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12">
                  <c:v>17330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41-43D2-AC02-5CA3B438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1-43D2-AC02-5CA3B438A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1-43D2-AC02-5CA3B438A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1-43D2-AC02-5CA3B438A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1-43D2-AC02-5CA3B438A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1-43D2-AC02-5CA3B438A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1-43D2-AC02-5CA3B438A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1-43D2-AC02-5CA3B438A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1-43D2-AC02-5CA3B438A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1-43D2-AC02-5CA3B438A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1-43D2-AC02-5CA3B438A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1-43D2-AC02-5CA3B438A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1-43D2-AC02-5CA3B438A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1-43D2-AC02-5CA3B438A8D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5">
                  <c:v>0</c:v>
                </c:pt>
                <c:pt idx="6">
                  <c:v>-0.64285714285714279</c:v>
                </c:pt>
                <c:pt idx="7">
                  <c:v>-1</c:v>
                </c:pt>
                <c:pt idx="12">
                  <c:v>-0.25137154952697738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41-43D2-AC02-5CA3B438A8D3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5">
                  <c:v>-0.9652173913043478</c:v>
                </c:pt>
                <c:pt idx="6">
                  <c:v>-0.87654320987654322</c:v>
                </c:pt>
                <c:pt idx="7">
                  <c:v>-1</c:v>
                </c:pt>
                <c:pt idx="12">
                  <c:v>0.92619762142936524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41-43D2-AC02-5CA3B438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2-4FE0-ADDF-044C01FE68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2-4FE0-ADDF-044C01FE689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2-4FE0-ADDF-044C01FE689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2-4FE0-ADDF-044C01FE689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2-4FE0-ADDF-044C01FE68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2-4FE0-ADDF-044C01FE689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42-4FE0-ADDF-044C01FE6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42-4FE0-ADDF-044C01FE68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12">
                  <c:v>11802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42-4FE0-ADDF-044C01FE6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42-4FE0-ADDF-044C01FE6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42-4FE0-ADDF-044C01FE6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2-4FE0-ADDF-044C01FE6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2-4FE0-ADDF-044C01FE6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2-4FE0-ADDF-044C01FE6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2-4FE0-ADDF-044C01FE6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2-4FE0-ADDF-044C01FE6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2-4FE0-ADDF-044C01FE6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2-4FE0-ADDF-044C01FE6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2-4FE0-ADDF-044C01FE6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2-4FE0-ADDF-044C01FE6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2-4FE0-ADDF-044C01FE6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2-4FE0-ADDF-044C01FE689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6">
                  <c:v>-1</c:v>
                </c:pt>
                <c:pt idx="7">
                  <c:v>-1</c:v>
                </c:pt>
                <c:pt idx="12">
                  <c:v>0.69812949640287769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42-4FE0-ADDF-044C01FE689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6">
                  <c:v>-1</c:v>
                </c:pt>
                <c:pt idx="7">
                  <c:v>-1</c:v>
                </c:pt>
                <c:pt idx="12">
                  <c:v>0.63056092843326894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42-4FE0-ADDF-044C01FE6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A-42CB-99F9-29F7F9F15D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A-42CB-99F9-29F7F9F15DB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5A-42CB-99F9-29F7F9F15DB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5A-42CB-99F9-29F7F9F15DB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5A-42CB-99F9-29F7F9F15D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5A-42CB-99F9-29F7F9F15DB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A-42CB-99F9-29F7F9F15D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5A-42CB-99F9-29F7F9F15D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12">
                  <c:v>957820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A-42CB-99F9-29F7F9F15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5A-42CB-99F9-29F7F9F15D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5A-42CB-99F9-29F7F9F15D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A-42CB-99F9-29F7F9F15D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A-42CB-99F9-29F7F9F15D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A-42CB-99F9-29F7F9F15D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A-42CB-99F9-29F7F9F15D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A-42CB-99F9-29F7F9F15D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A-42CB-99F9-29F7F9F15D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A-42CB-99F9-29F7F9F15D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A-42CB-99F9-29F7F9F15D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A-42CB-99F9-29F7F9F15D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A-42CB-99F9-29F7F9F15D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A-42CB-99F9-29F7F9F15DB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12">
                  <c:v>0.32511918629585868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5A-42CB-99F9-29F7F9F15DB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12">
                  <c:v>0.69994427110510049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5A-42CB-99F9-29F7F9F15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3B-4953-AD0A-73B0124A37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B-4953-AD0A-73B0124A378B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B-4953-AD0A-73B0124A378B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B-4953-AD0A-73B0124A378B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3B-4953-AD0A-73B0124A37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3B-4953-AD0A-73B0124A378B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3B-4953-AD0A-73B0124A37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3B-4953-AD0A-73B0124A37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12">
                  <c:v>806498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3B-4953-AD0A-73B0124A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B-4953-AD0A-73B0124A37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B-4953-AD0A-73B0124A37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B-4953-AD0A-73B0124A37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B-4953-AD0A-73B0124A37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B-4953-AD0A-73B0124A37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B-4953-AD0A-73B0124A37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B-4953-AD0A-73B0124A37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3B-4953-AD0A-73B0124A37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3B-4953-AD0A-73B0124A37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3B-4953-AD0A-73B0124A37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3B-4953-AD0A-73B0124A37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3B-4953-AD0A-73B0124A37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3B-4953-AD0A-73B0124A378B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12">
                  <c:v>0.18316599280562884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3B-4953-AD0A-73B0124A378B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12">
                  <c:v>0.45118848403058931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3B-4953-AD0A-73B0124A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8-4867-BA80-8E65CC06FE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8-4867-BA80-8E65CC06FE11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8-4867-BA80-8E65CC06FE1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8-4867-BA80-8E65CC06FE1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8-4867-BA80-8E65CC06FE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8-4867-BA80-8E65CC06FE1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58-4867-BA80-8E65CC06FE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58-4867-BA80-8E65CC06FE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12">
                  <c:v>6.0332457781389168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58-4867-BA80-8E65CC06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58-4867-BA80-8E65CC06FE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58-4867-BA80-8E65CC06FE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8-4867-BA80-8E65CC06FE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8-4867-BA80-8E65CC06FE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8-4867-BA80-8E65CC06FE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8-4867-BA80-8E65CC06FE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8-4867-BA80-8E65CC06FE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8-4867-BA80-8E65CC06FE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8-4867-BA80-8E65CC06FE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8-4867-BA80-8E65CC06FE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58-4867-BA80-8E65CC06FE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58-4867-BA80-8E65CC06FE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58-4867-BA80-8E65CC06FE1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12">
                  <c:v>6.9843720535933684E-2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58-4867-BA80-8E65CC06FE11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12">
                  <c:v>-0.11142792627567033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58-4867-BA80-8E65CC06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8-4666-91F0-3698795203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8-4666-91F0-36987952036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8-4666-91F0-36987952036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8-4666-91F0-36987952036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8-4666-91F0-3698795203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8-4666-91F0-36987952036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78-4666-91F0-3698795203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78-4666-91F0-3698795203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12">
                  <c:v>25818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78-4666-91F0-369879520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8-4666-91F0-3698795203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8-4666-91F0-3698795203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8-4666-91F0-3698795203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8-4666-91F0-3698795203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8-4666-91F0-3698795203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8-4666-91F0-3698795203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8-4666-91F0-3698795203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78-4666-91F0-3698795203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78-4666-91F0-3698795203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78-4666-91F0-3698795203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78-4666-91F0-3698795203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78-4666-91F0-3698795203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78-4666-91F0-36987952036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7">
                  <c:v>18.291666666666668</c:v>
                </c:pt>
                <c:pt idx="12">
                  <c:v>0.21967120181405897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78-4666-91F0-36987952036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7">
                  <c:v>0.69740552735476591</c:v>
                </c:pt>
                <c:pt idx="12">
                  <c:v>0.6978824148362488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78-4666-91F0-369879520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C-4371-861C-BEC9A4C799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C-4371-861C-BEC9A4C7997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C-4371-861C-BEC9A4C7997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C-4371-861C-BEC9A4C7997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C-4371-861C-BEC9A4C799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C-4371-861C-BEC9A4C7997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1C-4371-861C-BEC9A4C799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1C-4371-861C-BEC9A4C799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12">
                  <c:v>4.3312571866615563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C-4371-861C-BEC9A4C79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C-4371-861C-BEC9A4C79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C-4371-861C-BEC9A4C79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C-4371-861C-BEC9A4C79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C-4371-861C-BEC9A4C79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C-4371-861C-BEC9A4C79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C-4371-861C-BEC9A4C79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C-4371-861C-BEC9A4C79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C-4371-861C-BEC9A4C79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C-4371-861C-BEC9A4C79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C-4371-861C-BEC9A4C79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C-4371-861C-BEC9A4C79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C-4371-861C-BEC9A4C79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C-4371-861C-BEC9A4C7997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7">
                  <c:v>-1.7649502678481452</c:v>
                </c:pt>
                <c:pt idx="12">
                  <c:v>0.63157056287795088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1C-4371-861C-BEC9A4C7997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7">
                  <c:v>-0.42321822485875327</c:v>
                </c:pt>
                <c:pt idx="12">
                  <c:v>0.50502685582532569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1C-4371-861C-BEC9A4C79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E-4B4F-923A-E80EE356DE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E-4B4F-923A-E80EE356DEDF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BE-4B4F-923A-E80EE356DED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E-4B4F-923A-E80EE356DED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E-4B4F-923A-E80EE356DE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E-4B4F-923A-E80EE356DED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BE-4B4F-923A-E80EE356DE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BE-4B4F-923A-E80EE356DE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12">
                  <c:v>5.8100590229812887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BE-4B4F-923A-E80EE356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E-4B4F-923A-E80EE356DE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E-4B4F-923A-E80EE356DE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E-4B4F-923A-E80EE356DE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E-4B4F-923A-E80EE356DE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E-4B4F-923A-E80EE356DE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E-4B4F-923A-E80EE356DE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E-4B4F-923A-E80EE356DE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E-4B4F-923A-E80EE356DE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E-4B4F-923A-E80EE356DE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E-4B4F-923A-E80EE356DE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E-4B4F-923A-E80EE356DE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E-4B4F-923A-E80EE356DE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E-4B4F-923A-E80EE356DED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7">
                  <c:v>-0.24795470700096001</c:v>
                </c:pt>
                <c:pt idx="12">
                  <c:v>0.16689733062313827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BE-4B4F-923A-E80EE356DEDF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7">
                  <c:v>0.3877607501067013</c:v>
                </c:pt>
                <c:pt idx="12">
                  <c:v>0.96880793970704282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BE-4B4F-923A-E80EE356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00-4AE3-84C2-2BFD21E7A3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AE3-84C2-2BFD21E7A39D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00-4AE3-84C2-2BFD21E7A39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00-4AE3-84C2-2BFD21E7A39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00-4AE3-84C2-2BFD21E7A3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00-4AE3-84C2-2BFD21E7A39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00-4AE3-84C2-2BFD21E7A3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00-4AE3-84C2-2BFD21E7A3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12">
                  <c:v>3.4190487256952515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00-4AE3-84C2-2BFD21E7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00-4AE3-84C2-2BFD21E7A3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00-4AE3-84C2-2BFD21E7A3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00-4AE3-84C2-2BFD21E7A3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00-4AE3-84C2-2BFD21E7A3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00-4AE3-84C2-2BFD21E7A3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00-4AE3-84C2-2BFD21E7A3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00-4AE3-84C2-2BFD21E7A3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00-4AE3-84C2-2BFD21E7A3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00-4AE3-84C2-2BFD21E7A3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00-4AE3-84C2-2BFD21E7A3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00-4AE3-84C2-2BFD21E7A3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00-4AE3-84C2-2BFD21E7A3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00-4AE3-84C2-2BFD21E7A39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7">
                  <c:v>-0.10691144708423339</c:v>
                </c:pt>
                <c:pt idx="12">
                  <c:v>0.55916588366955233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00-4AE3-84C2-2BFD21E7A39D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7">
                  <c:v>-0.48178671282244334</c:v>
                </c:pt>
                <c:pt idx="12">
                  <c:v>0.44009305030395884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00-4AE3-84C2-2BFD21E7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0-43A8-A0FE-9A0544B56E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0-43A8-A0FE-9A0544B56EC0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D0-43A8-A0FE-9A0544B56EC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0-43A8-A0FE-9A0544B56EC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D0-43A8-A0FE-9A0544B56E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D0-43A8-A0FE-9A0544B56EC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D0-43A8-A0FE-9A0544B56E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D0-43A8-A0FE-9A0544B56E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12">
                  <c:v>6.6404245682103697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D0-43A8-A0FE-9A0544B5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D0-43A8-A0FE-9A0544B56E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D0-43A8-A0FE-9A0544B56E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0-43A8-A0FE-9A0544B56E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0-43A8-A0FE-9A0544B56E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0-43A8-A0FE-9A0544B56E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0-43A8-A0FE-9A0544B56E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0-43A8-A0FE-9A0544B56E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0-43A8-A0FE-9A0544B56E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0-43A8-A0FE-9A0544B56E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0-43A8-A0FE-9A0544B56E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0-43A8-A0FE-9A0544B56E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0-43A8-A0FE-9A0544B56E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0-43A8-A0FE-9A0544B56EC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7">
                  <c:v>1.6632856925312156</c:v>
                </c:pt>
                <c:pt idx="12">
                  <c:v>-7.7972685733785241E-2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D0-43A8-A0FE-9A0544B56EC0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7">
                  <c:v>5.229367894912329E-2</c:v>
                </c:pt>
                <c:pt idx="12">
                  <c:v>-0.51812520685742314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D0-43A8-A0FE-9A0544B5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6-4714-8F12-699DC64F4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76-4714-8F12-699DC64F474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6-4714-8F12-699DC64F474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76-4714-8F12-699DC64F474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76-4714-8F12-699DC64F4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76-4714-8F12-699DC64F474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76-4714-8F12-699DC64F47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76-4714-8F12-699DC64F4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12">
                  <c:v>6.4042053789731055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76-4714-8F12-699DC64F4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76-4714-8F12-699DC64F47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76-4714-8F12-699DC64F47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76-4714-8F12-699DC64F47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76-4714-8F12-699DC64F47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76-4714-8F12-699DC64F47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76-4714-8F12-699DC64F47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76-4714-8F12-699DC64F47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76-4714-8F12-699DC64F47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76-4714-8F12-699DC64F47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76-4714-8F12-699DC64F47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76-4714-8F12-699DC64F47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76-4714-8F12-699DC64F47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76-4714-8F12-699DC64F474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7">
                  <c:v>2.2233428168100202</c:v>
                </c:pt>
                <c:pt idx="12">
                  <c:v>-0.23813845740058159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76-4714-8F12-699DC64F474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7">
                  <c:v>0.51067388097912936</c:v>
                </c:pt>
                <c:pt idx="12">
                  <c:v>-0.62724600797001617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76-4714-8F12-699DC64F4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A4-46A4-BB54-82CE592C42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4-46A4-BB54-82CE592C4228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A4-46A4-BB54-82CE592C422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4-46A4-BB54-82CE592C422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A4-46A4-BB54-82CE592C42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A4-46A4-BB54-82CE592C422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A4-46A4-BB54-82CE592C42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A4-46A4-BB54-82CE592C42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12">
                  <c:v>7.3872541545967376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A4-46A4-BB54-82CE592C4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FA4-46A4-BB54-82CE592C422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FA4-46A4-BB54-82CE592C42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A4-46A4-BB54-82CE592C42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A4-46A4-BB54-82CE592C42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A4-46A4-BB54-82CE592C42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A4-46A4-BB54-82CE592C42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4-46A4-BB54-82CE592C42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4-46A4-BB54-82CE592C42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4-46A4-BB54-82CE592C42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4-46A4-BB54-82CE592C42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4-46A4-BB54-82CE592C42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A4-46A4-BB54-82CE592C42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A4-46A4-BB54-82CE592C42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A4-46A4-BB54-82CE592C42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A4-46A4-BB54-82CE592C422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7">
                  <c:v>-0.12510560777273128</c:v>
                </c:pt>
                <c:pt idx="12">
                  <c:v>-0.70322946474803594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A4-46A4-BB54-82CE592C4228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7">
                  <c:v>-0.23351123333643997</c:v>
                </c:pt>
                <c:pt idx="12">
                  <c:v>-0.68502321154334389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A4-46A4-BB54-82CE592C4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D-45CC-B1D9-46F87B5E79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D-45CC-B1D9-46F87B5E7953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D-45CC-B1D9-46F87B5E795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D-45CC-B1D9-46F87B5E795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D-45CC-B1D9-46F87B5E79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BD-45CC-B1D9-46F87B5E795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BD-45CC-B1D9-46F87B5E79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BD-45CC-B1D9-46F87B5E79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12">
                  <c:v>7.2721067328575861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BD-45CC-B1D9-46F87B5E7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BD-45CC-B1D9-46F87B5E79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BD-45CC-B1D9-46F87B5E79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BD-45CC-B1D9-46F87B5E79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BD-45CC-B1D9-46F87B5E79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BD-45CC-B1D9-46F87B5E79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BD-45CC-B1D9-46F87B5E79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BD-45CC-B1D9-46F87B5E79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BD-45CC-B1D9-46F87B5E79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BD-45CC-B1D9-46F87B5E79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BD-45CC-B1D9-46F87B5E79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BD-45CC-B1D9-46F87B5E79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BD-45CC-B1D9-46F87B5E79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BD-45CC-B1D9-46F87B5E795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7">
                  <c:v>-1.1940659451510047</c:v>
                </c:pt>
                <c:pt idx="12">
                  <c:v>0.15019709943900139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BD-45CC-B1D9-46F87B5E7953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7">
                  <c:v>0.73649415317097855</c:v>
                </c:pt>
                <c:pt idx="12">
                  <c:v>9.7671901710502773E-2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BD-45CC-B1D9-46F87B5E7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E-4378-927C-38486E6FB3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E-4378-927C-38486E6FB380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E-4378-927C-38486E6FB38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E-4378-927C-38486E6FB38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E-4378-927C-38486E6FB3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CE-4378-927C-38486E6FB38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CE-4378-927C-38486E6FB3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CE-4378-927C-38486E6FB3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12">
                  <c:v>6.7564370215727205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CE-4378-927C-38486E6FB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CE-4378-927C-38486E6FB3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CE-4378-927C-38486E6FB3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CE-4378-927C-38486E6FB3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E-4378-927C-38486E6FB3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E-4378-927C-38486E6FB3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E-4378-927C-38486E6FB3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E-4378-927C-38486E6FB3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E-4378-927C-38486E6FB3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E-4378-927C-38486E6FB3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E-4378-927C-38486E6FB3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CE-4378-927C-38486E6FB3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CE-4378-927C-38486E6FB3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CE-4378-927C-38486E6FB38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12">
                  <c:v>0.32952286844046963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CE-4378-927C-38486E6FB380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12">
                  <c:v>0.45281771862365883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CE-4378-927C-38486E6FB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B-4F71-8D1D-C72E0D5FA5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B-4F71-8D1D-C72E0D5FA506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B-4F71-8D1D-C72E0D5FA50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B-4F71-8D1D-C72E0D5FA50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B-4F71-8D1D-C72E0D5FA5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B-4F71-8D1D-C72E0D5FA50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FB-4F71-8D1D-C72E0D5FA5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FB-4F71-8D1D-C72E0D5FA5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12">
                  <c:v>7.3860146468225842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FB-4F71-8D1D-C72E0D5F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B-4F71-8D1D-C72E0D5FA5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B-4F71-8D1D-C72E0D5FA5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B-4F71-8D1D-C72E0D5FA5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B-4F71-8D1D-C72E0D5FA5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B-4F71-8D1D-C72E0D5FA5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B-4F71-8D1D-C72E0D5FA5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B-4F71-8D1D-C72E0D5FA5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B-4F71-8D1D-C72E0D5FA5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B-4F71-8D1D-C72E0D5FA5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B-4F71-8D1D-C72E0D5FA5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B-4F71-8D1D-C72E0D5FA5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B-4F71-8D1D-C72E0D5FA5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B-4F71-8D1D-C72E0D5FA50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7">
                  <c:v>0.77984441122063686</c:v>
                </c:pt>
                <c:pt idx="12">
                  <c:v>0.41821014721048222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FB-4F71-8D1D-C72E0D5FA506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7">
                  <c:v>2.0441623563785676</c:v>
                </c:pt>
                <c:pt idx="12">
                  <c:v>0.67774755620255256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FB-4F71-8D1D-C72E0D5F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F-4F54-8542-FFB59C606C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F-4F54-8542-FFB59C606C5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F-4F54-8542-FFB59C606C5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F-4F54-8542-FFB59C606C5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F-4F54-8542-FFB59C606C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F-4F54-8542-FFB59C606C5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9F-4F54-8542-FFB59C606C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9F-4F54-8542-FFB59C606C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12">
                  <c:v>7.8203971119133575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9F-4F54-8542-FFB59C60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9F-4F54-8542-FFB59C606C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9F-4F54-8542-FFB59C606C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9F-4F54-8542-FFB59C606C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9F-4F54-8542-FFB59C606C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9F-4F54-8542-FFB59C606C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9F-4F54-8542-FFB59C606C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9F-4F54-8542-FFB59C606C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9F-4F54-8542-FFB59C606C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9F-4F54-8542-FFB59C606C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9F-4F54-8542-FFB59C606C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9F-4F54-8542-FFB59C606C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9F-4F54-8542-FFB59C606C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9F-4F54-8542-FFB59C606C5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0.66460113046049774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9F-4F54-8542-FFB59C606C5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0</c:v>
                </c:pt>
                <c:pt idx="5">
                  <c:v>-5.3888888888888893</c:v>
                </c:pt>
                <c:pt idx="6">
                  <c:v>0</c:v>
                </c:pt>
                <c:pt idx="7">
                  <c:v>0</c:v>
                </c:pt>
                <c:pt idx="12">
                  <c:v>0.31664398430701901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9F-4F54-8542-FFB59C60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0-4954-A350-D313B5594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0-4954-A350-D313B5594A21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0-4954-A350-D313B5594A2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70-4954-A350-D313B5594A2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70-4954-A350-D313B5594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0-4954-A350-D313B5594A2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70-4954-A350-D313B5594A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70-4954-A350-D313B5594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12">
                  <c:v>117013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70-4954-A350-D313B559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70-4954-A350-D313B5594A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70-4954-A350-D313B5594A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70-4954-A350-D313B5594A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70-4954-A350-D313B5594A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70-4954-A350-D313B5594A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70-4954-A350-D313B5594A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70-4954-A350-D313B5594A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70-4954-A350-D313B5594A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70-4954-A350-D313B5594A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70-4954-A350-D313B5594A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70-4954-A350-D313B5594A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70-4954-A350-D313B5594A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70-4954-A350-D313B5594A2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7">
                  <c:v>0.89982425307557112</c:v>
                </c:pt>
                <c:pt idx="12">
                  <c:v>0.2873567012124012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70-4954-A350-D313B5594A21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7">
                  <c:v>0.98397161385048326</c:v>
                </c:pt>
                <c:pt idx="12">
                  <c:v>0.83414580622913292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70-4954-A350-D313B559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9-454C-8511-BCD5EEF8A2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9-454C-8511-BCD5EEF8A234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9-454C-8511-BCD5EEF8A23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9-454C-8511-BCD5EEF8A23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9-454C-8511-BCD5EEF8A2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9-454C-8511-BCD5EEF8A23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79-454C-8511-BCD5EEF8A2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79-454C-8511-BCD5EEF8A2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12">
                  <c:v>7.1919561243144425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79-454C-8511-BCD5EEF8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79-454C-8511-BCD5EEF8A2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9-454C-8511-BCD5EEF8A2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9-454C-8511-BCD5EEF8A2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9-454C-8511-BCD5EEF8A2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9-454C-8511-BCD5EEF8A2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9-454C-8511-BCD5EEF8A2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9-454C-8511-BCD5EEF8A2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9-454C-8511-BCD5EEF8A2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9-454C-8511-BCD5EEF8A2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9-454C-8511-BCD5EEF8A2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79-454C-8511-BCD5EEF8A2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79-454C-8511-BCD5EEF8A2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79-454C-8511-BCD5EEF8A23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0</c:v>
                </c:pt>
                <c:pt idx="7">
                  <c:v>0</c:v>
                </c:pt>
                <c:pt idx="12">
                  <c:v>4.1750362997570178E-2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79-454C-8511-BCD5EEF8A234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0</c:v>
                </c:pt>
                <c:pt idx="7">
                  <c:v>0</c:v>
                </c:pt>
                <c:pt idx="12">
                  <c:v>1.7783435588694161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79-454C-8511-BCD5EEF8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C-4499-875C-71BEBE9CA2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C-4499-875C-71BEBE9CA27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C-4499-875C-71BEBE9CA27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C-4499-875C-71BEBE9CA27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C-4499-875C-71BEBE9CA2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C-4499-875C-71BEBE9CA27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3C-4499-875C-71BEBE9CA2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3C-4499-875C-71BEBE9CA2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12">
                  <c:v>6.0332457781389168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3C-4499-875C-71BEBE9CA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3C-4499-875C-71BEBE9CA2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3C-4499-875C-71BEBE9CA2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3C-4499-875C-71BEBE9CA2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3C-4499-875C-71BEBE9CA2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3C-4499-875C-71BEBE9CA2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3C-4499-875C-71BEBE9CA2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3C-4499-875C-71BEBE9CA2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3C-4499-875C-71BEBE9CA2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3C-4499-875C-71BEBE9CA2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3C-4499-875C-71BEBE9CA2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3C-4499-875C-71BEBE9CA2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3C-4499-875C-71BEBE9CA2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3C-4499-875C-71BEBE9CA27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12">
                  <c:v>6.9843720535933684E-2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3C-4499-875C-71BEBE9CA27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12">
                  <c:v>-0.11142792627567033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3C-4499-875C-71BEBE9CA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2E-43FE-AFDC-D33545DF2D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E-43FE-AFDC-D33545DF2D2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2E-43FE-AFDC-D33545DF2D2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E-43FE-AFDC-D33545DF2D2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2E-43FE-AFDC-D33545DF2D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2E-43FE-AFDC-D33545DF2D2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2E-43FE-AFDC-D33545DF2D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2E-43FE-AFDC-D33545DF2D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12">
                  <c:v>6.1024364406779661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E-43FE-AFDC-D33545DF2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E-43FE-AFDC-D33545DF2D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E-43FE-AFDC-D33545DF2D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E-43FE-AFDC-D33545DF2D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E-43FE-AFDC-D33545DF2D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E-43FE-AFDC-D33545DF2D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E-43FE-AFDC-D33545DF2D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E-43FE-AFDC-D33545DF2D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E-43FE-AFDC-D33545DF2D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E-43FE-AFDC-D33545DF2D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E-43FE-AFDC-D33545DF2D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2E-43FE-AFDC-D33545DF2D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2E-43FE-AFDC-D33545DF2D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2E-43FE-AFDC-D33545DF2D2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7">
                  <c:v>0.59172083748259574</c:v>
                </c:pt>
                <c:pt idx="12">
                  <c:v>0.18898107501474026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2E-43FE-AFDC-D33545DF2D2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7">
                  <c:v>0.29001864183808035</c:v>
                </c:pt>
                <c:pt idx="12">
                  <c:v>-3.0248036429989078E-2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2E-43FE-AFDC-D33545DF2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22-4CD6-92EF-F791F3B2E8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2-4CD6-92EF-F791F3B2E81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22-4CD6-92EF-F791F3B2E81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22-4CD6-92EF-F791F3B2E81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22-4CD6-92EF-F791F3B2E8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22-4CD6-92EF-F791F3B2E81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22-4CD6-92EF-F791F3B2E8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22-4CD6-92EF-F791F3B2E8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22-4CD6-92EF-F791F3B2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2-4CD6-92EF-F791F3B2E8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2-4CD6-92EF-F791F3B2E8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2-4CD6-92EF-F791F3B2E8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2-4CD6-92EF-F791F3B2E8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2-4CD6-92EF-F791F3B2E8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2-4CD6-92EF-F791F3B2E8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2-4CD6-92EF-F791F3B2E8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2-4CD6-92EF-F791F3B2E8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2-4CD6-92EF-F791F3B2E8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2-4CD6-92EF-F791F3B2E8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22-4CD6-92EF-F791F3B2E8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22-4CD6-92EF-F791F3B2E8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22-4CD6-92EF-F791F3B2E81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  <c:pt idx="7">
                  <c:v>1.329881656804734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22-4CD6-92EF-F791F3B2E81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  <c:pt idx="7">
                  <c:v>0.68201842210652797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22-4CD6-92EF-F791F3B2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E-40FC-8E0F-86AB94E104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E-40FC-8E0F-86AB94E1044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E-40FC-8E0F-86AB94E1044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E-40FC-8E0F-86AB94E1044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E-40FC-8E0F-86AB94E104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E-40FC-8E0F-86AB94E1044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6E-40FC-8E0F-86AB94E104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6E-40FC-8E0F-86AB94E104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6E-40FC-8E0F-86AB94E1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6E-40FC-8E0F-86AB94E104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6E-40FC-8E0F-86AB94E104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6E-40FC-8E0F-86AB94E104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6E-40FC-8E0F-86AB94E104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6E-40FC-8E0F-86AB94E104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6E-40FC-8E0F-86AB94E104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6E-40FC-8E0F-86AB94E104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6E-40FC-8E0F-86AB94E104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6E-40FC-8E0F-86AB94E104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6E-40FC-8E0F-86AB94E104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6E-40FC-8E0F-86AB94E104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6E-40FC-8E0F-86AB94E104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6E-40FC-8E0F-86AB94E1044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  <c:pt idx="7">
                  <c:v>1.2951299260024096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6E-40FC-8E0F-86AB94E1044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  <c:pt idx="7">
                  <c:v>0.77094675341920071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6E-40FC-8E0F-86AB94E1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9147</c:v>
                </c:pt>
                <c:pt idx="1">
                  <c:v>4491</c:v>
                </c:pt>
                <c:pt idx="2">
                  <c:v>16677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7-4220-8AA5-F7485E572E6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15926</c:v>
                </c:pt>
                <c:pt idx="1">
                  <c:v>20633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7-4220-8AA5-F7485E57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77-4220-8AA5-F7485E572E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77-4220-8AA5-F7485E572E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77-4220-8AA5-F7485E572E6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7-4220-8AA5-F7485E572E6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7-4220-8AA5-F7485E572E6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7-4220-8AA5-F7485E572E6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7-4220-8AA5-F7485E572E6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7-4220-8AA5-F7485E572E6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7-4220-8AA5-F7485E572E6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0.3815159064775776</c:v>
                </c:pt>
                <c:pt idx="1">
                  <c:v>0.49427462629359908</c:v>
                </c:pt>
                <c:pt idx="2">
                  <c:v>0.1242094672288233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77-4220-8AA5-F7485E57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77-4220-8AA5-F7485E572E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77-4220-8AA5-F7485E572E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77-4220-8AA5-F7485E572E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7-4220-8AA5-F7485E572E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7-4220-8AA5-F7485E572E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7-4220-8AA5-F7485E572E6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7-4220-8AA5-F7485E572E6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7-4220-8AA5-F7485E572E6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7-4220-8AA5-F7485E572E6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7-4220-8AA5-F7485E572E6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7-4220-8AA5-F7485E572E6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7-4220-8AA5-F7485E572E6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0.74111730622061889</c:v>
                </c:pt>
                <c:pt idx="1">
                  <c:v>3.5942997105321757</c:v>
                </c:pt>
                <c:pt idx="2">
                  <c:v>-0.68909276248725793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77-4220-8AA5-F7485E572E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C9B-42D9-8E54-CD6F1B4B5F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C9B-42D9-8E54-CD6F1B4B5F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C9B-42D9-8E54-CD6F1B4B5F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C9B-42D9-8E54-CD6F1B4B5F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C9B-42D9-8E54-CD6F1B4B5F4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B-42D9-8E54-CD6F1B4B5F4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B-42D9-8E54-CD6F1B4B5F4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B-42D9-8E54-CD6F1B4B5F4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B-42D9-8E54-CD6F1B4B5F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B-42D9-8E54-CD6F1B4B5F4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B-42D9-8E54-CD6F1B4B5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15926</c:v>
                </c:pt>
                <c:pt idx="1">
                  <c:v>20633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9B-42D9-8E54-CD6F1B4B5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5-4123-B9DE-27261AB2101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5-4123-B9DE-27261AB2101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5-4123-B9DE-27261AB2101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5-4123-B9DE-27261AB2101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5-4123-B9DE-27261AB2101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5-4123-B9DE-27261AB2101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5-4123-B9DE-27261AB2101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5-4123-B9DE-27261AB2101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5-4123-B9DE-27261AB2101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5-4123-B9DE-27261AB21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015-4123-B9DE-27261AB2101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5-4123-B9DE-27261AB2101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5-4123-B9DE-27261AB2101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5-4123-B9DE-27261AB2101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5-4123-B9DE-27261AB21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015-4123-B9DE-27261AB2101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015-4123-B9DE-27261AB2101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5-4123-B9DE-27261AB2101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5-4123-B9DE-27261AB2101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5-4123-B9DE-27261AB2101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5-4123-B9DE-27261AB2101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5-4123-B9DE-27261AB2101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5-4123-B9DE-27261AB2101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5-4123-B9DE-27261AB2101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5-4123-B9DE-27261AB2101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5-4123-B9DE-27261AB2101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5-4123-B9DE-27261AB2101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5-4123-B9DE-27261AB2101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5-4123-B9DE-27261AB2101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5-4123-B9DE-27261AB2101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15-4123-B9DE-27261AB2101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15-4123-B9DE-27261AB2101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15-4123-B9DE-27261AB210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015-4123-B9DE-27261AB2101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15-4123-B9DE-27261AB210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015-4123-B9DE-27261AB210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015-4123-B9DE-27261AB210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015-4123-B9DE-27261AB210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015-4123-B9DE-27261AB210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015-4123-B9DE-27261AB210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015-4123-B9DE-27261AB210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015-4123-B9DE-27261AB210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015-4123-B9DE-27261AB210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015-4123-B9DE-27261AB210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015-4123-B9DE-27261AB210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015-4123-B9DE-27261AB210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015-4123-B9DE-27261AB210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015-4123-B9DE-27261AB210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015-4123-B9DE-27261AB210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015-4123-B9DE-27261AB210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15-4123-B9DE-27261AB2101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15-4123-B9DE-27261AB2101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15-4123-B9DE-27261AB2101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15-4123-B9DE-27261AB2101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15-4123-B9DE-27261AB2101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15-4123-B9DE-27261AB2101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15-4123-B9DE-27261AB2101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15-4123-B9DE-27261AB2101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15-4123-B9DE-27261AB2101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15-4123-B9DE-27261AB2101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15-4123-B9DE-27261AB2101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15-4123-B9DE-27261AB2101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15-4123-B9DE-27261AB2101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15-4123-B9DE-27261AB2101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15-4123-B9DE-27261AB2101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15-4123-B9DE-27261AB210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015-4123-B9DE-27261AB2101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15-4123-B9DE-27261AB2101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15-4123-B9DE-27261AB2101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15-4123-B9DE-27261AB2101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15-4123-B9DE-27261AB2101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15-4123-B9DE-27261AB2101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15-4123-B9DE-27261AB2101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15-4123-B9DE-27261AB2101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15-4123-B9DE-27261AB2101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015-4123-B9DE-27261AB2101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15-4123-B9DE-27261AB2101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15-4123-B9DE-27261AB2101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15-4123-B9DE-27261AB2101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15-4123-B9DE-27261AB2101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15-4123-B9DE-27261AB2101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15-4123-B9DE-27261AB2101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15-4123-B9DE-27261AB210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015-4123-B9DE-27261AB21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BC-41D6-B27E-1710DF90C4B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BC-41D6-B27E-1710DF90C4B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C-41D6-B27E-1710DF90C4B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C-41D6-B27E-1710DF90C4B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BC-41D6-B27E-1710DF90C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11351</c:v>
                </c:pt>
                <c:pt idx="1">
                  <c:v>97</c:v>
                </c:pt>
                <c:pt idx="2">
                  <c:v>11254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C-49F7-B725-2F92A6B9CF9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29241</c:v>
                </c:pt>
                <c:pt idx="1">
                  <c:v>0</c:v>
                </c:pt>
                <c:pt idx="2">
                  <c:v>23432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C-49F7-B725-2F92A6B9CF9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39888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C-49F7-B725-2F92A6B9C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0.36411203447214535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C-49F7-B725-2F92A6B9CF9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0.44847120342799052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EC-49F7-B725-2F92A6B9CF9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0.98305425318151374</c:v>
                </c:pt>
                <c:pt idx="1">
                  <c:v>0</c:v>
                </c:pt>
                <c:pt idx="2">
                  <c:v>0.98305425318151374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EC-49F7-B725-2F92A6B9CF9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0.95553852050594101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EC-49F7-B725-2F92A6B9C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2-4E70-9E9A-FC1974CA84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2-4E70-9E9A-FC1974CA841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2-4E70-9E9A-FC1974CA841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2-4E70-9E9A-FC1974CA841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2-4E70-9E9A-FC1974CA84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2-4E70-9E9A-FC1974CA841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42-4E70-9E9A-FC1974CA84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42-4E70-9E9A-FC1974CA84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12">
                  <c:v>51125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2-4E70-9E9A-FC1974CA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2-4E70-9E9A-FC1974CA84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2-4E70-9E9A-FC1974CA84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2-4E70-9E9A-FC1974CA84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2-4E70-9E9A-FC1974CA84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2-4E70-9E9A-FC1974CA84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2-4E70-9E9A-FC1974CA84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2-4E70-9E9A-FC1974CA84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2-4E70-9E9A-FC1974CA84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2-4E70-9E9A-FC1974CA84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2-4E70-9E9A-FC1974CA84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2-4E70-9E9A-FC1974CA84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2-4E70-9E9A-FC1974CA84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2-4E70-9E9A-FC1974CA841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7">
                  <c:v>0.93224994277866791</c:v>
                </c:pt>
                <c:pt idx="12">
                  <c:v>0.48744581187629099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42-4E70-9E9A-FC1974CA841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7">
                  <c:v>1.1785806451612904</c:v>
                </c:pt>
                <c:pt idx="12">
                  <c:v>0.79059260297001965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2-4E70-9E9A-FC1974CA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2D-4930-B7ED-1EEDEB6E78B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2D-4930-B7ED-1EEDEB6E78B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D-4930-B7ED-1EEDEB6E78B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D-4930-B7ED-1EEDEB6E78B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D-4930-B7ED-1EEDEB6E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7348</c:v>
                </c:pt>
                <c:pt idx="1">
                  <c:v>40</c:v>
                </c:pt>
                <c:pt idx="2">
                  <c:v>7308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8-4931-9589-0378CB4C7CB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8397</c:v>
                </c:pt>
                <c:pt idx="1">
                  <c:v>0</c:v>
                </c:pt>
                <c:pt idx="2">
                  <c:v>6939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8-4931-9589-0378CB4C7CB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15926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8-4931-9589-0378CB4C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0.89662974871978096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E8-4931-9589-0378CB4C7CB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0.25698500394632995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8-4931-9589-0378CB4C7CB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0.88988095238095233</c:v>
                </c:pt>
                <c:pt idx="1">
                  <c:v>0</c:v>
                </c:pt>
                <c:pt idx="2">
                  <c:v>0.88988095238095233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E8-4931-9589-0378CB4C7CB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E8-4931-9589-0378CB4C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CA-4243-9BE8-65CD1B0EDC9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CA-4243-9BE8-65CD1B0EDC9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A-4243-9BE8-65CD1B0EDC9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A-4243-9BE8-65CD1B0EDC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CA-4243-9BE8-65CD1B0ED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4003</c:v>
                </c:pt>
                <c:pt idx="1">
                  <c:v>57</c:v>
                </c:pt>
                <c:pt idx="2">
                  <c:v>3946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D-4F5B-9B4A-5B9098FBC71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20844</c:v>
                </c:pt>
                <c:pt idx="1">
                  <c:v>0</c:v>
                </c:pt>
                <c:pt idx="2">
                  <c:v>16493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D-4F5B-9B4A-5B9098FBC71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23962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D-4F5B-9B4A-5B9098FBC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0.14958741124544228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D-4F5B-9B4A-5B9098FBC71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0.61164917944578967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4D-4F5B-9B4A-5B9098FBC71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0.99227145591049615</c:v>
                </c:pt>
                <c:pt idx="1">
                  <c:v>0</c:v>
                </c:pt>
                <c:pt idx="2">
                  <c:v>0.99227145591049615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4D-4F5B-9B4A-5B9098FBC71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0.92811216980401268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4D-4F5B-9B4A-5B9098FBC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1-4098-A66D-7F9AA62FF2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1-4098-A66D-7F9AA62FF2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1-4098-A66D-7F9AA62FF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A1-4098-A66D-7F9AA62FF24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A1-4098-A66D-7F9AA62FF2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A1-4098-A66D-7F9AA62FF2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A1-4098-A66D-7F9AA62FF24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A1-4098-A66D-7F9AA62FF24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A1-4098-A66D-7F9AA62FF24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A1-4098-A66D-7F9AA62FF24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1-4098-A66D-7F9AA62FF24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1-4098-A66D-7F9AA62FF24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1-4098-A66D-7F9AA62FF24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1-4098-A66D-7F9AA62FF24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1-4098-A66D-7F9AA62FF24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1-4098-A66D-7F9AA62FF24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1-4098-A66D-7F9AA62FF24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1-4098-A66D-7F9AA62FF24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1-4098-A66D-7F9AA62FF24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5A1-4098-A66D-7F9AA62FF24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5A1-4098-A66D-7F9AA62FF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E-441F-B0F6-05467685B1F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E-441F-B0F6-05467685B1F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E-441F-B0F6-05467685B1F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E-441F-B0F6-05467685B1F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E-441F-B0F6-05467685B1F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E-441F-B0F6-05467685B1F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E-441F-B0F6-05467685B1F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E-441F-B0F6-05467685B1F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E-441F-B0F6-05467685B1F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E-441F-B0F6-05467685B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ACE-441F-B0F6-05467685B1F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E-441F-B0F6-05467685B1F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E-441F-B0F6-05467685B1F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E-441F-B0F6-05467685B1F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E-441F-B0F6-05467685B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CE-441F-B0F6-05467685B1F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ACE-441F-B0F6-05467685B1F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E-441F-B0F6-05467685B1F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E-441F-B0F6-05467685B1F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E-441F-B0F6-05467685B1F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E-441F-B0F6-05467685B1F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E-441F-B0F6-05467685B1F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E-441F-B0F6-05467685B1F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E-441F-B0F6-05467685B1F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E-441F-B0F6-05467685B1F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CE-441F-B0F6-05467685B1F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E-441F-B0F6-05467685B1F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CE-441F-B0F6-05467685B1F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CE-441F-B0F6-05467685B1F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CE-441F-B0F6-05467685B1F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E-441F-B0F6-05467685B1F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CE-441F-B0F6-05467685B1F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CE-441F-B0F6-05467685B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ACE-441F-B0F6-05467685B1F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CE-441F-B0F6-05467685B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CE-441F-B0F6-05467685B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CE-441F-B0F6-05467685B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CE-441F-B0F6-05467685B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CE-441F-B0F6-05467685B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ACE-441F-B0F6-05467685B1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CE-441F-B0F6-05467685B1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ACE-441F-B0F6-05467685B1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CE-441F-B0F6-05467685B1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ACE-441F-B0F6-05467685B1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CE-441F-B0F6-05467685B1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ACE-441F-B0F6-05467685B1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CE-441F-B0F6-05467685B1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ACE-441F-B0F6-05467685B1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CE-441F-B0F6-05467685B1F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ACE-441F-B0F6-05467685B1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CE-441F-B0F6-05467685B1F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CE-441F-B0F6-05467685B1F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CE-441F-B0F6-05467685B1F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CE-441F-B0F6-05467685B1F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CE-441F-B0F6-05467685B1F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CE-441F-B0F6-05467685B1F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CE-441F-B0F6-05467685B1F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CE-441F-B0F6-05467685B1F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CE-441F-B0F6-05467685B1F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CE-441F-B0F6-05467685B1F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CE-441F-B0F6-05467685B1F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CE-441F-B0F6-05467685B1F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CE-441F-B0F6-05467685B1F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CE-441F-B0F6-05467685B1F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CE-441F-B0F6-05467685B1F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CE-441F-B0F6-05467685B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ACE-441F-B0F6-05467685B1F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CE-441F-B0F6-05467685B1F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CE-441F-B0F6-05467685B1F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CE-441F-B0F6-05467685B1F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CE-441F-B0F6-05467685B1F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CE-441F-B0F6-05467685B1F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CE-441F-B0F6-05467685B1F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CE-441F-B0F6-05467685B1F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CE-441F-B0F6-05467685B1F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CE-441F-B0F6-05467685B1F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CE-441F-B0F6-05467685B1F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CE-441F-B0F6-05467685B1F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CE-441F-B0F6-05467685B1F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CE-441F-B0F6-05467685B1F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CE-441F-B0F6-05467685B1F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CE-441F-B0F6-05467685B1F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CE-441F-B0F6-05467685B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ACE-441F-B0F6-05467685B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6-4FF2-8946-21747F997BC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6-4FF2-8946-21747F997BC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6-4FF2-8946-21747F99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6-4FF2-8946-21747F997BC3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6-4FF2-8946-21747F997BC3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B6-4FF2-8946-21747F997BC3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6-4FF2-8946-21747F99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1-4106-A0F4-677EDC32C8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1-4106-A0F4-677EDC32C8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B1-4106-A0F4-677EDC32C8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B1-4106-A0F4-677EDC32C81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B1-4106-A0F4-677EDC32C81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B1-4106-A0F4-677EDC32C81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B1-4106-A0F4-677EDC32C81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B1-4106-A0F4-677EDC32C81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B1-4106-A0F4-677EDC32C81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B1-4106-A0F4-677EDC32C81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1-4106-A0F4-677EDC32C81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1-4106-A0F4-677EDC32C81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1-4106-A0F4-677EDC32C81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1-4106-A0F4-677EDC32C81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1-4106-A0F4-677EDC32C81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1-4106-A0F4-677EDC32C81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1-4106-A0F4-677EDC32C81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1-4106-A0F4-677EDC32C81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1-4106-A0F4-677EDC32C81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FB1-4106-A0F4-677EDC32C81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FB1-4106-A0F4-677EDC32C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D8-4653-A289-656B7F93BDA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8-4653-A289-656B7F93BDA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8-4653-A289-656B7F93BDA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8-4653-A289-656B7F93BDA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8-4653-A289-656B7F93BDA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8-4653-A289-656B7F93BDA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8-4653-A289-656B7F93BDA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8-4653-A289-656B7F93BDA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8-4653-A289-656B7F93BDA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8-4653-A289-656B7F93B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0D8-4653-A289-656B7F93BDA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8-4653-A289-656B7F93BDA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8-4653-A289-656B7F93BDA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D8-4653-A289-656B7F93BDA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8-4653-A289-656B7F93B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0D8-4653-A289-656B7F93BDA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0D8-4653-A289-656B7F93BDA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D8-4653-A289-656B7F93BDA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D8-4653-A289-656B7F93BDA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D8-4653-A289-656B7F93BDA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D8-4653-A289-656B7F93BDA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D8-4653-A289-656B7F93BDA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D8-4653-A289-656B7F93BDA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D8-4653-A289-656B7F93BDA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D8-4653-A289-656B7F93BDA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D8-4653-A289-656B7F93BDA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D8-4653-A289-656B7F93BDA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D8-4653-A289-656B7F93BDA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D8-4653-A289-656B7F93BDA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D8-4653-A289-656B7F93BDA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D8-4653-A289-656B7F93BDA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D8-4653-A289-656B7F93BDA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D8-4653-A289-656B7F93BD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0D8-4653-A289-656B7F93BDA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D8-4653-A289-656B7F93BD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0D8-4653-A289-656B7F93BD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0D8-4653-A289-656B7F93BD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0D8-4653-A289-656B7F93BD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0D8-4653-A289-656B7F93BD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0D8-4653-A289-656B7F93BD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0D8-4653-A289-656B7F93BD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0D8-4653-A289-656B7F93BD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0D8-4653-A289-656B7F93BD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0D8-4653-A289-656B7F93BD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0D8-4653-A289-656B7F93BD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0D8-4653-A289-656B7F93BD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0D8-4653-A289-656B7F93BD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0D8-4653-A289-656B7F93BD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0D8-4653-A289-656B7F93BDA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0D8-4653-A289-656B7F93BDA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D8-4653-A289-656B7F93BDA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D8-4653-A289-656B7F93BDA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D8-4653-A289-656B7F93BDA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D8-4653-A289-656B7F93BDA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D8-4653-A289-656B7F93BDA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D8-4653-A289-656B7F93BDA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D8-4653-A289-656B7F93BDA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D8-4653-A289-656B7F93BDA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D8-4653-A289-656B7F93BDA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D8-4653-A289-656B7F93BDA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D8-4653-A289-656B7F93BDA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D8-4653-A289-656B7F93BDA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0D8-4653-A289-656B7F93BDA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0D8-4653-A289-656B7F93BDA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0D8-4653-A289-656B7F93BDA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0D8-4653-A289-656B7F93BD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0D8-4653-A289-656B7F93BDA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0D8-4653-A289-656B7F93BDA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0D8-4653-A289-656B7F93BDA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0D8-4653-A289-656B7F93BDA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0D8-4653-A289-656B7F93BDA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0D8-4653-A289-656B7F93BDA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0D8-4653-A289-656B7F93BDA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0D8-4653-A289-656B7F93BDA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0D8-4653-A289-656B7F93BDA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0D8-4653-A289-656B7F93BDA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0D8-4653-A289-656B7F93BDA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0D8-4653-A289-656B7F93BDA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0D8-4653-A289-656B7F93BDA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0D8-4653-A289-656B7F93BDA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0D8-4653-A289-656B7F93BDA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0D8-4653-A289-656B7F93BDA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0D8-4653-A289-656B7F93BD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0D8-4653-A289-656B7F93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D8-A6A3-4D8CF16C652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D8-A6A3-4D8CF16C652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5-49D8-A6A3-4D8CF16C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5-49D8-A6A3-4D8CF16C652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A5-49D8-A6A3-4D8CF16C652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A5-49D8-A6A3-4D8CF16C652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A5-49D8-A6A3-4D8CF16C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9-450C-A04E-EDF962F981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50C-A04E-EDF962F98187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79-450C-A04E-EDF962F9818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79-450C-A04E-EDF962F9818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79-450C-A04E-EDF962F981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9-450C-A04E-EDF962F9818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79-450C-A04E-EDF962F981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79-450C-A04E-EDF962F981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79-450C-A04E-EDF962F98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A79-450C-A04E-EDF962F9818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A79-450C-A04E-EDF962F981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79-450C-A04E-EDF962F981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79-450C-A04E-EDF962F981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9-450C-A04E-EDF962F981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9-450C-A04E-EDF962F981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9-450C-A04E-EDF962F981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9-450C-A04E-EDF962F981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9-450C-A04E-EDF962F981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9-450C-A04E-EDF962F981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79-450C-A04E-EDF962F981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79-450C-A04E-EDF962F981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79-450C-A04E-EDF962F981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79-450C-A04E-EDF962F981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79-450C-A04E-EDF962F9818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7">
                  <c:v>-0.26750448833034113</c:v>
                </c:pt>
                <c:pt idx="12">
                  <c:v>2.3244929797191949E-2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79-450C-A04E-EDF962F98187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7">
                  <c:v>-0.35340729001584781</c:v>
                </c:pt>
                <c:pt idx="12">
                  <c:v>-8.3042080246050642E-2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79-450C-A04E-EDF962F98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7-40E3-9853-EAE4FFE223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77-40E3-9853-EAE4FFE223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77-40E3-9853-EAE4FFE223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77-40E3-9853-EAE4FFE2239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77-40E3-9853-EAE4FFE223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77-40E3-9853-EAE4FFE223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77-40E3-9853-EAE4FFE2239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77-40E3-9853-EAE4FFE2239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77-40E3-9853-EAE4FFE2239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77-40E3-9853-EAE4FFE2239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7-40E3-9853-EAE4FFE2239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7-40E3-9853-EAE4FFE2239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7-40E3-9853-EAE4FFE2239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7-40E3-9853-EAE4FFE2239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7-40E3-9853-EAE4FFE2239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7-40E3-9853-EAE4FFE2239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7-40E3-9853-EAE4FFE2239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77-40E3-9853-EAE4FFE2239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7-40E3-9853-EAE4FFE2239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77-40E3-9853-EAE4FFE223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77-40E3-9853-EAE4FFE2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C0-4BCE-B79B-C1518B03E49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0-4BCE-B79B-C1518B03E49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0-4BCE-B79B-C1518B03E49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0-4BCE-B79B-C1518B03E49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0-4BCE-B79B-C1518B03E49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0-4BCE-B79B-C1518B03E49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0-4BCE-B79B-C1518B03E49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C0-4BCE-B79B-C1518B03E49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C0-4BCE-B79B-C1518B03E49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C0-4BCE-B79B-C1518B03E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DC0-4BCE-B79B-C1518B03E49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C0-4BCE-B79B-C1518B03E49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C0-4BCE-B79B-C1518B03E49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C0-4BCE-B79B-C1518B03E49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C0-4BCE-B79B-C1518B03E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DC0-4BCE-B79B-C1518B03E49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DC0-4BCE-B79B-C1518B03E49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C0-4BCE-B79B-C1518B03E49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C0-4BCE-B79B-C1518B03E49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C0-4BCE-B79B-C1518B03E49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C0-4BCE-B79B-C1518B03E49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C0-4BCE-B79B-C1518B03E49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C0-4BCE-B79B-C1518B03E49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C0-4BCE-B79B-C1518B03E49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C0-4BCE-B79B-C1518B03E49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C0-4BCE-B79B-C1518B03E49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C0-4BCE-B79B-C1518B03E49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C0-4BCE-B79B-C1518B03E49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C0-4BCE-B79B-C1518B03E49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C0-4BCE-B79B-C1518B03E49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C0-4BCE-B79B-C1518B03E49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C0-4BCE-B79B-C1518B03E49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C0-4BCE-B79B-C1518B03E4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DC0-4BCE-B79B-C1518B03E49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C0-4BCE-B79B-C1518B03E4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DC0-4BCE-B79B-C1518B03E4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DC0-4BCE-B79B-C1518B03E4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DC0-4BCE-B79B-C1518B03E4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DC0-4BCE-B79B-C1518B03E4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DC0-4BCE-B79B-C1518B03E4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DC0-4BCE-B79B-C1518B03E4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DC0-4BCE-B79B-C1518B03E4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DC0-4BCE-B79B-C1518B03E4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DC0-4BCE-B79B-C1518B03E4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DC0-4BCE-B79B-C1518B03E4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DC0-4BCE-B79B-C1518B03E4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DC0-4BCE-B79B-C1518B03E4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DC0-4BCE-B79B-C1518B03E4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DC0-4BCE-B79B-C1518B03E49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DC0-4BCE-B79B-C1518B03E4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C0-4BCE-B79B-C1518B03E49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C0-4BCE-B79B-C1518B03E49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C0-4BCE-B79B-C1518B03E49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C0-4BCE-B79B-C1518B03E49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C0-4BCE-B79B-C1518B03E49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DC0-4BCE-B79B-C1518B03E49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DC0-4BCE-B79B-C1518B03E49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DC0-4BCE-B79B-C1518B03E49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DC0-4BCE-B79B-C1518B03E49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DC0-4BCE-B79B-C1518B03E49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DC0-4BCE-B79B-C1518B03E49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DC0-4BCE-B79B-C1518B03E49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DC0-4BCE-B79B-C1518B03E49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DC0-4BCE-B79B-C1518B03E49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DC0-4BCE-B79B-C1518B03E49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DC0-4BCE-B79B-C1518B03E4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DC0-4BCE-B79B-C1518B03E49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DC0-4BCE-B79B-C1518B03E49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DC0-4BCE-B79B-C1518B03E49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DC0-4BCE-B79B-C1518B03E49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DC0-4BCE-B79B-C1518B03E49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DC0-4BCE-B79B-C1518B03E49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DC0-4BCE-B79B-C1518B03E49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DC0-4BCE-B79B-C1518B03E49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DC0-4BCE-B79B-C1518B03E49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DC0-4BCE-B79B-C1518B03E49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DC0-4BCE-B79B-C1518B03E49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DC0-4BCE-B79B-C1518B03E49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DC0-4BCE-B79B-C1518B03E49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DC0-4BCE-B79B-C1518B03E49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DC0-4BCE-B79B-C1518B03E49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DC0-4BCE-B79B-C1518B03E49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DC0-4BCE-B79B-C1518B03E4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DC0-4BCE-B79B-C1518B03E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7E3-A04E-CB2FE50273E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1-47E3-A04E-CB2FE50273E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11-47E3-A04E-CB2FE5027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11-47E3-A04E-CB2FE50273E6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11-47E3-A04E-CB2FE50273E6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11-47E3-A04E-CB2FE50273E6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11-47E3-A04E-CB2FE5027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6-4568-9DA2-288D1E23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6-4568-9DA2-288D1E23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4-4A9A-B7FB-1CABCAD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4-4A9A-B7FB-1CABCAD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D-4669-A962-EC57AF18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D-4669-A962-EC57AF18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D-4E66-9F41-EC575C2F2D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D-4E66-9F41-EC575C2F2D3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D-4E66-9F41-EC575C2F2D3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D-4E66-9F41-EC575C2F2D3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D-4E66-9F41-EC575C2F2D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8D-4E66-9F41-EC575C2F2D3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8D-4E66-9F41-EC575C2F2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8D-4E66-9F41-EC575C2F2D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12">
                  <c:v>12892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8D-4E66-9F41-EC575C2F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D-4E66-9F41-EC575C2F2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D-4E66-9F41-EC575C2F2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D-4E66-9F41-EC575C2F2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D-4E66-9F41-EC575C2F2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D-4E66-9F41-EC575C2F2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D-4E66-9F41-EC575C2F2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D-4E66-9F41-EC575C2F2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D-4E66-9F41-EC575C2F2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D-4E66-9F41-EC575C2F2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D-4E66-9F41-EC575C2F2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D-4E66-9F41-EC575C2F2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8D-4E66-9F41-EC575C2F2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D-4E66-9F41-EC575C2F2D3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7">
                  <c:v>8.5125628140703515</c:v>
                </c:pt>
                <c:pt idx="12">
                  <c:v>0.2211802595434309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8D-4E66-9F41-EC575C2F2D3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7">
                  <c:v>0.86686390532544388</c:v>
                </c:pt>
                <c:pt idx="12">
                  <c:v>0.79905107451855995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8D-4E66-9F41-EC575C2F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2-4F8B-B511-26199C89B3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2-4F8B-B511-26199C89B37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2-4F8B-B511-26199C89B37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2-4F8B-B511-26199C89B37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72-4F8B-B511-26199C89B3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72-4F8B-B511-26199C89B37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72-4F8B-B511-26199C89B3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72-4F8B-B511-26199C89B3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12">
                  <c:v>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72-4F8B-B511-26199C89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2-4F8B-B511-26199C89B3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2-4F8B-B511-26199C89B3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2-4F8B-B511-26199C89B3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2-4F8B-B511-26199C89B3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2-4F8B-B511-26199C89B3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2-4F8B-B511-26199C89B3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72-4F8B-B511-26199C89B3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72-4F8B-B511-26199C89B3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72-4F8B-B511-26199C89B3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72-4F8B-B511-26199C89B3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72-4F8B-B511-26199C89B3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72-4F8B-B511-26199C89B3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72-4F8B-B511-26199C89B37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12">
                  <c:v>0.33364269141531322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72-4F8B-B511-26199C89B37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12">
                  <c:v>0.92627345844504028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72-4F8B-B511-26199C89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5" Type="http://schemas.openxmlformats.org/officeDocument/2006/relationships/chart" Target="../charts/chart63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6.png"/><Relationship Id="rId4" Type="http://schemas.openxmlformats.org/officeDocument/2006/relationships/chart" Target="../charts/chart65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6" Type="http://schemas.openxmlformats.org/officeDocument/2006/relationships/chart" Target="../charts/chart69.xml"/><Relationship Id="rId5" Type="http://schemas.openxmlformats.org/officeDocument/2006/relationships/image" Target="../media/image6.png"/><Relationship Id="rId4" Type="http://schemas.openxmlformats.org/officeDocument/2006/relationships/chart" Target="../charts/chart68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5" Type="http://schemas.openxmlformats.org/officeDocument/2006/relationships/chart" Target="../charts/chart52.xml"/><Relationship Id="rId4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5" Type="http://schemas.openxmlformats.org/officeDocument/2006/relationships/chart" Target="../charts/chart54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image" Target="../media/image6.png"/><Relationship Id="rId5" Type="http://schemas.openxmlformats.org/officeDocument/2006/relationships/chart" Target="../charts/chart57.xml"/><Relationship Id="rId4" Type="http://schemas.openxmlformats.org/officeDocument/2006/relationships/image" Target="../media/image5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chart" Target="../charts/chart59.xml"/><Relationship Id="rId4" Type="http://schemas.openxmlformats.org/officeDocument/2006/relationships/image" Target="../media/image6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chart" Target="../charts/chart61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1F20D-E653-4222-8C5C-931FBC18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9E472B9-EF41-42E2-9019-30BA9EECB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6F3B63-A9A1-4D36-882D-17EE5480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7101735-D42F-4517-A613-7794EE54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8CEE12-171B-4CCF-9A4D-ADBCB2506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23.962 viajeros 
cuota: 92,8%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E0E0133-9770-42BD-A9CE-56B6F1ED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C3FB40-BA25-42D7-8809-408DCB2FF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C450024-ED97-4BD5-8068-915F7756A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ACF854-9C07-45F5-A9A7-A5B5BF37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4027B6-11D8-4863-B63D-6340AC94D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3019DB-E53F-468D-AAD7-78A237AD2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D91BB3-1FB5-4C99-963D-83500799B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5716599-AFBD-4525-AB18-341B69653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2C70D51-573D-41BC-80CB-ADE1319A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515B71-36B5-4CBC-8C2D-50F177E46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00E3BB-DD8F-4C87-A9EF-1CB0726B6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F4D01C-D007-4FC6-B0CD-640EB11E5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FEE1EE-B0C4-45BE-88E6-06CA255D3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1A55D34-B339-4CA4-9C62-33BCD2928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E9AE94-96C4-4546-A9DC-BB11383BD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772815-F831-4FBF-8BE7-CD3520D0C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AA1570-B03C-41CC-9280-7FAEE37C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377413-BC65-493F-A0E6-B403B93C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442F28-5CF2-460A-9814-08E411CED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3E5AC0-0D0E-4DAC-82B0-7DDACAAB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5E4F06-1315-452E-B8D8-9B81FE81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C03763-4D5A-4291-9CE9-7720776A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593EA4-024B-47E4-9698-60BD8E20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E77F68-8D4B-4927-B5E7-C5DAF4CB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1A1A38-3794-4B72-AB5F-40B49C65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42552F-1CAB-4515-BA7C-C17DF2CB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22DF48-CCAD-407B-BF8B-0CDC2EAAB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D8A1F2-4991-44CF-AB6B-19F462A9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D2EF72-B8BF-45F3-A2DA-C72BFA23A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219E6D-F818-4328-A193-8154CAD99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65164E-01D1-411A-8807-CE8EA333E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250C23-315C-446B-BDC6-2D6A6CA10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8DDF80-29EA-4DB3-BDA9-4FEBE5036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4ECB47-6D4D-4389-A42B-09D95855E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03466D-05C9-4166-AF89-06A8A0795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9E2673-6982-4E3C-986D-2C9E9892D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B950CC-7EFA-4DF3-AD36-9DB3B0DA7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0F156F-8063-4E47-B02F-246B116E8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A63EAA-D332-493A-8280-E5ACC2ED0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2AA7F-D591-4318-9019-1A9D32FB8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C0EB1F-A032-42B2-8AFE-BBAF46881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E3D2A1-BE74-4592-8B60-6CE71AAB8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EFC61A-9265-4028-AD54-07137AE1D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184F43-9510-4655-B733-EF8B0484D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2513E4-43B3-4854-B048-C8E061770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D638C75-E5FD-4ACD-B148-70FCD0807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CAE9F4-5C44-4BA2-930C-7BB6631E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0547A7-9113-4DC7-B276-FF6E35A84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03456A-C7A6-496C-9B00-F6C68388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B4DF03-ECDF-4DF9-8296-5624F4FE6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2F77F6-102D-40EB-95E1-E994B607D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DB8827-31B1-4D98-9DDE-D764471E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3F2D427-D785-425F-8AF5-ED2E995E7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CFB33-C470-4861-AE8B-6A6AE3CF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9584C8-DC1E-4A98-8FFB-2F03F6718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85F148A-8891-4EBF-9479-C83BEDE3CD0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3B75C8-48F7-FF1C-8D46-D09D28E357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22043A-327F-8882-DD4C-871BE9AF6F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E21678-469A-4E57-B491-C9F7294B4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DA65D8-DF9C-499A-972C-06F7EEAD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52757-FCA7-4A12-A95F-7034CF2F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5E0176-5086-45BE-9259-392804F7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1F07C0-91C0-4BA3-9E39-4C26EB0425C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27CDE41-FDCC-3E84-8DD0-6737B6A73B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AC5071-7964-4CF8-C753-3165CB3397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DEF011-2A8E-4077-828B-36A196F88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C2AECF-3A13-4B0A-9F0C-796D3115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4C8AEE-8557-44EB-8FDF-F92028A4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262CF-E8CF-4435-934D-0F1C07811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6DD408-CA1A-445B-826F-DAAA3699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7604A9-5B9C-430B-B8DF-B6EA1617E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F0606D-BEFA-4947-98F7-0BB410F2277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8245DD4-3535-41BB-E42B-CAC565BEA1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4D6161-B201-E519-929E-C37FE477FC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71A182-B7E6-4286-8497-068C29847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6F2EF8-7022-4990-A77E-BBD08665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A11998-5021-4A49-8DCF-3E59EF12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03651B-10A6-44B8-9E40-BACB650EF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86EAB1-440B-48E3-B6CA-424E09D0D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EAEAA4-4BD8-473D-B51B-3BB01AD09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C1E7F0-5621-4457-BAE7-7DBB5146E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D14A71-28C2-4796-8C70-9251F0D1C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55A793D-6692-48AD-A370-0A59998D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5755835-574C-4A16-9D6C-BBE4B8498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5232A3B-692E-48DE-8F45-ADF5D0F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60AB40-A582-4FF6-8AC3-7C587FA71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B101F88-2778-406A-ADE2-F090DEFE0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BB0EF18-6C33-43AE-AD93-C4D785415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92CC07-5F4B-4CFA-95EB-5D92FE76C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150DCC-FB3C-4371-8D68-35A29E5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29AFA8-361D-4C82-8BAD-D1A77D9B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7D4F55-F08A-4A59-9012-62231E612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D48E21-5D43-4F9A-B590-9BF2B48A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1B0168-5942-4C9D-8B62-347B92391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FE543E-45DE-4BA7-8A30-F43C806C5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61209A-7616-455B-8147-9A62FD12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E568FA-D163-4EBE-80D8-9AC1CE0F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88E4D0-12D1-439C-81B9-1FF18DAF0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57143E-CF2B-44CC-99AF-1338784C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B6C8B7-9681-41B1-A91E-2E45A8086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CCC4E-D908-4D75-B40A-0AEC4EE3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EF04C1-B64D-49D0-8E3C-9D003683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66C78-E736-401C-ADFC-C643BBFBD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E6DEE-BE05-4F35-8613-F642A2E2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E519A6-4974-47CD-9A0F-743364A2190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735D7A-3EC8-D429-5649-84C807BBA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F975095-657E-7B95-1EA9-3C0570C776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FAFECE-0586-46E3-963A-4FFB61A93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49CD8A-FDAC-4121-9CD3-5FF0FAF46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FB08D2-AE48-4033-8A69-8404E678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B4B0D5-ED67-40C8-93CE-46595B749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3F63AE-1119-4555-B2B8-2E3579B7D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4C16DD-724D-4A0E-8030-1D8E2BABB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0A24B2-BF0A-4EA7-98DE-ED220247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B0F01BC-48CA-4091-A850-CA8831F54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1CB566B-68CB-4ADF-8186-2A6C0D2E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DE20FD0-B2B3-4603-A247-AE9A394A1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ABA58B9-A147-46E9-BDF8-1C17A36D1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8A3868D-7696-46C9-9959-2599C6480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AD1153D-D60B-4FFE-89C0-FE5B93F8E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BCB8DE8-3FA6-495B-9A1E-3D4E42588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084A3AE-71E0-4DEC-8E8C-B03C3B0BBB2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C77DC3-4017-74E8-C22E-5BA0727ECE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DA57C6-7195-A489-8310-8FACBE359D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8D4963-4725-4E13-90F9-8365C3D5D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8A90D4-86A2-4318-BE70-8F31E011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9E70E-83D4-42F5-8AFD-8D2174D00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896D23-D459-4A2F-9340-C4DBF1AD7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7D7F4A-4A8B-4F29-A5B1-CD96D4CC7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A91583-0333-4B0A-9445-B83F8778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710B24-C9CD-4127-9667-44E450875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0D66DD-F122-43D4-8C25-906C162C1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5B411AB-0445-40B6-B4C2-36537762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76B6560-329C-42C8-AC5E-1A2A287C2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11F72B8-6D1C-4B4A-9133-256E6FCBC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909920D-1EEE-4787-9BFB-870598828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950BE2B-FB28-41C1-A30D-F9324F13E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A4F58A-9588-44DC-8507-8F635497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1C6D930-5012-41D6-8DE8-4A7CC0E3D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2DB4B3-AD31-4C19-851C-96CD1F25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C254D6-EA0C-4B70-9BDC-AC8AF16E0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37C9AA-50CA-4EB4-BB0E-2D74FA14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6AC40E-CDA2-4BFD-AE22-530317A62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C3237E-7EE7-4B07-A345-E91907075F7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E8C3CD-D8B8-AFC4-CC02-EAD0E1F265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D08B29-C40E-ACF2-B19D-A03F7A46F3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23868F-80F3-4B54-B2CF-7F393C178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6CEE7E-082F-4145-839F-E20B4625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B4BA86-AF0F-4302-B913-2B37A7D7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EAC3A7-1B34-420E-B9C3-C6275FA2B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9795577-4C22-423C-B091-2257D25E855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DB3FEF-6405-82E6-6FAD-FC332B633E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27E999A-ED18-CAD9-CC3F-8E1061D2B3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9AFA6-4883-4FAD-821F-E3DB65DF7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33999C-BC43-4E2C-9262-993FD853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3AC7013-547F-4E19-8625-572ABA16C95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35D87E-AC99-F268-1AEC-79C9F9DB7F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F94764-6ED8-1E4D-722C-82246A9A03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2262EB-C6FC-41BD-81D0-946FA062D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769393-6A43-4E4E-8C65-280335ABC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41D0E5-587A-4E22-96B3-DBD6A601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25C8927-C98F-4D38-A3E4-74601346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FF27A5-D346-4873-BFCD-B952C8DE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22,0%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25.818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61,8%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25.818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61,8%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D54108-53B5-49CE-BC49-6355C25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1BD03D-E44A-4CF4-86A2-299297B1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0F5038-0702-4A8F-B978-94091476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5475317-1DB0-443C-A1C4-239937F52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39.888 viajeros 
cuota: 95,6%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440CBB7-A34F-4018-B3BC-9FD3A457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AB6BCF-0919-4140-A828-F3CB32E8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BA1306A-1FD4-4DB8-BAD2-37C5FF71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9BC8E9-EE2D-4EC7-BF52-741E2C7F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15.926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8C4CA-7AB1-4D74-90E3-274763A285E6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202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203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204</v>
      </c>
    </row>
    <row r="20" spans="2:2" ht="15.75" x14ac:dyDescent="0.25">
      <c r="B20" s="6" t="s">
        <v>205</v>
      </c>
    </row>
    <row r="21" spans="2:2" ht="15.75" x14ac:dyDescent="0.25">
      <c r="B21" s="6" t="s">
        <v>206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207</v>
      </c>
    </row>
    <row r="36" spans="2:2" ht="15.75" x14ac:dyDescent="0.25">
      <c r="B36" s="6" t="s">
        <v>208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209</v>
      </c>
    </row>
    <row r="42" spans="2:2" ht="15.75" x14ac:dyDescent="0.25">
      <c r="B42" s="6" t="s">
        <v>210</v>
      </c>
    </row>
    <row r="43" spans="2:2" ht="15.75" x14ac:dyDescent="0.25">
      <c r="B43" s="10" t="s">
        <v>23</v>
      </c>
    </row>
    <row r="44" spans="2:2" ht="15.75" x14ac:dyDescent="0.25">
      <c r="B44" s="6" t="s">
        <v>211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212</v>
      </c>
    </row>
    <row r="49" spans="2:2" ht="15.75" x14ac:dyDescent="0.25">
      <c r="B49" s="6" t="s">
        <v>213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95992E1-E719-4D43-B589-DA7763640EDC}"/>
    <hyperlink ref="B19" location="'Viajeros entr evol mensu TF'!A1" tooltip="Evolución mensual de viajeros entrentrados en Tenerife según lugar de residencia" display="Evolución mensual de viajeros entrados en Tenerife según lugar de residencia" xr:uid="{C24F8427-795B-459F-8CD4-6F1DE7973D7F}"/>
    <hyperlink ref="B14" location="'Establecim aloj islas cat y tip'!A1" tooltip="Establecimientos alojativos Canarias e islas" display="Establecimientos alojativos Canarias e islas" xr:uid="{EFC3CA07-0AA1-4D8D-906D-1CC6B145C36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4205D69-EE6D-4832-BB54-2F2ECD7D644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0F76271-7355-4852-A335-9F52741A0C2E}"/>
    <hyperlink ref="B37" location="'Pernoctaciones lugar reside'!A1" tooltip="Pernoctaciones registradas en establecimientos alojativos de Canarias e islas según tipología y categoría" display="'Pernoctaciones lugar reside'!A1" xr:uid="{B2B9DFFE-D6CB-4439-AA17-B1492922F951}"/>
    <hyperlink ref="B8" location="'Resumen indicadores (aloj)'!A1" tooltip="Resumen indicadores Tenerife" display="'Resumen indicadores (aloj)'!A1" xr:uid="{415FADB7-251C-4C1B-93FD-318F9DBEE1B1}"/>
    <hyperlink ref="B9" location="'Resumen indicadores municipios '!A1" tooltip="Resumen indicadores municipios Tenerife" display="Resumen indicadores municipios Tenerife" xr:uid="{63999B7A-A120-4A13-8E44-EAEB8684F5EE}"/>
    <hyperlink ref="B20" location="'Viajeros entr evol mensu TF cat'!A1" tooltip="Evolución mensual de viajeros entrentrados en Tenerife según lugar de residencia" display="'Viajeros entr evol mensu TF cat'!A1" xr:uid="{574EDBBA-8C29-4BF4-9976-AAE8A15EF882}"/>
    <hyperlink ref="B21" location="'Viajeros entr evol anual TF cat'!A1" tooltip="Evolución mensual de viajeros entrentrados en Tenerife según lugar de residencia" display="'Viajeros entr evol anual TF cat'!A1" xr:uid="{DF5DED66-D91F-479F-8F56-F753D2C7EEA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A04D654-A1D2-4E26-9C4E-4A1BDF8599F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25FE9E6-F32F-4113-BF67-9EE46BFADF2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B767571-A03E-4CAE-9AC5-897322958E0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0A60B48-2021-43D9-9778-DEAD415DF63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E7F6A73-CA80-4DCA-ADFB-6F796A7E22F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F66BF62-B00A-4FFC-8404-35C707FAF61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2F76A60-86BB-4138-9903-AD0A3B89397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CB236AA-469B-46BC-B02C-6DE632838C5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F244AB8-A5DF-4020-80DF-218DE9E530C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16E616F-929E-4034-80A1-681933A3461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C699ADB-5A64-4DF9-BAFE-B9F7E1F992C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545F5DE-ACFF-4460-81BC-6D4C1F3732D4}"/>
    <hyperlink ref="B35" location="'Pernoctaciones evol mensu TF'!A1" tooltip="Evolución mensual de pernoctaciones en Tenerife según lugar de residencia" display="'Pernoctaciones evol mensu TF'!A1" xr:uid="{CCC6B994-D9AB-46EC-B6B9-D1488A6787F7}"/>
    <hyperlink ref="B36" location="'Pernocta evol mensu TF cat'!A1" tooltip="Evolución mensual de pernoctaciones en Tenerife según lugar de residencia" display="'Pernocta evol mensu TF cat'!A1" xr:uid="{2FA1B62F-44FE-44BE-9E86-383464D85098}"/>
    <hyperlink ref="B38" location="'Pernoctaciones lugar residen ac'!A1" tooltip="Pernoctaciones registradas en establecimientos alojativos de Canarias e islas según tipología y categoría" display="'Pernoctaciones lugar residen ac'!A1" xr:uid="{9CFF7A32-EF94-4BCC-AE68-DBD959AB4283}"/>
    <hyperlink ref="B39" location="'Pernoctaciones lugar reside año'!A1" tooltip="Pernoctaciones registradas en establecimientos alojativos de Canarias e islas según tipología y categoría" display="'Pernoctaciones lugar reside año'!A1" xr:uid="{0630FCDF-5E74-4EE1-B275-C15C7261312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4E68CB2-87E0-49B5-8EC4-36AC1116ABCD}"/>
    <hyperlink ref="B41" location="'EM evol menusual lugar resd'!A1" tooltip="Evolución mensual de estancia media en Tenerife según lugar de residencia" display="'EM evol menusual lugar resd'!A1" xr:uid="{70487687-B604-40B6-8CA5-6695354EE614}"/>
    <hyperlink ref="B42" location="'EM evol mensu TF cat '!A1" tooltip="Evolución mensual de estancia media en Tenerife según lugar de residencia" display="'EM evol mensu TF cat '!A1" xr:uid="{D9F1F459-6E35-428D-9897-C52F31F48309}"/>
    <hyperlink ref="B44" location="'tasa de ocupación evol mens'!A1" tooltip="Evolución mensual de estancia media en Tenerife según lugar de residencia" display="'tasa de ocupación evol mens'!A1" xr:uid="{3D320BE2-3F3B-410D-9ABD-531FC6C498A6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F0B3607-29A5-4B20-9E07-D16CCDC95A24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4460E6B-932E-47E5-B7F0-C2AC859D1018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4AFF7CF-C663-4361-A1E2-4CCEE606B32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93BCF9B-64E5-49AD-A2D3-6614B3CF7BF1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4294B28-8130-4C77-BAE3-86BA4AF1E1F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AE79-65B8-4112-A67F-BC2F28948967}">
  <sheetPr>
    <tabColor theme="7" tint="0.79998168889431442"/>
  </sheetPr>
  <dimension ref="A4:P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243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ref="N9:N16" si="1">IFERROR(M9/K9-1,"-")</f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1"/>
        <v>0.2687612319514161</v>
      </c>
      <c r="O11" s="116">
        <f t="shared" ref="O11:O16" si="2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1"/>
        <v>0.52243781519788013</v>
      </c>
      <c r="O12" s="116">
        <f t="shared" si="2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1"/>
        <v>1.9492715231788078</v>
      </c>
      <c r="O13" s="116">
        <f t="shared" si="2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1"/>
        <v>7.5063613231552084E-2</v>
      </c>
      <c r="O14" s="116">
        <f t="shared" si="2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1"/>
        <v>-0.27499569781448974</v>
      </c>
      <c r="O15" s="116">
        <f t="shared" si="2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 t="shared" si="1"/>
        <v>1.2150499602086833</v>
      </c>
      <c r="O16" s="116">
        <f t="shared" si="2"/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158757</v>
      </c>
      <c r="N21" s="119">
        <v>0.30977897680865274</v>
      </c>
      <c r="O21" s="119">
        <v>0.73134051648926879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244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3">IFERROR(E31/C31-1,"-")</f>
        <v>-1.8901053501342746E-2</v>
      </c>
      <c r="G31" s="115">
        <v>1150</v>
      </c>
      <c r="H31" s="116">
        <f t="shared" si="3"/>
        <v>-0.87893462469733652</v>
      </c>
      <c r="I31" s="115">
        <v>7546</v>
      </c>
      <c r="J31" s="116">
        <f t="shared" si="3"/>
        <v>5.5617391304347823</v>
      </c>
      <c r="K31" s="115">
        <v>17462</v>
      </c>
      <c r="L31" s="116">
        <f t="shared" si="3"/>
        <v>1.31407368142062</v>
      </c>
      <c r="M31" s="115">
        <v>12086</v>
      </c>
      <c r="N31" s="116">
        <f t="shared" ref="N31:N38" si="4">IFERROR(M31/K31-1,"-")</f>
        <v>-0.30786851448860386</v>
      </c>
      <c r="O31" s="116">
        <f>M31/C31-1</f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3"/>
        <v>7.7952905431067254E-2</v>
      </c>
      <c r="G32" s="115">
        <v>1496</v>
      </c>
      <c r="H32" s="116">
        <f t="shared" si="3"/>
        <v>-0.86822866202765792</v>
      </c>
      <c r="I32" s="115">
        <v>9937</v>
      </c>
      <c r="J32" s="116">
        <f t="shared" si="3"/>
        <v>5.6423796791443852</v>
      </c>
      <c r="K32" s="115">
        <v>17660</v>
      </c>
      <c r="L32" s="116">
        <f t="shared" si="3"/>
        <v>0.77719633692261247</v>
      </c>
      <c r="M32" s="115">
        <v>20778</v>
      </c>
      <c r="N32" s="116">
        <f t="shared" si="4"/>
        <v>0.17655719139297843</v>
      </c>
      <c r="O32" s="116">
        <f>IFERROR(M32/C32-1,"-")</f>
        <v>0.97284466388150403</v>
      </c>
    </row>
    <row r="33" spans="2:15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3"/>
        <v>-0.76343368902439024</v>
      </c>
      <c r="G33" s="115">
        <v>2921</v>
      </c>
      <c r="H33" s="116">
        <f t="shared" si="3"/>
        <v>0.17639951671365295</v>
      </c>
      <c r="I33" s="115">
        <v>10258</v>
      </c>
      <c r="J33" s="116">
        <f t="shared" si="3"/>
        <v>2.5118110236220472</v>
      </c>
      <c r="K33" s="115">
        <v>15316</v>
      </c>
      <c r="L33" s="116">
        <f t="shared" si="3"/>
        <v>0.49307857282121281</v>
      </c>
      <c r="M33" s="115">
        <v>16717</v>
      </c>
      <c r="N33" s="116">
        <f t="shared" si="4"/>
        <v>9.1472969443719077E-2</v>
      </c>
      <c r="O33" s="116">
        <f t="shared" ref="O33:O38" si="5">IFERROR(M33/C33-1,"-")</f>
        <v>0.59270198170731714</v>
      </c>
    </row>
    <row r="34" spans="2:15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3"/>
        <v>-1</v>
      </c>
      <c r="G34" s="115">
        <v>3549</v>
      </c>
      <c r="H34" s="116" t="str">
        <f t="shared" si="3"/>
        <v>-</v>
      </c>
      <c r="I34" s="115">
        <v>12235</v>
      </c>
      <c r="J34" s="116">
        <f t="shared" si="3"/>
        <v>2.4474499859115242</v>
      </c>
      <c r="K34" s="115">
        <v>10715</v>
      </c>
      <c r="L34" s="116">
        <f t="shared" si="3"/>
        <v>-0.12423375561912542</v>
      </c>
      <c r="M34" s="115">
        <v>15251</v>
      </c>
      <c r="N34" s="116">
        <f t="shared" si="4"/>
        <v>0.42333177788147447</v>
      </c>
      <c r="O34" s="116">
        <f t="shared" si="5"/>
        <v>0.3839382940108893</v>
      </c>
    </row>
    <row r="35" spans="2:15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3"/>
        <v>-1</v>
      </c>
      <c r="G35" s="115">
        <v>4248</v>
      </c>
      <c r="H35" s="116" t="str">
        <f t="shared" si="3"/>
        <v>-</v>
      </c>
      <c r="I35" s="115">
        <v>12175</v>
      </c>
      <c r="J35" s="116">
        <f t="shared" si="3"/>
        <v>1.8660546139359697</v>
      </c>
      <c r="K35" s="115">
        <v>6778</v>
      </c>
      <c r="L35" s="116">
        <f t="shared" si="3"/>
        <v>-0.44328542094455847</v>
      </c>
      <c r="M35" s="115">
        <v>19282</v>
      </c>
      <c r="N35" s="116">
        <f t="shared" si="4"/>
        <v>1.844791974033638</v>
      </c>
      <c r="O35" s="116">
        <f t="shared" si="5"/>
        <v>0.81631499623210257</v>
      </c>
    </row>
    <row r="36" spans="2:15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3"/>
        <v>-1</v>
      </c>
      <c r="G36" s="115">
        <v>3239</v>
      </c>
      <c r="H36" s="116" t="str">
        <f t="shared" si="3"/>
        <v>-</v>
      </c>
      <c r="I36" s="115">
        <v>10004</v>
      </c>
      <c r="J36" s="116">
        <f t="shared" si="3"/>
        <v>2.0886075949367089</v>
      </c>
      <c r="K36" s="115">
        <v>14510</v>
      </c>
      <c r="L36" s="116">
        <f t="shared" si="3"/>
        <v>0.45041983206717306</v>
      </c>
      <c r="M36" s="115">
        <v>12747</v>
      </c>
      <c r="N36" s="116">
        <f t="shared" si="4"/>
        <v>-0.12150241212956581</v>
      </c>
      <c r="O36" s="116">
        <f t="shared" si="5"/>
        <v>0.13075490109110266</v>
      </c>
    </row>
    <row r="37" spans="2:15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3"/>
        <v>-1</v>
      </c>
      <c r="G37" s="115">
        <v>2305</v>
      </c>
      <c r="H37" s="116" t="str">
        <f t="shared" si="3"/>
        <v>-</v>
      </c>
      <c r="I37" s="115">
        <v>23736</v>
      </c>
      <c r="J37" s="116">
        <f t="shared" si="3"/>
        <v>9.2976138828633399</v>
      </c>
      <c r="K37" s="115">
        <v>22490</v>
      </c>
      <c r="L37" s="116">
        <f t="shared" si="3"/>
        <v>-5.2494101786316194E-2</v>
      </c>
      <c r="M37" s="115">
        <v>13444</v>
      </c>
      <c r="N37" s="116">
        <f t="shared" si="4"/>
        <v>-0.40222321031569586</v>
      </c>
      <c r="O37" s="116">
        <f t="shared" si="5"/>
        <v>5.9333385863998167E-2</v>
      </c>
    </row>
    <row r="38" spans="2:15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3"/>
        <v>-0.53930542938997972</v>
      </c>
      <c r="G38" s="115">
        <v>6327</v>
      </c>
      <c r="H38" s="116">
        <f t="shared" si="3"/>
        <v>-4.0345821325648457E-2</v>
      </c>
      <c r="I38" s="115">
        <v>14117</v>
      </c>
      <c r="J38" s="116">
        <f t="shared" si="3"/>
        <v>1.2312312312312312</v>
      </c>
      <c r="K38" s="115">
        <v>10339</v>
      </c>
      <c r="L38" s="116">
        <f t="shared" si="3"/>
        <v>-0.26762059927746684</v>
      </c>
      <c r="M38" s="115">
        <v>21855</v>
      </c>
      <c r="N38" s="116">
        <f t="shared" si="4"/>
        <v>1.1138407969822999</v>
      </c>
      <c r="O38" s="116">
        <f t="shared" si="5"/>
        <v>0.52714694989867938</v>
      </c>
    </row>
    <row r="39" spans="2:15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3"/>
        <v>-0.47110959604567926</v>
      </c>
      <c r="G39" s="115">
        <v>7499</v>
      </c>
      <c r="H39" s="116">
        <f t="shared" si="3"/>
        <v>0.20834676119883988</v>
      </c>
      <c r="I39" s="115">
        <v>10282</v>
      </c>
      <c r="J39" s="116">
        <f t="shared" si="3"/>
        <v>0.37111614881984267</v>
      </c>
      <c r="K39" s="115">
        <v>15797</v>
      </c>
      <c r="L39" s="116">
        <f t="shared" si="3"/>
        <v>0.53637424625559227</v>
      </c>
      <c r="M39" s="115"/>
      <c r="N39" s="116"/>
      <c r="O39" s="116"/>
    </row>
    <row r="40" spans="2:15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3"/>
        <v>-0.65269047984056416</v>
      </c>
      <c r="G40" s="115">
        <v>11557</v>
      </c>
      <c r="H40" s="116">
        <f t="shared" si="3"/>
        <v>1.5506510704038843</v>
      </c>
      <c r="I40" s="115">
        <v>13795</v>
      </c>
      <c r="J40" s="116">
        <f t="shared" si="3"/>
        <v>0.19364887081422522</v>
      </c>
      <c r="K40" s="115">
        <v>16481</v>
      </c>
      <c r="L40" s="116">
        <f t="shared" si="3"/>
        <v>0.19470822761870243</v>
      </c>
      <c r="M40" s="115"/>
      <c r="N40" s="116"/>
      <c r="O40" s="116"/>
    </row>
    <row r="41" spans="2:15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3"/>
        <v>-0.6881396100398578</v>
      </c>
      <c r="G41" s="115">
        <v>10194</v>
      </c>
      <c r="H41" s="116">
        <f t="shared" si="3"/>
        <v>2.5212435233160622</v>
      </c>
      <c r="I41" s="115">
        <v>14034</v>
      </c>
      <c r="J41" s="116">
        <f t="shared" si="3"/>
        <v>0.37669217186580339</v>
      </c>
      <c r="K41" s="115">
        <v>11754</v>
      </c>
      <c r="L41" s="116">
        <f t="shared" si="3"/>
        <v>-0.16246259085079096</v>
      </c>
      <c r="M41" s="115"/>
      <c r="N41" s="116"/>
      <c r="O41" s="116"/>
    </row>
    <row r="42" spans="2:15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3"/>
        <v>-0.24259467566554183</v>
      </c>
      <c r="G42" s="115">
        <v>7535</v>
      </c>
      <c r="H42" s="116">
        <f t="shared" si="3"/>
        <v>-6.7450495049504955E-2</v>
      </c>
      <c r="I42" s="115">
        <v>13354</v>
      </c>
      <c r="J42" s="116">
        <f t="shared" si="3"/>
        <v>0.77226277372262775</v>
      </c>
      <c r="K42" s="115">
        <v>11656</v>
      </c>
      <c r="L42" s="116">
        <f t="shared" si="3"/>
        <v>-0.12715291298487341</v>
      </c>
      <c r="M42" s="115"/>
      <c r="N42" s="116"/>
      <c r="O42" s="116"/>
    </row>
    <row r="43" spans="2:15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3"/>
        <v>-0.60050091612979495</v>
      </c>
      <c r="G43" s="118">
        <v>62020</v>
      </c>
      <c r="H43" s="119">
        <f t="shared" si="3"/>
        <v>0.14696798772030406</v>
      </c>
      <c r="I43" s="118">
        <v>151473</v>
      </c>
      <c r="J43" s="119">
        <f t="shared" si="3"/>
        <v>1.4423250564334085</v>
      </c>
      <c r="K43" s="118">
        <v>170958</v>
      </c>
      <c r="L43" s="119">
        <f t="shared" si="3"/>
        <v>0.12863678675407497</v>
      </c>
      <c r="M43" s="118">
        <v>132160</v>
      </c>
      <c r="N43" s="119">
        <v>0.1465255487117203</v>
      </c>
      <c r="O43" s="119">
        <v>0.45838161132629307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D3583-6F6D-4339-83AD-DBD1FD9AE42F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245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132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179837</v>
      </c>
      <c r="D8" s="116">
        <f t="shared" ref="D8:D9" si="0">C8/C9-1</f>
        <v>0.116445244598957</v>
      </c>
    </row>
    <row r="9" spans="1:5" x14ac:dyDescent="0.25">
      <c r="A9" s="1"/>
      <c r="B9" s="114">
        <v>2022</v>
      </c>
      <c r="C9" s="115">
        <v>161080</v>
      </c>
      <c r="D9" s="116">
        <f t="shared" si="0"/>
        <v>1.2911925352753757</v>
      </c>
    </row>
    <row r="10" spans="1:5" x14ac:dyDescent="0.25">
      <c r="A10" s="1"/>
      <c r="B10" s="114">
        <v>2021</v>
      </c>
      <c r="C10" s="115">
        <v>70304</v>
      </c>
      <c r="D10" s="116">
        <f>C10/C11-1</f>
        <v>0.27102127890369343</v>
      </c>
    </row>
    <row r="11" spans="1:5" x14ac:dyDescent="0.25">
      <c r="A11" s="1" t="s">
        <v>72</v>
      </c>
      <c r="B11" s="114">
        <v>2020</v>
      </c>
      <c r="C11" s="115">
        <v>55313</v>
      </c>
      <c r="D11" s="116">
        <f t="shared" ref="D11:D20" si="1">C11/C12-1</f>
        <v>-0.59662646033574962</v>
      </c>
    </row>
    <row r="12" spans="1:5" x14ac:dyDescent="0.25">
      <c r="A12" s="1" t="s">
        <v>74</v>
      </c>
      <c r="B12" s="114">
        <v>2019</v>
      </c>
      <c r="C12" s="115">
        <v>137126</v>
      </c>
      <c r="D12" s="116">
        <f t="shared" si="1"/>
        <v>1.7898758775871659E-3</v>
      </c>
    </row>
    <row r="13" spans="1:5" x14ac:dyDescent="0.25">
      <c r="A13" s="1" t="s">
        <v>76</v>
      </c>
      <c r="B13" s="114">
        <v>2018</v>
      </c>
      <c r="C13" s="115">
        <v>136881</v>
      </c>
      <c r="D13" s="116">
        <f t="shared" si="1"/>
        <v>-1.1675258848503178E-2</v>
      </c>
    </row>
    <row r="14" spans="1:5" x14ac:dyDescent="0.25">
      <c r="A14" s="1" t="s">
        <v>78</v>
      </c>
      <c r="B14" s="114">
        <v>2017</v>
      </c>
      <c r="C14" s="115">
        <v>138498</v>
      </c>
      <c r="D14" s="116">
        <f>C14/C15-1</f>
        <v>1.9920025332675451E-2</v>
      </c>
    </row>
    <row r="15" spans="1:5" x14ac:dyDescent="0.25">
      <c r="A15" s="1" t="s">
        <v>80</v>
      </c>
      <c r="B15" s="114">
        <v>2016</v>
      </c>
      <c r="C15" s="115">
        <v>135793</v>
      </c>
      <c r="D15" s="116">
        <f>C15/C16-1</f>
        <v>-2.5168881327216952E-2</v>
      </c>
    </row>
    <row r="16" spans="1:5" x14ac:dyDescent="0.25">
      <c r="A16" s="1" t="s">
        <v>82</v>
      </c>
      <c r="B16" s="114">
        <v>2015</v>
      </c>
      <c r="C16" s="115">
        <v>139299</v>
      </c>
      <c r="D16" s="116">
        <f t="shared" si="1"/>
        <v>5.4113569634046677E-2</v>
      </c>
    </row>
    <row r="17" spans="1:5" x14ac:dyDescent="0.25">
      <c r="A17" s="1" t="s">
        <v>84</v>
      </c>
      <c r="B17" s="114">
        <v>2014</v>
      </c>
      <c r="C17" s="115">
        <v>132148</v>
      </c>
      <c r="D17" s="116">
        <f t="shared" si="1"/>
        <v>6.8110096186568825E-5</v>
      </c>
    </row>
    <row r="18" spans="1:5" x14ac:dyDescent="0.25">
      <c r="A18" s="1" t="s">
        <v>86</v>
      </c>
      <c r="B18" s="114">
        <v>2013</v>
      </c>
      <c r="C18" s="115">
        <v>132139</v>
      </c>
      <c r="D18" s="116">
        <f t="shared" si="1"/>
        <v>5.9663670117643175E-2</v>
      </c>
    </row>
    <row r="19" spans="1:5" x14ac:dyDescent="0.25">
      <c r="A19" s="1" t="s">
        <v>88</v>
      </c>
      <c r="B19" s="114">
        <v>2012</v>
      </c>
      <c r="C19" s="115">
        <v>124699</v>
      </c>
      <c r="D19" s="116">
        <f>C19/C20-1</f>
        <v>6.8882164868038664E-2</v>
      </c>
    </row>
    <row r="20" spans="1:5" x14ac:dyDescent="0.25">
      <c r="A20" s="1" t="s">
        <v>90</v>
      </c>
      <c r="B20" s="114">
        <v>2011</v>
      </c>
      <c r="C20" s="115">
        <v>116663</v>
      </c>
      <c r="D20" s="116">
        <f t="shared" si="1"/>
        <v>0.36412852833189113</v>
      </c>
    </row>
    <row r="21" spans="1:5" x14ac:dyDescent="0.25">
      <c r="A21" s="1" t="s">
        <v>92</v>
      </c>
      <c r="B21" s="114">
        <v>2010</v>
      </c>
      <c r="C21" s="115">
        <v>85522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246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89" t="s">
        <v>137</v>
      </c>
      <c r="D28" s="290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170958</v>
      </c>
      <c r="D30" s="116">
        <f t="shared" ref="D30:D31" si="2">C30/C31-1</f>
        <v>0.12863678675407497</v>
      </c>
    </row>
    <row r="31" spans="1:5" x14ac:dyDescent="0.25">
      <c r="B31" s="114">
        <v>2022</v>
      </c>
      <c r="C31" s="115">
        <v>151473</v>
      </c>
      <c r="D31" s="116">
        <f t="shared" si="2"/>
        <v>1.4423250564334085</v>
      </c>
    </row>
    <row r="32" spans="1:5" x14ac:dyDescent="0.25">
      <c r="B32" s="114">
        <v>2021</v>
      </c>
      <c r="C32" s="115">
        <v>62020</v>
      </c>
      <c r="D32" s="116">
        <f>C32/C33-1</f>
        <v>0.14696798772030406</v>
      </c>
    </row>
    <row r="33" spans="2:5" x14ac:dyDescent="0.25">
      <c r="B33" s="114">
        <v>2020</v>
      </c>
      <c r="C33" s="115">
        <v>54073</v>
      </c>
      <c r="D33" s="116">
        <f t="shared" ref="D33:D42" si="3">C33/C34-1</f>
        <v>-0.60050091612979495</v>
      </c>
    </row>
    <row r="34" spans="2:5" x14ac:dyDescent="0.25">
      <c r="B34" s="114">
        <v>2019</v>
      </c>
      <c r="C34" s="115">
        <v>135352</v>
      </c>
      <c r="D34" s="116">
        <f t="shared" si="3"/>
        <v>4.2216006469659728E-3</v>
      </c>
    </row>
    <row r="35" spans="2:5" x14ac:dyDescent="0.25">
      <c r="B35" s="114">
        <v>2018</v>
      </c>
      <c r="C35" s="115">
        <v>134783</v>
      </c>
      <c r="D35" s="116">
        <f t="shared" si="3"/>
        <v>-6.611143867924496E-3</v>
      </c>
    </row>
    <row r="36" spans="2:5" x14ac:dyDescent="0.25">
      <c r="B36" s="114">
        <v>2017</v>
      </c>
      <c r="C36" s="115">
        <v>135680</v>
      </c>
      <c r="D36" s="116">
        <f>C36/C37-1</f>
        <v>1.7610176101761077E-2</v>
      </c>
    </row>
    <row r="37" spans="2:5" x14ac:dyDescent="0.25">
      <c r="B37" s="114">
        <v>2016</v>
      </c>
      <c r="C37" s="115">
        <v>133332</v>
      </c>
      <c r="D37" s="116">
        <f>C37/C38-1</f>
        <v>-3.1629710865949567E-2</v>
      </c>
    </row>
    <row r="38" spans="2:5" x14ac:dyDescent="0.25">
      <c r="B38" s="114">
        <v>2015</v>
      </c>
      <c r="C38" s="115">
        <v>137687</v>
      </c>
      <c r="D38" s="116">
        <f t="shared" si="3"/>
        <v>5.9049303899699979E-2</v>
      </c>
    </row>
    <row r="39" spans="2:5" x14ac:dyDescent="0.25">
      <c r="B39" s="114">
        <v>2014</v>
      </c>
      <c r="C39" s="115">
        <v>130010</v>
      </c>
      <c r="D39" s="116">
        <f t="shared" si="3"/>
        <v>-3.3118167461400061E-3</v>
      </c>
    </row>
    <row r="40" spans="2:5" x14ac:dyDescent="0.25">
      <c r="B40" s="114">
        <v>2013</v>
      </c>
      <c r="C40" s="115">
        <v>130442</v>
      </c>
      <c r="D40" s="116">
        <f t="shared" si="3"/>
        <v>5.8808250200897749E-2</v>
      </c>
    </row>
    <row r="41" spans="2:5" x14ac:dyDescent="0.25">
      <c r="B41" s="114">
        <v>2012</v>
      </c>
      <c r="C41" s="115">
        <v>123197</v>
      </c>
      <c r="D41" s="116">
        <f>C41/C42-1</f>
        <v>6.8574303284731686E-2</v>
      </c>
    </row>
    <row r="42" spans="2:5" x14ac:dyDescent="0.25">
      <c r="B42" s="114">
        <v>2011</v>
      </c>
      <c r="C42" s="115">
        <v>115291</v>
      </c>
      <c r="D42" s="116">
        <f t="shared" si="3"/>
        <v>0.36775731979310011</v>
      </c>
    </row>
    <row r="43" spans="2:5" x14ac:dyDescent="0.25">
      <c r="B43" s="114">
        <v>2010</v>
      </c>
      <c r="C43" s="115">
        <v>84292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247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89" t="s">
        <v>140</v>
      </c>
      <c r="D50" s="290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122557</v>
      </c>
      <c r="D56" s="116">
        <f t="shared" si="5"/>
        <v>1.8473581863812427E-2</v>
      </c>
    </row>
    <row r="57" spans="1:5" x14ac:dyDescent="0.25">
      <c r="A57" s="1">
        <v>4</v>
      </c>
      <c r="B57" s="114">
        <v>2018</v>
      </c>
      <c r="C57" s="115">
        <v>120334</v>
      </c>
      <c r="D57" s="116">
        <f t="shared" si="5"/>
        <v>9.1326271493869182E-2</v>
      </c>
    </row>
    <row r="58" spans="1:5" x14ac:dyDescent="0.25">
      <c r="A58" s="1">
        <v>5</v>
      </c>
      <c r="B58" s="114">
        <v>2017</v>
      </c>
      <c r="C58" s="115">
        <v>110264</v>
      </c>
      <c r="D58" s="116">
        <f>C58/C59-1</f>
        <v>0.22168055309342316</v>
      </c>
    </row>
    <row r="59" spans="1:5" x14ac:dyDescent="0.25">
      <c r="A59" s="1">
        <v>6</v>
      </c>
      <c r="B59" s="114">
        <v>2016</v>
      </c>
      <c r="C59" s="115">
        <v>90256</v>
      </c>
      <c r="D59" s="116">
        <f>C59/C60-1</f>
        <v>-4.27219888846464E-2</v>
      </c>
    </row>
    <row r="60" spans="1:5" x14ac:dyDescent="0.25">
      <c r="A60" s="1">
        <v>7</v>
      </c>
      <c r="B60" s="114">
        <v>2015</v>
      </c>
      <c r="C60" s="115">
        <v>94284</v>
      </c>
      <c r="D60" s="116">
        <f t="shared" si="5"/>
        <v>4.5173662902193712E-3</v>
      </c>
    </row>
    <row r="61" spans="1:5" x14ac:dyDescent="0.25">
      <c r="A61" s="1">
        <v>8</v>
      </c>
      <c r="B61" s="114">
        <v>2014</v>
      </c>
      <c r="C61" s="115">
        <v>93860</v>
      </c>
      <c r="D61" s="116">
        <f t="shared" si="5"/>
        <v>2.8726750621992814E-2</v>
      </c>
    </row>
    <row r="62" spans="1:5" x14ac:dyDescent="0.25">
      <c r="A62" s="1">
        <v>9</v>
      </c>
      <c r="B62" s="114">
        <v>2013</v>
      </c>
      <c r="C62" s="115">
        <v>91239</v>
      </c>
      <c r="D62" s="116">
        <f t="shared" si="5"/>
        <v>5.4981268211460987E-2</v>
      </c>
    </row>
    <row r="63" spans="1:5" x14ac:dyDescent="0.25">
      <c r="A63" s="1">
        <v>10</v>
      </c>
      <c r="B63" s="114">
        <v>2012</v>
      </c>
      <c r="C63" s="115">
        <v>86484</v>
      </c>
      <c r="D63" s="116">
        <f>C63/C64-1</f>
        <v>4.4089240873092628E-2</v>
      </c>
    </row>
    <row r="64" spans="1:5" x14ac:dyDescent="0.25">
      <c r="A64" s="1">
        <v>11</v>
      </c>
      <c r="B64" s="114">
        <v>2011</v>
      </c>
      <c r="C64" s="115">
        <v>82832</v>
      </c>
      <c r="D64" s="116">
        <f t="shared" si="5"/>
        <v>0.5953775038520801</v>
      </c>
    </row>
    <row r="65" spans="1:5" x14ac:dyDescent="0.25">
      <c r="A65" s="1">
        <v>12</v>
      </c>
      <c r="B65" s="114">
        <v>2010</v>
      </c>
      <c r="C65" s="115">
        <v>51920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89" t="s">
        <v>142</v>
      </c>
      <c r="D72" s="290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12795</v>
      </c>
      <c r="D78" s="116">
        <f t="shared" si="7"/>
        <v>-0.11447158972939309</v>
      </c>
    </row>
    <row r="79" spans="1:5" x14ac:dyDescent="0.25">
      <c r="A79" s="1">
        <v>4</v>
      </c>
      <c r="B79" s="114">
        <v>2018</v>
      </c>
      <c r="C79" s="115">
        <v>14449</v>
      </c>
      <c r="D79" s="116">
        <f t="shared" si="7"/>
        <v>-0.43149984261882279</v>
      </c>
    </row>
    <row r="80" spans="1:5" x14ac:dyDescent="0.25">
      <c r="A80" s="1">
        <v>5</v>
      </c>
      <c r="B80" s="114">
        <v>2017</v>
      </c>
      <c r="C80" s="115">
        <v>25416</v>
      </c>
      <c r="D80" s="116">
        <f>C80/C81-1</f>
        <v>-0.40997307085151824</v>
      </c>
    </row>
    <row r="81" spans="1:5" x14ac:dyDescent="0.25">
      <c r="A81" s="1">
        <v>6</v>
      </c>
      <c r="B81" s="114">
        <v>2016</v>
      </c>
      <c r="C81" s="115">
        <v>43076</v>
      </c>
      <c r="D81" s="116">
        <f>C81/C82-1</f>
        <v>-7.5340414257079047E-3</v>
      </c>
    </row>
    <row r="82" spans="1:5" x14ac:dyDescent="0.25">
      <c r="A82" s="1">
        <v>7</v>
      </c>
      <c r="B82" s="114">
        <v>2015</v>
      </c>
      <c r="C82" s="115">
        <v>43403</v>
      </c>
      <c r="D82" s="116">
        <f t="shared" ref="D82:D84" si="8">C82/C83-1</f>
        <v>0.20063623789764873</v>
      </c>
    </row>
    <row r="83" spans="1:5" x14ac:dyDescent="0.25">
      <c r="A83" s="1">
        <v>8</v>
      </c>
      <c r="B83" s="114">
        <v>2014</v>
      </c>
      <c r="C83" s="115">
        <v>36150</v>
      </c>
      <c r="D83" s="116">
        <f t="shared" si="8"/>
        <v>-7.7876693110221162E-2</v>
      </c>
    </row>
    <row r="84" spans="1:5" x14ac:dyDescent="0.25">
      <c r="A84" s="1">
        <v>9</v>
      </c>
      <c r="B84" s="114">
        <v>2013</v>
      </c>
      <c r="C84" s="115">
        <v>39203</v>
      </c>
      <c r="D84" s="116">
        <f t="shared" si="8"/>
        <v>6.782338681121125E-2</v>
      </c>
    </row>
    <row r="85" spans="1:5" x14ac:dyDescent="0.25">
      <c r="A85" s="1">
        <v>10</v>
      </c>
      <c r="B85" s="114">
        <v>2012</v>
      </c>
      <c r="C85" s="115">
        <v>36713</v>
      </c>
      <c r="D85" s="116">
        <f>C85/C86-1</f>
        <v>0.13105764194830405</v>
      </c>
    </row>
    <row r="86" spans="1:5" x14ac:dyDescent="0.25">
      <c r="A86" s="1">
        <v>11</v>
      </c>
      <c r="B86" s="114">
        <v>2011</v>
      </c>
      <c r="C86" s="115">
        <v>32459</v>
      </c>
      <c r="D86" s="116">
        <f t="shared" ref="D86" si="9">C86/C87-1</f>
        <v>2.6875077227233035E-3</v>
      </c>
    </row>
    <row r="87" spans="1:5" x14ac:dyDescent="0.25">
      <c r="A87" s="1">
        <v>12</v>
      </c>
      <c r="B87" s="114">
        <v>2010</v>
      </c>
      <c r="C87" s="115">
        <v>32372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248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89" t="s">
        <v>32</v>
      </c>
      <c r="D94" s="290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222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222</v>
      </c>
      <c r="D97" s="116" t="e">
        <f t="shared" si="10"/>
        <v>#VALUE!</v>
      </c>
    </row>
    <row r="98" spans="2:4" x14ac:dyDescent="0.25">
      <c r="B98" s="114">
        <v>2021</v>
      </c>
      <c r="C98" s="115" t="s">
        <v>222</v>
      </c>
      <c r="D98" s="116" t="e">
        <f t="shared" si="10"/>
        <v>#VALUE!</v>
      </c>
    </row>
    <row r="99" spans="2:4" x14ac:dyDescent="0.25">
      <c r="B99" s="114">
        <v>2020</v>
      </c>
      <c r="C99" s="115" t="s">
        <v>222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222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222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222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222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222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222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222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222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222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222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EDDA3-28C7-4F1E-A229-86F0C83DF962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223</v>
      </c>
      <c r="D5" s="127" t="s">
        <v>249</v>
      </c>
      <c r="E5" s="127" t="s">
        <v>224</v>
      </c>
      <c r="F5" s="127" t="s">
        <v>225</v>
      </c>
      <c r="G5" s="127" t="s">
        <v>226</v>
      </c>
      <c r="H5" s="127" t="s">
        <v>227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217</v>
      </c>
      <c r="P5" s="13" t="s">
        <v>228</v>
      </c>
      <c r="Q5" s="13" t="s">
        <v>218</v>
      </c>
      <c r="R5" s="13" t="s">
        <v>219</v>
      </c>
      <c r="S5" s="13" t="s">
        <v>220</v>
      </c>
      <c r="T5" s="13" t="s">
        <v>221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8D4E-0B02-4FDB-84B2-4CB5E8D1E4EA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7" t="s">
        <v>43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  <c r="P5" s="143"/>
      <c r="Q5" s="297" t="s">
        <v>43</v>
      </c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A687A-8B41-4CFE-90A4-D51955DA9993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250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299" t="s">
        <v>43</v>
      </c>
      <c r="D8" s="300"/>
      <c r="E8" s="300"/>
      <c r="F8" s="300"/>
      <c r="G8" s="300"/>
      <c r="H8" s="300"/>
      <c r="I8" s="300"/>
      <c r="J8" s="300"/>
      <c r="K8" s="300"/>
    </row>
    <row r="9" spans="1:22" s="144" customFormat="1" ht="72" customHeight="1" x14ac:dyDescent="0.25">
      <c r="A9"/>
      <c r="B9" s="145"/>
      <c r="C9" s="172" t="s">
        <v>217</v>
      </c>
      <c r="D9" s="172" t="s">
        <v>228</v>
      </c>
      <c r="E9" s="172" t="s">
        <v>218</v>
      </c>
      <c r="F9" s="172" t="s">
        <v>219</v>
      </c>
      <c r="G9" s="172" t="s">
        <v>220</v>
      </c>
      <c r="H9" s="172" t="s">
        <v>221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217</v>
      </c>
      <c r="P9" s="172" t="s">
        <v>218</v>
      </c>
      <c r="Q9" s="172" t="s">
        <v>219</v>
      </c>
      <c r="R9" s="172" t="s">
        <v>220</v>
      </c>
      <c r="S9" s="172" t="s">
        <v>221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16702</v>
      </c>
      <c r="P11" s="176">
        <v>6786</v>
      </c>
      <c r="Q11" s="176">
        <v>18865</v>
      </c>
      <c r="R11" s="176">
        <v>13528</v>
      </c>
      <c r="S11" s="176">
        <v>29179</v>
      </c>
      <c r="T11" s="177">
        <f t="shared" ref="T11:T23" si="2">IFERROR(S11/R11-1,"-")</f>
        <v>1.1569337670017741</v>
      </c>
      <c r="U11" s="177">
        <f t="shared" ref="U11:U23" si="3">IFERROR(S11/O11-1,"-")</f>
        <v>0.74703628307987069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6863</v>
      </c>
      <c r="P12" s="158">
        <v>4036</v>
      </c>
      <c r="Q12" s="158">
        <v>1261</v>
      </c>
      <c r="R12" s="158">
        <v>3125</v>
      </c>
      <c r="S12" s="158">
        <v>9446</v>
      </c>
      <c r="T12" s="159">
        <f t="shared" si="2"/>
        <v>2.0227200000000001</v>
      </c>
      <c r="U12" s="160">
        <f t="shared" si="3"/>
        <v>0.37636602069066005</v>
      </c>
      <c r="V12" s="159">
        <f>S12/S11</f>
        <v>0.32372596730525377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3743</v>
      </c>
      <c r="P13" s="163">
        <v>3090</v>
      </c>
      <c r="Q13" s="163">
        <v>510</v>
      </c>
      <c r="R13" s="163">
        <v>314</v>
      </c>
      <c r="S13" s="163">
        <v>6163</v>
      </c>
      <c r="T13" s="164">
        <f t="shared" si="2"/>
        <v>18.627388535031848</v>
      </c>
      <c r="U13" s="165">
        <f t="shared" si="3"/>
        <v>0.64654020838899284</v>
      </c>
      <c r="V13" s="164">
        <f>S13/S11</f>
        <v>0.21121354398711403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3120</v>
      </c>
      <c r="P14" s="163">
        <v>946</v>
      </c>
      <c r="Q14" s="163">
        <v>751</v>
      </c>
      <c r="R14" s="163">
        <v>2811</v>
      </c>
      <c r="S14" s="163">
        <v>3283</v>
      </c>
      <c r="T14" s="164">
        <f t="shared" si="2"/>
        <v>0.16791177516897893</v>
      </c>
      <c r="U14" s="165">
        <f t="shared" si="3"/>
        <v>5.224358974358978E-2</v>
      </c>
      <c r="V14" s="164">
        <f>S14/S11</f>
        <v>0.11251242331813976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9839</v>
      </c>
      <c r="P15" s="158">
        <v>2750</v>
      </c>
      <c r="Q15" s="158">
        <v>17604</v>
      </c>
      <c r="R15" s="158">
        <v>10403</v>
      </c>
      <c r="S15" s="158">
        <v>19733</v>
      </c>
      <c r="T15" s="159">
        <f t="shared" si="2"/>
        <v>0.8968566759588581</v>
      </c>
      <c r="U15" s="160">
        <f t="shared" si="3"/>
        <v>1.0055899989836368</v>
      </c>
      <c r="V15" s="159">
        <f>S15/S11</f>
        <v>0.67627403269474617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4645</v>
      </c>
      <c r="P16" s="163">
        <v>88</v>
      </c>
      <c r="Q16" s="163">
        <v>11526</v>
      </c>
      <c r="R16" s="163">
        <v>5253</v>
      </c>
      <c r="S16" s="163">
        <v>10695</v>
      </c>
      <c r="T16" s="164">
        <f t="shared" si="2"/>
        <v>1.0359794403198173</v>
      </c>
      <c r="U16" s="165">
        <f t="shared" si="3"/>
        <v>1.3024757804090421</v>
      </c>
      <c r="V16" s="164">
        <f>S16/S11</f>
        <v>0.36653072415093046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819</v>
      </c>
      <c r="P17" s="163">
        <v>96</v>
      </c>
      <c r="Q17" s="163">
        <v>192</v>
      </c>
      <c r="R17" s="163">
        <v>752</v>
      </c>
      <c r="S17" s="163">
        <v>454</v>
      </c>
      <c r="T17" s="164">
        <f t="shared" si="2"/>
        <v>-0.39627659574468088</v>
      </c>
      <c r="U17" s="165">
        <f t="shared" si="3"/>
        <v>-0.44566544566544564</v>
      </c>
      <c r="V17" s="164">
        <f>S17/S11</f>
        <v>1.5559134994345249E-2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1268</v>
      </c>
      <c r="P18" s="163">
        <v>1080</v>
      </c>
      <c r="Q18" s="163">
        <v>1870</v>
      </c>
      <c r="R18" s="163">
        <v>265</v>
      </c>
      <c r="S18" s="163">
        <v>2386</v>
      </c>
      <c r="T18" s="164">
        <f t="shared" si="2"/>
        <v>8.0037735849056606</v>
      </c>
      <c r="U18" s="165">
        <f t="shared" si="3"/>
        <v>0.88170347003154581</v>
      </c>
      <c r="V18" s="164">
        <f>S18/S11</f>
        <v>8.1771136776448816E-2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122</v>
      </c>
      <c r="P19" s="163">
        <v>160</v>
      </c>
      <c r="Q19" s="163">
        <v>311</v>
      </c>
      <c r="R19" s="163">
        <v>425</v>
      </c>
      <c r="S19" s="163">
        <v>702</v>
      </c>
      <c r="T19" s="164">
        <f t="shared" si="2"/>
        <v>0.65176470588235302</v>
      </c>
      <c r="U19" s="165">
        <f t="shared" si="3"/>
        <v>4.7540983606557381</v>
      </c>
      <c r="V19" s="164">
        <f>S19/S11</f>
        <v>2.4058398163062475E-2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192</v>
      </c>
      <c r="P20" s="163">
        <v>252</v>
      </c>
      <c r="Q20" s="163">
        <v>285</v>
      </c>
      <c r="R20" s="163">
        <v>122</v>
      </c>
      <c r="S20" s="163">
        <v>567</v>
      </c>
      <c r="T20" s="164">
        <f t="shared" si="2"/>
        <v>3.6475409836065573</v>
      </c>
      <c r="U20" s="165">
        <f t="shared" si="3"/>
        <v>1.953125</v>
      </c>
      <c r="V20" s="164">
        <f>S20/S11</f>
        <v>1.9431783131704308E-2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31</v>
      </c>
      <c r="P21" s="163">
        <v>0</v>
      </c>
      <c r="Q21" s="163">
        <v>6</v>
      </c>
      <c r="R21" s="163">
        <v>5</v>
      </c>
      <c r="S21" s="163">
        <v>0</v>
      </c>
      <c r="T21" s="164">
        <f t="shared" si="2"/>
        <v>-1</v>
      </c>
      <c r="U21" s="165">
        <f t="shared" si="3"/>
        <v>-1</v>
      </c>
      <c r="V21" s="164">
        <f>S21/S11</f>
        <v>0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54</v>
      </c>
      <c r="P22" s="163">
        <v>0</v>
      </c>
      <c r="Q22" s="163">
        <v>17</v>
      </c>
      <c r="R22" s="163">
        <v>9</v>
      </c>
      <c r="S22" s="163">
        <v>0</v>
      </c>
      <c r="T22" s="164">
        <f t="shared" si="2"/>
        <v>-1</v>
      </c>
      <c r="U22" s="165">
        <f t="shared" si="3"/>
        <v>-1</v>
      </c>
      <c r="V22" s="164">
        <f>S22/S11</f>
        <v>0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2708</v>
      </c>
      <c r="P23" s="169">
        <f>P15-SUM(P16:P22)</f>
        <v>1074</v>
      </c>
      <c r="Q23" s="169">
        <f>Q15-SUM(Q16:Q22)</f>
        <v>3397</v>
      </c>
      <c r="R23" s="169">
        <f>R15-SUM(R16:R22)</f>
        <v>3572</v>
      </c>
      <c r="S23" s="169">
        <f>S15-SUM(S16:S22)</f>
        <v>4929</v>
      </c>
      <c r="T23" s="170">
        <f t="shared" si="2"/>
        <v>0.37989921612541999</v>
      </c>
      <c r="U23" s="171">
        <f t="shared" si="3"/>
        <v>0.82016248153618898</v>
      </c>
      <c r="V23" s="170">
        <f>S23/S11</f>
        <v>0.16892285547825492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2ED0C-EF40-439F-9E54-AC70F40AB42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93061</v>
      </c>
      <c r="R9" s="176">
        <v>91696</v>
      </c>
      <c r="S9" s="176">
        <v>30708</v>
      </c>
      <c r="T9" s="176">
        <v>106797</v>
      </c>
      <c r="U9" s="176">
        <v>121209</v>
      </c>
      <c r="V9" s="176">
        <v>158757</v>
      </c>
      <c r="W9" s="177">
        <f>IFERROR(V9/U9-1,"-")</f>
        <v>0.30977897680865274</v>
      </c>
      <c r="X9" s="177">
        <f>IFERROR(V9/R9-1,"-")</f>
        <v>0.73134051648926879</v>
      </c>
      <c r="Y9" s="176">
        <f>V9-U9</f>
        <v>37548</v>
      </c>
      <c r="Z9" s="176">
        <f>V9-R9</f>
        <v>67061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24545</v>
      </c>
      <c r="R10" s="158">
        <v>27899</v>
      </c>
      <c r="S10" s="158">
        <v>11442</v>
      </c>
      <c r="T10" s="158">
        <v>28193</v>
      </c>
      <c r="U10" s="158">
        <v>30315</v>
      </c>
      <c r="V10" s="158">
        <v>41744</v>
      </c>
      <c r="W10" s="160">
        <f>IFERROR(V10/U10-1,"-")</f>
        <v>0.37700808180768597</v>
      </c>
      <c r="X10" s="159">
        <f t="shared" ref="X10:X21" si="5">IFERROR(V10/R10-1,"-")</f>
        <v>0.49625434603390794</v>
      </c>
      <c r="Y10" s="157">
        <f t="shared" ref="Y10:Y20" si="6">V10-U10</f>
        <v>11429</v>
      </c>
      <c r="Z10" s="158">
        <f t="shared" ref="Z10:Z21" si="7">V10-R10</f>
        <v>13845</v>
      </c>
      <c r="AA10" s="159">
        <f t="shared" si="1"/>
        <v>0.26294273638327759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13894</v>
      </c>
      <c r="R11" s="163">
        <v>15206</v>
      </c>
      <c r="S11" s="163">
        <v>4088</v>
      </c>
      <c r="T11" s="163">
        <v>22489</v>
      </c>
      <c r="U11" s="163">
        <v>21168</v>
      </c>
      <c r="V11" s="163">
        <v>25818</v>
      </c>
      <c r="W11" s="165">
        <f>IFERROR(V11/U11-1,"-")</f>
        <v>0.21967120181405897</v>
      </c>
      <c r="X11" s="164">
        <f t="shared" si="5"/>
        <v>0.6978824148362488</v>
      </c>
      <c r="Y11" s="162">
        <f t="shared" si="6"/>
        <v>4650</v>
      </c>
      <c r="Z11" s="163">
        <f t="shared" si="7"/>
        <v>10612</v>
      </c>
      <c r="AA11" s="164">
        <f>V11/V$9</f>
        <v>0.16262589996031671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10651</v>
      </c>
      <c r="R12" s="163">
        <v>12693</v>
      </c>
      <c r="S12" s="163">
        <v>7354</v>
      </c>
      <c r="T12" s="163">
        <v>5704</v>
      </c>
      <c r="U12" s="163">
        <v>9147</v>
      </c>
      <c r="V12" s="163">
        <v>15926</v>
      </c>
      <c r="W12" s="165">
        <f>IFERROR(V12/U12-1,"-")</f>
        <v>0.74111730622061889</v>
      </c>
      <c r="X12" s="164">
        <f t="shared" si="5"/>
        <v>0.25470731899472154</v>
      </c>
      <c r="Y12" s="162">
        <f t="shared" si="6"/>
        <v>6779</v>
      </c>
      <c r="Z12" s="163">
        <f t="shared" si="7"/>
        <v>3233</v>
      </c>
      <c r="AA12" s="164">
        <f t="shared" si="1"/>
        <v>0.10031683642296088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68516</v>
      </c>
      <c r="R13" s="158">
        <v>63797</v>
      </c>
      <c r="S13" s="158">
        <v>19266</v>
      </c>
      <c r="T13" s="158">
        <v>78604</v>
      </c>
      <c r="U13" s="158">
        <v>90894</v>
      </c>
      <c r="V13" s="158">
        <v>117013</v>
      </c>
      <c r="W13" s="160">
        <f>IFERROR(V13/U13-1,"-")</f>
        <v>0.2873567012124012</v>
      </c>
      <c r="X13" s="159">
        <f t="shared" si="5"/>
        <v>0.83414580622913292</v>
      </c>
      <c r="Y13" s="157">
        <f t="shared" si="6"/>
        <v>26119</v>
      </c>
      <c r="Z13" s="158">
        <f t="shared" si="7"/>
        <v>53216</v>
      </c>
      <c r="AA13" s="159">
        <f t="shared" si="1"/>
        <v>0.73705726361672241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31722</v>
      </c>
      <c r="R14" s="163">
        <v>28552</v>
      </c>
      <c r="S14" s="163">
        <v>7375</v>
      </c>
      <c r="T14" s="163">
        <v>37469</v>
      </c>
      <c r="U14" s="163">
        <v>34371</v>
      </c>
      <c r="V14" s="163">
        <v>51125</v>
      </c>
      <c r="W14" s="165">
        <f t="shared" ref="W14:W21" si="9">IFERROR(V14/U14-1,"-")</f>
        <v>0.48744581187629099</v>
      </c>
      <c r="X14" s="164">
        <f t="shared" si="5"/>
        <v>0.79059260297001965</v>
      </c>
      <c r="Y14" s="162">
        <f t="shared" si="6"/>
        <v>16754</v>
      </c>
      <c r="Z14" s="163">
        <f t="shared" si="7"/>
        <v>22573</v>
      </c>
      <c r="AA14" s="164">
        <f t="shared" si="1"/>
        <v>0.32203304421222373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8283</v>
      </c>
      <c r="R15" s="163">
        <v>7153</v>
      </c>
      <c r="S15" s="163">
        <v>2348</v>
      </c>
      <c r="T15" s="163">
        <v>5739</v>
      </c>
      <c r="U15" s="163">
        <v>6410</v>
      </c>
      <c r="V15" s="163">
        <v>6559</v>
      </c>
      <c r="W15" s="165">
        <f t="shared" si="9"/>
        <v>2.3244929797191949E-2</v>
      </c>
      <c r="X15" s="164">
        <f t="shared" si="5"/>
        <v>-8.3042080246050642E-2</v>
      </c>
      <c r="Y15" s="162">
        <f t="shared" si="6"/>
        <v>149</v>
      </c>
      <c r="Z15" s="163">
        <f t="shared" si="7"/>
        <v>-594</v>
      </c>
      <c r="AA15" s="164">
        <f t="shared" si="1"/>
        <v>4.1314713681916387E-2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4532</v>
      </c>
      <c r="R16" s="163">
        <v>7166</v>
      </c>
      <c r="S16" s="163">
        <v>2495</v>
      </c>
      <c r="T16" s="163">
        <v>9871</v>
      </c>
      <c r="U16" s="163">
        <v>10557</v>
      </c>
      <c r="V16" s="163">
        <v>12892</v>
      </c>
      <c r="W16" s="165">
        <f t="shared" si="9"/>
        <v>0.2211802595434309</v>
      </c>
      <c r="X16" s="164">
        <f t="shared" si="5"/>
        <v>0.79905107451855995</v>
      </c>
      <c r="Y16" s="162">
        <f t="shared" si="6"/>
        <v>2335</v>
      </c>
      <c r="Z16" s="163">
        <f t="shared" si="7"/>
        <v>5726</v>
      </c>
      <c r="AA16" s="164">
        <f t="shared" si="1"/>
        <v>8.120586808770637E-2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1460</v>
      </c>
      <c r="R17" s="163">
        <v>1258</v>
      </c>
      <c r="S17" s="163">
        <v>258</v>
      </c>
      <c r="T17" s="163">
        <v>2050</v>
      </c>
      <c r="U17" s="163">
        <v>2578</v>
      </c>
      <c r="V17" s="163">
        <v>4233</v>
      </c>
      <c r="W17" s="165">
        <f t="shared" si="9"/>
        <v>0.64197051978277742</v>
      </c>
      <c r="X17" s="164">
        <f t="shared" si="5"/>
        <v>2.3648648648648649</v>
      </c>
      <c r="Y17" s="162">
        <f t="shared" si="6"/>
        <v>1655</v>
      </c>
      <c r="Z17" s="163">
        <f t="shared" si="7"/>
        <v>2975</v>
      </c>
      <c r="AA17" s="164">
        <f t="shared" si="1"/>
        <v>2.6663391220544605E-2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1898</v>
      </c>
      <c r="R18" s="163">
        <v>1492</v>
      </c>
      <c r="S18" s="163">
        <v>622</v>
      </c>
      <c r="T18" s="163">
        <v>2043</v>
      </c>
      <c r="U18" s="163">
        <v>2155</v>
      </c>
      <c r="V18" s="163">
        <v>2874</v>
      </c>
      <c r="W18" s="165">
        <f t="shared" si="9"/>
        <v>0.33364269141531322</v>
      </c>
      <c r="X18" s="164">
        <f t="shared" si="5"/>
        <v>0.92627345844504028</v>
      </c>
      <c r="Y18" s="162">
        <f t="shared" si="6"/>
        <v>719</v>
      </c>
      <c r="Z18" s="163">
        <f t="shared" si="7"/>
        <v>1382</v>
      </c>
      <c r="AA18" s="164">
        <f t="shared" si="1"/>
        <v>1.8103138759235814E-2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889</v>
      </c>
      <c r="R19" s="163">
        <v>1199</v>
      </c>
      <c r="S19" s="163">
        <v>664</v>
      </c>
      <c r="T19" s="163">
        <v>1055</v>
      </c>
      <c r="U19" s="163">
        <v>3235</v>
      </c>
      <c r="V19" s="163">
        <v>2216</v>
      </c>
      <c r="W19" s="165">
        <f t="shared" si="9"/>
        <v>-0.31499227202472957</v>
      </c>
      <c r="X19" s="164">
        <f t="shared" si="5"/>
        <v>0.84820683903252703</v>
      </c>
      <c r="Y19" s="162">
        <f t="shared" si="6"/>
        <v>-1019</v>
      </c>
      <c r="Z19" s="163">
        <f t="shared" si="7"/>
        <v>1017</v>
      </c>
      <c r="AA19" s="164">
        <f t="shared" si="1"/>
        <v>1.3958439627858929E-2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1834</v>
      </c>
      <c r="R20" s="163">
        <v>1337</v>
      </c>
      <c r="S20" s="163">
        <v>788</v>
      </c>
      <c r="T20" s="163">
        <v>435</v>
      </c>
      <c r="U20" s="163">
        <v>972</v>
      </c>
      <c r="V20" s="163">
        <v>1641</v>
      </c>
      <c r="W20" s="165">
        <f t="shared" si="9"/>
        <v>0.68827160493827155</v>
      </c>
      <c r="X20" s="164">
        <f t="shared" si="5"/>
        <v>0.22737471952131627</v>
      </c>
      <c r="Y20" s="162">
        <f t="shared" si="6"/>
        <v>669</v>
      </c>
      <c r="Z20" s="163">
        <f t="shared" si="7"/>
        <v>304</v>
      </c>
      <c r="AA20" s="164">
        <f t="shared" si="1"/>
        <v>1.0336552089041743E-2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17898</v>
      </c>
      <c r="R21" s="169">
        <f t="shared" si="11"/>
        <v>15640</v>
      </c>
      <c r="S21" s="169">
        <f t="shared" si="11"/>
        <v>4716</v>
      </c>
      <c r="T21" s="169">
        <f t="shared" si="11"/>
        <v>19942</v>
      </c>
      <c r="U21" s="169">
        <f t="shared" si="11"/>
        <v>30616</v>
      </c>
      <c r="V21" s="169">
        <f t="shared" si="11"/>
        <v>35473</v>
      </c>
      <c r="W21" s="171">
        <f t="shared" si="9"/>
        <v>0.15864253984844523</v>
      </c>
      <c r="X21" s="170">
        <f t="shared" si="5"/>
        <v>1.26809462915601</v>
      </c>
      <c r="Y21" s="168">
        <f>V21-U21</f>
        <v>4857</v>
      </c>
      <c r="Z21" s="169">
        <f t="shared" si="7"/>
        <v>19833</v>
      </c>
      <c r="AA21" s="170">
        <f t="shared" si="1"/>
        <v>0.22344211593819485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45B85-33C6-4EED-9EDE-62A82879B91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91617</v>
      </c>
      <c r="R9" s="176">
        <f t="shared" ref="R9:V9" si="2">R10+R13</f>
        <v>90621</v>
      </c>
      <c r="S9" s="176">
        <f t="shared" si="2"/>
        <v>29928</v>
      </c>
      <c r="T9" s="176">
        <f t="shared" si="2"/>
        <v>100008</v>
      </c>
      <c r="U9" s="176">
        <f t="shared" si="2"/>
        <v>115270</v>
      </c>
      <c r="V9" s="176">
        <f t="shared" si="2"/>
        <v>132160</v>
      </c>
      <c r="W9" s="177">
        <f>IFERROR(V9/U9-1,"-")</f>
        <v>0.1465255487117203</v>
      </c>
      <c r="X9" s="177">
        <f>IFERROR(V9/R9-1,"-")</f>
        <v>0.45838161132629307</v>
      </c>
      <c r="Y9" s="176">
        <f>V9-U9</f>
        <v>16890</v>
      </c>
      <c r="Z9" s="176">
        <f>V9-R9</f>
        <v>41539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24042</v>
      </c>
      <c r="R10" s="158">
        <v>27538</v>
      </c>
      <c r="S10" s="158">
        <v>11351</v>
      </c>
      <c r="T10" s="158">
        <v>27176</v>
      </c>
      <c r="U10" s="158">
        <v>29241</v>
      </c>
      <c r="V10" s="158">
        <v>39888</v>
      </c>
      <c r="W10" s="160">
        <f>IFERROR(V10/U10-1,"-")</f>
        <v>0.36411203447214535</v>
      </c>
      <c r="X10" s="159">
        <f t="shared" ref="X10:X21" si="7">IFERROR(V10/R10-1,"-")</f>
        <v>0.44847120342799052</v>
      </c>
      <c r="Y10" s="157">
        <f t="shared" ref="Y10:Y20" si="8">V10-U10</f>
        <v>10647</v>
      </c>
      <c r="Z10" s="158">
        <f t="shared" ref="Z10:Z21" si="9">V10-R10</f>
        <v>12350</v>
      </c>
      <c r="AA10" s="159">
        <f t="shared" si="3"/>
        <v>0.30181598062953996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13512</v>
      </c>
      <c r="R11" s="163">
        <v>14868</v>
      </c>
      <c r="S11" s="163">
        <v>4003</v>
      </c>
      <c r="T11" s="163">
        <v>22180</v>
      </c>
      <c r="U11" s="163">
        <v>20844</v>
      </c>
      <c r="V11" s="163">
        <v>23962</v>
      </c>
      <c r="W11" s="165">
        <f>IFERROR(V11/U11-1,"-")</f>
        <v>0.14958741124544228</v>
      </c>
      <c r="X11" s="164">
        <f t="shared" si="7"/>
        <v>0.61164917944578967</v>
      </c>
      <c r="Y11" s="162">
        <f t="shared" si="8"/>
        <v>3118</v>
      </c>
      <c r="Z11" s="163">
        <f t="shared" si="9"/>
        <v>9094</v>
      </c>
      <c r="AA11" s="164">
        <f>V11/V$9</f>
        <v>0.18131053268765132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10530</v>
      </c>
      <c r="R12" s="163">
        <v>12670</v>
      </c>
      <c r="S12" s="163">
        <v>7348</v>
      </c>
      <c r="T12" s="163">
        <v>4996</v>
      </c>
      <c r="U12" s="163">
        <v>8397</v>
      </c>
      <c r="V12" s="163">
        <v>15926</v>
      </c>
      <c r="W12" s="165">
        <f>IFERROR(V12/U12-1,"-")</f>
        <v>0.89662974871978096</v>
      </c>
      <c r="X12" s="164">
        <f t="shared" si="7"/>
        <v>0.25698500394632995</v>
      </c>
      <c r="Y12" s="162">
        <f t="shared" si="8"/>
        <v>7529</v>
      </c>
      <c r="Z12" s="163">
        <f t="shared" si="9"/>
        <v>3256</v>
      </c>
      <c r="AA12" s="164">
        <f t="shared" si="3"/>
        <v>0.12050544794188862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67575</v>
      </c>
      <c r="R13" s="158">
        <v>63083</v>
      </c>
      <c r="S13" s="158">
        <v>18577</v>
      </c>
      <c r="T13" s="158">
        <v>72832</v>
      </c>
      <c r="U13" s="158">
        <v>86029</v>
      </c>
      <c r="V13" s="158">
        <v>92272</v>
      </c>
      <c r="W13" s="160">
        <f>IFERROR(V13/U13-1,"-")</f>
        <v>7.2568552464866487E-2</v>
      </c>
      <c r="X13" s="159">
        <f t="shared" si="7"/>
        <v>0.46270786107192108</v>
      </c>
      <c r="Y13" s="157">
        <f t="shared" si="8"/>
        <v>6243</v>
      </c>
      <c r="Z13" s="158">
        <f t="shared" si="9"/>
        <v>29189</v>
      </c>
      <c r="AA13" s="159">
        <f t="shared" si="3"/>
        <v>0.69818401937046004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31491</v>
      </c>
      <c r="R14" s="163">
        <v>28409</v>
      </c>
      <c r="S14" s="163">
        <v>7112</v>
      </c>
      <c r="T14" s="163">
        <v>35001</v>
      </c>
      <c r="U14" s="163">
        <v>32744</v>
      </c>
      <c r="V14" s="163">
        <v>32081</v>
      </c>
      <c r="W14" s="165">
        <f t="shared" ref="W14:W21" si="11">IFERROR(V14/U14-1,"-")</f>
        <v>-2.0247984363547467E-2</v>
      </c>
      <c r="X14" s="164">
        <f t="shared" si="7"/>
        <v>0.12925481361540347</v>
      </c>
      <c r="Y14" s="162">
        <f t="shared" si="8"/>
        <v>-663</v>
      </c>
      <c r="Z14" s="163">
        <f t="shared" si="9"/>
        <v>3672</v>
      </c>
      <c r="AA14" s="164">
        <f t="shared" si="3"/>
        <v>0.24274364406779661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7985</v>
      </c>
      <c r="R15" s="163">
        <v>6994</v>
      </c>
      <c r="S15" s="163">
        <v>2309</v>
      </c>
      <c r="T15" s="163">
        <v>5326</v>
      </c>
      <c r="U15" s="163">
        <v>5826</v>
      </c>
      <c r="V15" s="163">
        <v>6157</v>
      </c>
      <c r="W15" s="165">
        <f t="shared" si="11"/>
        <v>5.6814280810161266E-2</v>
      </c>
      <c r="X15" s="164">
        <f t="shared" si="7"/>
        <v>-0.11967400629110669</v>
      </c>
      <c r="Y15" s="162">
        <f t="shared" si="8"/>
        <v>331</v>
      </c>
      <c r="Z15" s="163">
        <f t="shared" si="9"/>
        <v>-837</v>
      </c>
      <c r="AA15" s="164">
        <f t="shared" si="3"/>
        <v>4.6587469733656177E-2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4496</v>
      </c>
      <c r="R16" s="163">
        <v>7093</v>
      </c>
      <c r="S16" s="163">
        <v>2459</v>
      </c>
      <c r="T16" s="163">
        <v>9592</v>
      </c>
      <c r="U16" s="163">
        <v>10213</v>
      </c>
      <c r="V16" s="163">
        <v>12857</v>
      </c>
      <c r="W16" s="165">
        <f t="shared" si="11"/>
        <v>0.25888573386859881</v>
      </c>
      <c r="X16" s="164">
        <f t="shared" si="7"/>
        <v>0.81263217256450027</v>
      </c>
      <c r="Y16" s="162">
        <f t="shared" si="8"/>
        <v>2644</v>
      </c>
      <c r="Z16" s="163">
        <f t="shared" si="9"/>
        <v>5764</v>
      </c>
      <c r="AA16" s="164">
        <f t="shared" si="3"/>
        <v>9.7283595641646486E-2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1426</v>
      </c>
      <c r="R17" s="163">
        <v>1205</v>
      </c>
      <c r="S17" s="163">
        <v>250</v>
      </c>
      <c r="T17" s="163">
        <v>1217</v>
      </c>
      <c r="U17" s="163">
        <v>2262</v>
      </c>
      <c r="V17" s="163">
        <v>3104</v>
      </c>
      <c r="W17" s="165">
        <f t="shared" si="11"/>
        <v>0.37223695844385496</v>
      </c>
      <c r="X17" s="164">
        <f t="shared" si="7"/>
        <v>1.5759336099585064</v>
      </c>
      <c r="Y17" s="162">
        <f t="shared" si="8"/>
        <v>842</v>
      </c>
      <c r="Z17" s="163">
        <f t="shared" si="9"/>
        <v>1899</v>
      </c>
      <c r="AA17" s="164">
        <f t="shared" si="3"/>
        <v>2.3486682808716706E-2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1872</v>
      </c>
      <c r="R18" s="163">
        <v>1487</v>
      </c>
      <c r="S18" s="163">
        <v>591</v>
      </c>
      <c r="T18" s="163">
        <v>1818</v>
      </c>
      <c r="U18" s="163">
        <v>1876</v>
      </c>
      <c r="V18" s="163">
        <v>2598</v>
      </c>
      <c r="W18" s="165">
        <f t="shared" si="11"/>
        <v>0.38486140724946694</v>
      </c>
      <c r="X18" s="164">
        <f t="shared" si="7"/>
        <v>0.74714189643577678</v>
      </c>
      <c r="Y18" s="162">
        <f t="shared" si="8"/>
        <v>722</v>
      </c>
      <c r="Z18" s="163">
        <f t="shared" si="9"/>
        <v>1111</v>
      </c>
      <c r="AA18" s="164">
        <f t="shared" si="3"/>
        <v>1.9657990314769974E-2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871</v>
      </c>
      <c r="R19" s="163">
        <v>1181</v>
      </c>
      <c r="S19" s="163">
        <v>634</v>
      </c>
      <c r="T19" s="163">
        <v>890</v>
      </c>
      <c r="U19" s="163">
        <v>3208</v>
      </c>
      <c r="V19" s="163">
        <v>1641</v>
      </c>
      <c r="W19" s="165">
        <f t="shared" si="11"/>
        <v>-0.48846633416458851</v>
      </c>
      <c r="X19" s="164">
        <f t="shared" si="7"/>
        <v>0.38950042337002544</v>
      </c>
      <c r="Y19" s="162">
        <f t="shared" si="8"/>
        <v>-1567</v>
      </c>
      <c r="Z19" s="163">
        <f t="shared" si="9"/>
        <v>460</v>
      </c>
      <c r="AA19" s="164">
        <f t="shared" si="3"/>
        <v>1.2416767554479419E-2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1827</v>
      </c>
      <c r="R20" s="163">
        <v>1329</v>
      </c>
      <c r="S20" s="163">
        <v>773</v>
      </c>
      <c r="T20" s="163">
        <v>284</v>
      </c>
      <c r="U20" s="163">
        <v>930</v>
      </c>
      <c r="V20" s="163">
        <v>203</v>
      </c>
      <c r="W20" s="165">
        <f t="shared" si="11"/>
        <v>-0.7817204301075269</v>
      </c>
      <c r="X20" s="164">
        <f t="shared" si="7"/>
        <v>-0.84725357411587665</v>
      </c>
      <c r="Y20" s="162">
        <f t="shared" si="8"/>
        <v>-727</v>
      </c>
      <c r="Z20" s="163">
        <f t="shared" si="9"/>
        <v>-1126</v>
      </c>
      <c r="AA20" s="164">
        <f t="shared" si="3"/>
        <v>1.5360169491525424E-3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17607</v>
      </c>
      <c r="R21" s="169">
        <f t="shared" si="13"/>
        <v>15385</v>
      </c>
      <c r="S21" s="169">
        <f t="shared" si="13"/>
        <v>4449</v>
      </c>
      <c r="T21" s="169">
        <f t="shared" si="13"/>
        <v>18704</v>
      </c>
      <c r="U21" s="169">
        <f t="shared" si="13"/>
        <v>28970</v>
      </c>
      <c r="V21" s="169">
        <f t="shared" si="13"/>
        <v>33631</v>
      </c>
      <c r="W21" s="171">
        <f t="shared" si="11"/>
        <v>0.16089057645840521</v>
      </c>
      <c r="X21" s="170">
        <f t="shared" si="7"/>
        <v>1.1859603509912251</v>
      </c>
      <c r="Y21" s="168">
        <f>V21-U21</f>
        <v>4661</v>
      </c>
      <c r="Z21" s="169">
        <f t="shared" si="9"/>
        <v>18246</v>
      </c>
      <c r="AA21" s="170">
        <f t="shared" si="3"/>
        <v>0.25447185230024211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75EA8-C16B-424E-A213-145DB3C0348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303</v>
      </c>
      <c r="D66" s="158" t="s">
        <v>303</v>
      </c>
      <c r="E66" s="158" t="s">
        <v>303</v>
      </c>
      <c r="F66" s="158" t="s">
        <v>303</v>
      </c>
      <c r="G66" s="158" t="s">
        <v>303</v>
      </c>
      <c r="H66" s="158" t="s">
        <v>303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303</v>
      </c>
      <c r="D67" s="163" t="s">
        <v>303</v>
      </c>
      <c r="E67" s="163" t="s">
        <v>303</v>
      </c>
      <c r="F67" s="163" t="s">
        <v>303</v>
      </c>
      <c r="G67" s="163" t="s">
        <v>303</v>
      </c>
      <c r="H67" s="163" t="s">
        <v>303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303</v>
      </c>
      <c r="D68" s="163" t="s">
        <v>303</v>
      </c>
      <c r="E68" s="163" t="s">
        <v>303</v>
      </c>
      <c r="F68" s="163" t="s">
        <v>303</v>
      </c>
      <c r="G68" s="163" t="s">
        <v>303</v>
      </c>
      <c r="H68" s="163" t="s">
        <v>303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303</v>
      </c>
      <c r="D69" s="158" t="s">
        <v>303</v>
      </c>
      <c r="E69" s="158" t="s">
        <v>303</v>
      </c>
      <c r="F69" s="158" t="s">
        <v>303</v>
      </c>
      <c r="G69" s="158" t="s">
        <v>303</v>
      </c>
      <c r="H69" s="158" t="s">
        <v>303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303</v>
      </c>
      <c r="D70" s="163" t="s">
        <v>303</v>
      </c>
      <c r="E70" s="163" t="s">
        <v>303</v>
      </c>
      <c r="F70" s="163" t="s">
        <v>303</v>
      </c>
      <c r="G70" s="163" t="s">
        <v>303</v>
      </c>
      <c r="H70" s="163" t="s">
        <v>303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303</v>
      </c>
      <c r="D71" s="163" t="s">
        <v>303</v>
      </c>
      <c r="E71" s="163" t="s">
        <v>303</v>
      </c>
      <c r="F71" s="163" t="s">
        <v>303</v>
      </c>
      <c r="G71" s="163" t="s">
        <v>303</v>
      </c>
      <c r="H71" s="163" t="s">
        <v>303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303</v>
      </c>
      <c r="D72" s="163" t="s">
        <v>303</v>
      </c>
      <c r="E72" s="163" t="s">
        <v>303</v>
      </c>
      <c r="F72" s="163" t="s">
        <v>303</v>
      </c>
      <c r="G72" s="163" t="s">
        <v>303</v>
      </c>
      <c r="H72" s="163" t="s">
        <v>303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303</v>
      </c>
      <c r="D73" s="163" t="s">
        <v>303</v>
      </c>
      <c r="E73" s="163" t="s">
        <v>303</v>
      </c>
      <c r="F73" s="163" t="s">
        <v>303</v>
      </c>
      <c r="G73" s="163" t="s">
        <v>303</v>
      </c>
      <c r="H73" s="163" t="s">
        <v>303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303</v>
      </c>
      <c r="D74" s="163" t="s">
        <v>303</v>
      </c>
      <c r="E74" s="163" t="s">
        <v>303</v>
      </c>
      <c r="F74" s="163" t="s">
        <v>303</v>
      </c>
      <c r="G74" s="163" t="s">
        <v>303</v>
      </c>
      <c r="H74" s="163" t="s">
        <v>303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303</v>
      </c>
      <c r="D75" s="163" t="s">
        <v>303</v>
      </c>
      <c r="E75" s="163" t="s">
        <v>303</v>
      </c>
      <c r="F75" s="163" t="s">
        <v>303</v>
      </c>
      <c r="G75" s="163" t="s">
        <v>303</v>
      </c>
      <c r="H75" s="163" t="s">
        <v>303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303</v>
      </c>
      <c r="D76" s="163" t="s">
        <v>303</v>
      </c>
      <c r="E76" s="163" t="s">
        <v>303</v>
      </c>
      <c r="F76" s="163" t="s">
        <v>303</v>
      </c>
      <c r="G76" s="163" t="s">
        <v>303</v>
      </c>
      <c r="H76" s="163" t="s">
        <v>303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303</v>
      </c>
      <c r="D94" s="158" t="s">
        <v>303</v>
      </c>
      <c r="E94" s="158" t="s">
        <v>303</v>
      </c>
      <c r="F94" s="158" t="s">
        <v>303</v>
      </c>
      <c r="G94" s="158" t="s">
        <v>303</v>
      </c>
      <c r="H94" s="158" t="s">
        <v>303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303</v>
      </c>
      <c r="D95" s="163" t="s">
        <v>303</v>
      </c>
      <c r="E95" s="163" t="s">
        <v>303</v>
      </c>
      <c r="F95" s="163" t="s">
        <v>303</v>
      </c>
      <c r="G95" s="163" t="s">
        <v>303</v>
      </c>
      <c r="H95" s="163" t="s">
        <v>303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303</v>
      </c>
      <c r="D96" s="163" t="s">
        <v>303</v>
      </c>
      <c r="E96" s="163" t="s">
        <v>303</v>
      </c>
      <c r="F96" s="163" t="s">
        <v>303</v>
      </c>
      <c r="G96" s="163" t="s">
        <v>303</v>
      </c>
      <c r="H96" s="163" t="s">
        <v>303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303</v>
      </c>
      <c r="D97" s="158" t="s">
        <v>303</v>
      </c>
      <c r="E97" s="158" t="s">
        <v>303</v>
      </c>
      <c r="F97" s="158" t="s">
        <v>303</v>
      </c>
      <c r="G97" s="158" t="s">
        <v>303</v>
      </c>
      <c r="H97" s="158" t="s">
        <v>303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303</v>
      </c>
      <c r="D98" s="163" t="s">
        <v>303</v>
      </c>
      <c r="E98" s="163" t="s">
        <v>303</v>
      </c>
      <c r="F98" s="163" t="s">
        <v>303</v>
      </c>
      <c r="G98" s="163" t="s">
        <v>303</v>
      </c>
      <c r="H98" s="163" t="s">
        <v>303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303</v>
      </c>
      <c r="D99" s="163" t="s">
        <v>303</v>
      </c>
      <c r="E99" s="163" t="s">
        <v>303</v>
      </c>
      <c r="F99" s="163" t="s">
        <v>303</v>
      </c>
      <c r="G99" s="163" t="s">
        <v>303</v>
      </c>
      <c r="H99" s="163" t="s">
        <v>303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303</v>
      </c>
      <c r="D100" s="163" t="s">
        <v>303</v>
      </c>
      <c r="E100" s="163" t="s">
        <v>303</v>
      </c>
      <c r="F100" s="163" t="s">
        <v>303</v>
      </c>
      <c r="G100" s="163" t="s">
        <v>303</v>
      </c>
      <c r="H100" s="163" t="s">
        <v>303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303</v>
      </c>
      <c r="D101" s="163" t="s">
        <v>303</v>
      </c>
      <c r="E101" s="163" t="s">
        <v>303</v>
      </c>
      <c r="F101" s="163" t="s">
        <v>303</v>
      </c>
      <c r="G101" s="163" t="s">
        <v>303</v>
      </c>
      <c r="H101" s="163" t="s">
        <v>303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303</v>
      </c>
      <c r="D102" s="163" t="s">
        <v>303</v>
      </c>
      <c r="E102" s="163" t="s">
        <v>303</v>
      </c>
      <c r="F102" s="163" t="s">
        <v>303</v>
      </c>
      <c r="G102" s="163" t="s">
        <v>303</v>
      </c>
      <c r="H102" s="163" t="s">
        <v>303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303</v>
      </c>
      <c r="D103" s="163" t="s">
        <v>303</v>
      </c>
      <c r="E103" s="163" t="s">
        <v>303</v>
      </c>
      <c r="F103" s="163" t="s">
        <v>303</v>
      </c>
      <c r="G103" s="163" t="s">
        <v>303</v>
      </c>
      <c r="H103" s="163" t="s">
        <v>303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303</v>
      </c>
      <c r="D104" s="163" t="s">
        <v>303</v>
      </c>
      <c r="E104" s="163" t="s">
        <v>303</v>
      </c>
      <c r="F104" s="163" t="s">
        <v>303</v>
      </c>
      <c r="G104" s="163" t="s">
        <v>303</v>
      </c>
      <c r="H104" s="163" t="s">
        <v>303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303</v>
      </c>
      <c r="D122" s="158" t="s">
        <v>303</v>
      </c>
      <c r="E122" s="158" t="s">
        <v>303</v>
      </c>
      <c r="F122" s="158" t="s">
        <v>303</v>
      </c>
      <c r="G122" s="158" t="s">
        <v>303</v>
      </c>
      <c r="H122" s="158" t="s">
        <v>303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303</v>
      </c>
      <c r="D123" s="163" t="s">
        <v>303</v>
      </c>
      <c r="E123" s="163" t="s">
        <v>303</v>
      </c>
      <c r="F123" s="163" t="s">
        <v>303</v>
      </c>
      <c r="G123" s="163" t="s">
        <v>303</v>
      </c>
      <c r="H123" s="163" t="s">
        <v>303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303</v>
      </c>
      <c r="D124" s="163" t="s">
        <v>303</v>
      </c>
      <c r="E124" s="163" t="s">
        <v>303</v>
      </c>
      <c r="F124" s="163" t="s">
        <v>303</v>
      </c>
      <c r="G124" s="163" t="s">
        <v>303</v>
      </c>
      <c r="H124" s="163" t="s">
        <v>303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303</v>
      </c>
      <c r="D125" s="158" t="s">
        <v>303</v>
      </c>
      <c r="E125" s="158" t="s">
        <v>303</v>
      </c>
      <c r="F125" s="158" t="s">
        <v>303</v>
      </c>
      <c r="G125" s="158" t="s">
        <v>303</v>
      </c>
      <c r="H125" s="158" t="s">
        <v>303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303</v>
      </c>
      <c r="D126" s="163" t="s">
        <v>303</v>
      </c>
      <c r="E126" s="163" t="s">
        <v>303</v>
      </c>
      <c r="F126" s="163" t="s">
        <v>303</v>
      </c>
      <c r="G126" s="163" t="s">
        <v>303</v>
      </c>
      <c r="H126" s="163" t="s">
        <v>303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303</v>
      </c>
      <c r="D127" s="163" t="s">
        <v>303</v>
      </c>
      <c r="E127" s="163" t="s">
        <v>303</v>
      </c>
      <c r="F127" s="163" t="s">
        <v>303</v>
      </c>
      <c r="G127" s="163" t="s">
        <v>303</v>
      </c>
      <c r="H127" s="163" t="s">
        <v>303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303</v>
      </c>
      <c r="D128" s="163" t="s">
        <v>303</v>
      </c>
      <c r="E128" s="163" t="s">
        <v>303</v>
      </c>
      <c r="F128" s="163" t="s">
        <v>303</v>
      </c>
      <c r="G128" s="163" t="s">
        <v>303</v>
      </c>
      <c r="H128" s="163" t="s">
        <v>303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303</v>
      </c>
      <c r="D129" s="163" t="s">
        <v>303</v>
      </c>
      <c r="E129" s="163" t="s">
        <v>303</v>
      </c>
      <c r="F129" s="163" t="s">
        <v>303</v>
      </c>
      <c r="G129" s="163" t="s">
        <v>303</v>
      </c>
      <c r="H129" s="163" t="s">
        <v>303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303</v>
      </c>
      <c r="D130" s="163" t="s">
        <v>303</v>
      </c>
      <c r="E130" s="163" t="s">
        <v>303</v>
      </c>
      <c r="F130" s="163" t="s">
        <v>303</v>
      </c>
      <c r="G130" s="163" t="s">
        <v>303</v>
      </c>
      <c r="H130" s="163" t="s">
        <v>303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303</v>
      </c>
      <c r="D131" s="163" t="s">
        <v>303</v>
      </c>
      <c r="E131" s="163" t="s">
        <v>303</v>
      </c>
      <c r="F131" s="163" t="s">
        <v>303</v>
      </c>
      <c r="G131" s="163" t="s">
        <v>303</v>
      </c>
      <c r="H131" s="163" t="s">
        <v>303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303</v>
      </c>
      <c r="D132" s="163" t="s">
        <v>303</v>
      </c>
      <c r="E132" s="163" t="s">
        <v>303</v>
      </c>
      <c r="F132" s="163" t="s">
        <v>303</v>
      </c>
      <c r="G132" s="163" t="s">
        <v>303</v>
      </c>
      <c r="H132" s="163" t="s">
        <v>303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616EC-97D5-4141-8B2B-C09D3E26970C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9" t="s">
        <v>62</v>
      </c>
      <c r="D5" s="300"/>
      <c r="E5" s="300"/>
      <c r="F5" s="300"/>
      <c r="G5" s="300"/>
      <c r="H5" s="300"/>
      <c r="I5" s="300"/>
      <c r="J5" s="300"/>
      <c r="K5" s="300"/>
      <c r="L5" s="299" t="s">
        <v>61</v>
      </c>
      <c r="M5" s="300"/>
      <c r="N5" s="300"/>
      <c r="O5" s="300"/>
      <c r="P5" s="300"/>
      <c r="Q5" s="300"/>
      <c r="R5" s="300"/>
      <c r="S5" s="300"/>
      <c r="T5" s="300"/>
      <c r="U5" s="299" t="s">
        <v>137</v>
      </c>
      <c r="V5" s="300"/>
      <c r="W5" s="300"/>
      <c r="X5" s="300"/>
      <c r="Y5" s="300"/>
      <c r="Z5" s="300"/>
      <c r="AA5" s="300"/>
      <c r="AB5" s="300"/>
    </row>
    <row r="6" spans="1:28" s="144" customFormat="1" ht="72" customHeight="1" x14ac:dyDescent="0.25">
      <c r="B6" s="145"/>
      <c r="C6" s="172" t="s">
        <v>252</v>
      </c>
      <c r="D6" s="172" t="s">
        <v>253</v>
      </c>
      <c r="E6" s="172" t="s">
        <v>259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252</v>
      </c>
      <c r="M6" s="172" t="s">
        <v>253</v>
      </c>
      <c r="N6" s="172" t="s">
        <v>259</v>
      </c>
      <c r="O6" s="172" t="s">
        <v>254</v>
      </c>
      <c r="P6" s="172" t="s">
        <v>255</v>
      </c>
      <c r="Q6" s="172" t="s">
        <v>256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252</v>
      </c>
      <c r="V6" s="172" t="s">
        <v>259</v>
      </c>
      <c r="W6" s="172" t="s">
        <v>254</v>
      </c>
      <c r="X6" s="172" t="s">
        <v>255</v>
      </c>
      <c r="Y6" s="172" t="s">
        <v>256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82F6-12A3-459E-A650-CE1B8CEF561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9" t="s">
        <v>62</v>
      </c>
      <c r="D6" s="300"/>
      <c r="E6" s="300"/>
      <c r="F6" s="300"/>
      <c r="G6" s="300"/>
      <c r="H6" s="300"/>
      <c r="I6" s="300"/>
      <c r="J6" s="300"/>
      <c r="K6" s="299" t="s">
        <v>61</v>
      </c>
      <c r="L6" s="300"/>
      <c r="M6" s="300"/>
      <c r="N6" s="300"/>
      <c r="O6" s="300"/>
      <c r="P6" s="300"/>
      <c r="Q6" s="300"/>
      <c r="R6" s="300"/>
      <c r="S6" s="299" t="s">
        <v>137</v>
      </c>
      <c r="T6" s="300"/>
      <c r="U6" s="300"/>
      <c r="V6" s="300"/>
      <c r="W6" s="300"/>
      <c r="X6" s="300"/>
      <c r="Y6" s="300"/>
      <c r="Z6" s="300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6F02E-D44F-48E4-BB3E-C5C1F8D76145}">
  <sheetPr>
    <tabColor theme="8" tint="0.59999389629810485"/>
  </sheetPr>
  <dimension ref="A4:N76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216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68" t="s">
        <v>47</v>
      </c>
      <c r="C7" s="271" t="s">
        <v>8</v>
      </c>
      <c r="D7" s="15" t="s">
        <v>30</v>
      </c>
      <c r="E7" s="16">
        <v>14488</v>
      </c>
      <c r="F7" s="16">
        <v>6446</v>
      </c>
      <c r="G7" s="16">
        <v>14928</v>
      </c>
      <c r="H7" s="16">
        <v>11309</v>
      </c>
      <c r="I7" s="16">
        <v>25050</v>
      </c>
      <c r="J7" s="17">
        <f>I7/H7-1</f>
        <v>1.2150499602086833</v>
      </c>
      <c r="K7" s="16">
        <f>I7-H7</f>
        <v>13741</v>
      </c>
      <c r="L7" s="17">
        <f>I7/E7-1</f>
        <v>0.72901711761457766</v>
      </c>
      <c r="M7" s="16">
        <f>I7-E7</f>
        <v>10562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14311</v>
      </c>
      <c r="F8" s="20">
        <v>6327</v>
      </c>
      <c r="G8" s="20">
        <v>14117</v>
      </c>
      <c r="H8" s="20">
        <v>10339</v>
      </c>
      <c r="I8" s="20">
        <v>21855</v>
      </c>
      <c r="J8" s="21">
        <f t="shared" ref="J8:J20" si="0">I8/H8-1</f>
        <v>1.1138407969822999</v>
      </c>
      <c r="K8" s="20">
        <f t="shared" ref="K8:K17" si="1">I8-H8</f>
        <v>11516</v>
      </c>
      <c r="L8" s="21">
        <f t="shared" ref="L8:L20" si="2">I8/E8-1</f>
        <v>0.52714694989867938</v>
      </c>
      <c r="M8" s="20">
        <f t="shared" ref="M8:M17" si="3">I8-E8</f>
        <v>7544</v>
      </c>
      <c r="N8" s="22">
        <f>I8/$I$7</f>
        <v>0.87245508982035924</v>
      </c>
    </row>
    <row r="9" spans="2:14" x14ac:dyDescent="0.25">
      <c r="B9" s="269"/>
      <c r="C9" s="273"/>
      <c r="D9" s="23" t="s">
        <v>32</v>
      </c>
      <c r="E9" s="24" t="s">
        <v>222</v>
      </c>
      <c r="F9" s="24" t="s">
        <v>222</v>
      </c>
      <c r="G9" s="24" t="s">
        <v>222</v>
      </c>
      <c r="H9" s="24" t="s">
        <v>222</v>
      </c>
      <c r="I9" s="24" t="s">
        <v>222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69"/>
      <c r="C10" s="274" t="s">
        <v>33</v>
      </c>
      <c r="D10" s="26" t="s">
        <v>30</v>
      </c>
      <c r="E10" s="27">
        <v>16702</v>
      </c>
      <c r="F10" s="27">
        <v>6786</v>
      </c>
      <c r="G10" s="27">
        <v>18865</v>
      </c>
      <c r="H10" s="27">
        <v>13528</v>
      </c>
      <c r="I10" s="27">
        <v>29179</v>
      </c>
      <c r="J10" s="28">
        <f t="shared" si="0"/>
        <v>1.1569337670017741</v>
      </c>
      <c r="K10" s="27">
        <f t="shared" si="1"/>
        <v>15651</v>
      </c>
      <c r="L10" s="28">
        <f t="shared" si="2"/>
        <v>0.74703628307987069</v>
      </c>
      <c r="M10" s="27">
        <f t="shared" si="3"/>
        <v>12477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16493</v>
      </c>
      <c r="F11" s="29">
        <v>6643</v>
      </c>
      <c r="G11" s="29">
        <v>17894</v>
      </c>
      <c r="H11" s="29">
        <v>12336</v>
      </c>
      <c r="I11" s="29">
        <v>25429</v>
      </c>
      <c r="J11" s="30">
        <f t="shared" si="0"/>
        <v>1.0613651102464332</v>
      </c>
      <c r="K11" s="29">
        <f t="shared" si="1"/>
        <v>13093</v>
      </c>
      <c r="L11" s="30">
        <f t="shared" si="2"/>
        <v>0.54180561450312248</v>
      </c>
      <c r="M11" s="29">
        <f t="shared" si="3"/>
        <v>8936</v>
      </c>
      <c r="N11" s="31">
        <f>I11/$I$10</f>
        <v>0.87148291579560644</v>
      </c>
    </row>
    <row r="12" spans="2:14" x14ac:dyDescent="0.25">
      <c r="B12" s="269"/>
      <c r="C12" s="276"/>
      <c r="D12" s="32" t="s">
        <v>32</v>
      </c>
      <c r="E12" s="33" t="s">
        <v>222</v>
      </c>
      <c r="F12" s="33" t="s">
        <v>222</v>
      </c>
      <c r="G12" s="33" t="s">
        <v>222</v>
      </c>
      <c r="H12" s="33" t="s">
        <v>222</v>
      </c>
      <c r="I12" s="33" t="s">
        <v>222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69"/>
      <c r="C13" s="271" t="s">
        <v>21</v>
      </c>
      <c r="D13" s="15" t="s">
        <v>30</v>
      </c>
      <c r="E13" s="16">
        <v>94508</v>
      </c>
      <c r="F13" s="16">
        <v>32683</v>
      </c>
      <c r="G13" s="16">
        <v>125617</v>
      </c>
      <c r="H13" s="16">
        <v>71685</v>
      </c>
      <c r="I13" s="16">
        <v>168193</v>
      </c>
      <c r="J13" s="17">
        <f t="shared" si="0"/>
        <v>1.3462788588965613</v>
      </c>
      <c r="K13" s="16">
        <f t="shared" si="1"/>
        <v>96508</v>
      </c>
      <c r="L13" s="17">
        <f t="shared" si="2"/>
        <v>0.77966944597282772</v>
      </c>
      <c r="M13" s="16">
        <f t="shared" si="3"/>
        <v>73685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93478</v>
      </c>
      <c r="F14" s="20">
        <v>31673</v>
      </c>
      <c r="G14" s="20">
        <v>118989</v>
      </c>
      <c r="H14" s="20">
        <v>64414</v>
      </c>
      <c r="I14" s="20">
        <v>149093</v>
      </c>
      <c r="J14" s="21">
        <f t="shared" si="0"/>
        <v>1.3146055205390135</v>
      </c>
      <c r="K14" s="20">
        <f t="shared" si="1"/>
        <v>84679</v>
      </c>
      <c r="L14" s="21">
        <f t="shared" si="2"/>
        <v>0.59495282312415765</v>
      </c>
      <c r="M14" s="20">
        <f t="shared" si="3"/>
        <v>55615</v>
      </c>
      <c r="N14" s="22">
        <f>I14/$I$13</f>
        <v>0.88643998263899215</v>
      </c>
    </row>
    <row r="15" spans="2:14" x14ac:dyDescent="0.25">
      <c r="B15" s="269"/>
      <c r="C15" s="273"/>
      <c r="D15" s="23" t="s">
        <v>32</v>
      </c>
      <c r="E15" s="24" t="s">
        <v>222</v>
      </c>
      <c r="F15" s="24" t="s">
        <v>222</v>
      </c>
      <c r="G15" s="24" t="s">
        <v>222</v>
      </c>
      <c r="H15" s="24" t="s">
        <v>222</v>
      </c>
      <c r="I15" s="24" t="s">
        <v>222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69"/>
      <c r="C16" s="274" t="s">
        <v>22</v>
      </c>
      <c r="D16" s="26" t="s">
        <v>30</v>
      </c>
      <c r="E16" s="35">
        <v>6.5231916068470461</v>
      </c>
      <c r="F16" s="35">
        <v>5.0702761402420107</v>
      </c>
      <c r="G16" s="35">
        <v>8.4148579849946401</v>
      </c>
      <c r="H16" s="35">
        <v>6.3387567424175435</v>
      </c>
      <c r="I16" s="35">
        <v>6.7142914171656685</v>
      </c>
      <c r="J16" s="36">
        <f t="shared" si="0"/>
        <v>5.924421617809239E-2</v>
      </c>
      <c r="K16" s="37">
        <f t="shared" si="1"/>
        <v>0.37553467474812496</v>
      </c>
      <c r="L16" s="36">
        <f t="shared" si="2"/>
        <v>2.9295446437298533E-2</v>
      </c>
      <c r="M16" s="37">
        <f t="shared" si="3"/>
        <v>0.19109981031862233</v>
      </c>
      <c r="N16" s="38"/>
    </row>
    <row r="17" spans="2:14" x14ac:dyDescent="0.25">
      <c r="B17" s="269"/>
      <c r="C17" s="275"/>
      <c r="D17" s="4" t="s">
        <v>31</v>
      </c>
      <c r="E17" s="39">
        <f>E14/E8</f>
        <v>6.5318985395849349</v>
      </c>
      <c r="F17" s="39">
        <f t="shared" ref="F17:I17" si="4">F14/F8</f>
        <v>5.0060060060060056</v>
      </c>
      <c r="G17" s="39">
        <f t="shared" si="4"/>
        <v>8.4287738188000283</v>
      </c>
      <c r="H17" s="39">
        <f t="shared" si="4"/>
        <v>6.2301963439404195</v>
      </c>
      <c r="I17" s="39">
        <f t="shared" si="4"/>
        <v>6.8219171814230153</v>
      </c>
      <c r="J17" s="40">
        <f t="shared" si="0"/>
        <v>9.4976274392718274E-2</v>
      </c>
      <c r="K17" s="41">
        <f t="shared" si="1"/>
        <v>0.59172083748259574</v>
      </c>
      <c r="L17" s="40">
        <f t="shared" si="2"/>
        <v>4.4400359264690881E-2</v>
      </c>
      <c r="M17" s="41">
        <f t="shared" si="3"/>
        <v>0.29001864183808035</v>
      </c>
      <c r="N17" s="42"/>
    </row>
    <row r="18" spans="2:14" x14ac:dyDescent="0.25">
      <c r="B18" s="269"/>
      <c r="C18" s="276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0.74909999999999999</v>
      </c>
      <c r="F19" s="18">
        <v>0.24660000000000001</v>
      </c>
      <c r="G19" s="18">
        <v>0.88819999999999988</v>
      </c>
      <c r="H19" s="18">
        <v>0.54079999999999995</v>
      </c>
      <c r="I19" s="18">
        <v>1.26</v>
      </c>
      <c r="J19" s="17">
        <f t="shared" si="0"/>
        <v>1.329881656804734</v>
      </c>
      <c r="K19" s="44">
        <f>(I19-H19)*100</f>
        <v>71.92</v>
      </c>
      <c r="L19" s="17">
        <f t="shared" si="2"/>
        <v>0.68201842210652797</v>
      </c>
      <c r="M19" s="44">
        <f>(I19-E19)*100</f>
        <v>51.09</v>
      </c>
      <c r="N19" s="18"/>
    </row>
    <row r="20" spans="2:14" x14ac:dyDescent="0.25">
      <c r="B20" s="269"/>
      <c r="C20" s="278"/>
      <c r="D20" s="19" t="s">
        <v>31</v>
      </c>
      <c r="E20" s="22">
        <v>0.75309999999999999</v>
      </c>
      <c r="F20" s="22">
        <v>0.28570000000000001</v>
      </c>
      <c r="G20" s="22">
        <v>0.99390000000000001</v>
      </c>
      <c r="H20" s="22">
        <v>0.58109999999999995</v>
      </c>
      <c r="I20" s="22">
        <v>1.3337000000000001</v>
      </c>
      <c r="J20" s="21">
        <f t="shared" si="0"/>
        <v>1.2951299260024096</v>
      </c>
      <c r="K20" s="45">
        <f>(I20-H20)*100</f>
        <v>75.260000000000019</v>
      </c>
      <c r="L20" s="21">
        <f t="shared" si="2"/>
        <v>0.77094675341920071</v>
      </c>
      <c r="M20" s="45">
        <f>(I20-E20)*100</f>
        <v>58.060000000000009</v>
      </c>
      <c r="N20" s="22"/>
    </row>
    <row r="21" spans="2:14" x14ac:dyDescent="0.25">
      <c r="B21" s="269"/>
      <c r="C21" s="279"/>
      <c r="D21" s="23" t="s">
        <v>32</v>
      </c>
      <c r="E21" s="25" t="s">
        <v>222</v>
      </c>
      <c r="F21" s="25" t="s">
        <v>222</v>
      </c>
      <c r="G21" s="25" t="s">
        <v>222</v>
      </c>
      <c r="H21" s="25" t="s">
        <v>222</v>
      </c>
      <c r="I21" s="25" t="s">
        <v>222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4070</v>
      </c>
      <c r="F22" s="27">
        <v>4276</v>
      </c>
      <c r="G22" s="27">
        <v>4562</v>
      </c>
      <c r="H22" s="27">
        <v>4276</v>
      </c>
      <c r="I22" s="27">
        <v>4306</v>
      </c>
      <c r="J22" s="36">
        <f>I22/H22-1</f>
        <v>7.0159027128158247E-3</v>
      </c>
      <c r="K22" s="27">
        <f>I22-H22</f>
        <v>30</v>
      </c>
      <c r="L22" s="36">
        <f>I22/E22-1</f>
        <v>5.7985257985257999E-2</v>
      </c>
      <c r="M22" s="27">
        <f>I22-E22</f>
        <v>236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4004</v>
      </c>
      <c r="F23" s="29">
        <v>3576</v>
      </c>
      <c r="G23" s="29">
        <v>3862</v>
      </c>
      <c r="H23" s="29">
        <v>3576</v>
      </c>
      <c r="I23" s="29">
        <v>3606</v>
      </c>
      <c r="J23" s="40">
        <f>I23/H23-1</f>
        <v>8.3892617449663476E-3</v>
      </c>
      <c r="K23" s="29">
        <f>I23-H23</f>
        <v>30</v>
      </c>
      <c r="L23" s="40">
        <f>I23/E23-1</f>
        <v>-9.9400599400599421E-2</v>
      </c>
      <c r="M23" s="29">
        <f>I23-E23</f>
        <v>-398</v>
      </c>
      <c r="N23" s="42">
        <f>I23/$I$22</f>
        <v>0.83743613562470975</v>
      </c>
    </row>
    <row r="24" spans="2:14" x14ac:dyDescent="0.25">
      <c r="B24" s="270"/>
      <c r="C24" s="282"/>
      <c r="D24" s="32" t="s">
        <v>32</v>
      </c>
      <c r="E24" s="33" t="s">
        <v>222</v>
      </c>
      <c r="F24" s="33" t="s">
        <v>222</v>
      </c>
      <c r="G24" s="33" t="s">
        <v>222</v>
      </c>
      <c r="H24" s="33" t="s">
        <v>222</v>
      </c>
      <c r="I24" s="33" t="s">
        <v>222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47"/>
    </row>
    <row r="26" spans="2:14" ht="24.75" customHeight="1" x14ac:dyDescent="0.25">
      <c r="B26" s="265" t="s">
        <v>36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67" t="s">
        <v>216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223</v>
      </c>
      <c r="F31" s="13" t="s">
        <v>224</v>
      </c>
      <c r="G31" s="13" t="s">
        <v>225</v>
      </c>
      <c r="H31" s="13" t="s">
        <v>226</v>
      </c>
      <c r="I31" s="13" t="s">
        <v>227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68" t="s">
        <v>47</v>
      </c>
      <c r="C32" s="271" t="s">
        <v>8</v>
      </c>
      <c r="D32" s="15" t="s">
        <v>30</v>
      </c>
      <c r="E32" s="49">
        <v>91696</v>
      </c>
      <c r="F32" s="49">
        <v>25824</v>
      </c>
      <c r="G32" s="49">
        <v>106797</v>
      </c>
      <c r="H32" s="49">
        <v>121209</v>
      </c>
      <c r="I32" s="49">
        <v>158757</v>
      </c>
      <c r="J32" s="17">
        <f>I32/H32-1</f>
        <v>0.30977897680865274</v>
      </c>
      <c r="K32" s="16">
        <f>I32-H32</f>
        <v>37548</v>
      </c>
      <c r="L32" s="17">
        <f>I32/E32-1</f>
        <v>0.73134051648926879</v>
      </c>
      <c r="M32" s="16">
        <f>I32-E32</f>
        <v>67061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90621</v>
      </c>
      <c r="F33" s="50">
        <v>25235</v>
      </c>
      <c r="G33" s="50">
        <v>100008</v>
      </c>
      <c r="H33" s="50">
        <v>115270</v>
      </c>
      <c r="I33" s="50">
        <v>132160</v>
      </c>
      <c r="J33" s="21">
        <f t="shared" ref="J33:J45" si="6">I33/H33-1</f>
        <v>0.1465255487117203</v>
      </c>
      <c r="K33" s="20">
        <f t="shared" ref="K33:K42" si="7">I33-H33</f>
        <v>16890</v>
      </c>
      <c r="L33" s="21">
        <f t="shared" ref="L33:L45" si="8">I33/E33-1</f>
        <v>0.45838161132629307</v>
      </c>
      <c r="M33" s="20">
        <f t="shared" ref="M33:M42" si="9">I33-E33</f>
        <v>41539</v>
      </c>
      <c r="N33" s="22">
        <f>I33/$I$32</f>
        <v>0.83246722979144228</v>
      </c>
    </row>
    <row r="34" spans="1:14" x14ac:dyDescent="0.25">
      <c r="B34" s="269"/>
      <c r="C34" s="273"/>
      <c r="D34" s="23" t="s">
        <v>32</v>
      </c>
      <c r="E34" s="24" t="s">
        <v>222</v>
      </c>
      <c r="F34" s="24" t="s">
        <v>222</v>
      </c>
      <c r="G34" s="24" t="s">
        <v>222</v>
      </c>
      <c r="H34" s="24" t="s">
        <v>222</v>
      </c>
      <c r="I34" s="24" t="s">
        <v>222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69"/>
      <c r="C35" s="274" t="s">
        <v>33</v>
      </c>
      <c r="D35" s="26" t="s">
        <v>30</v>
      </c>
      <c r="E35" s="51">
        <v>106733</v>
      </c>
      <c r="F35" s="51">
        <v>30447</v>
      </c>
      <c r="G35" s="51">
        <v>125631</v>
      </c>
      <c r="H35" s="51">
        <v>141231</v>
      </c>
      <c r="I35" s="51">
        <v>184286</v>
      </c>
      <c r="J35" s="28">
        <f t="shared" si="6"/>
        <v>0.30485516635866072</v>
      </c>
      <c r="K35" s="27">
        <f t="shared" si="7"/>
        <v>43055</v>
      </c>
      <c r="L35" s="28">
        <f t="shared" si="8"/>
        <v>0.72660751595101791</v>
      </c>
      <c r="M35" s="27">
        <f t="shared" si="9"/>
        <v>77553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105416</v>
      </c>
      <c r="F36" s="52">
        <v>29679</v>
      </c>
      <c r="G36" s="52">
        <v>117374</v>
      </c>
      <c r="H36" s="52">
        <v>134065</v>
      </c>
      <c r="I36" s="52">
        <v>153215</v>
      </c>
      <c r="J36" s="30">
        <f t="shared" si="6"/>
        <v>0.14284115913922357</v>
      </c>
      <c r="K36" s="29">
        <f t="shared" si="7"/>
        <v>19150</v>
      </c>
      <c r="L36" s="30">
        <f t="shared" si="8"/>
        <v>0.45343211656674498</v>
      </c>
      <c r="M36" s="29">
        <f t="shared" si="9"/>
        <v>47799</v>
      </c>
      <c r="N36" s="31">
        <f>I36/$I$35</f>
        <v>0.83139793581715382</v>
      </c>
    </row>
    <row r="37" spans="1:14" x14ac:dyDescent="0.25">
      <c r="B37" s="269"/>
      <c r="C37" s="276"/>
      <c r="D37" s="32" t="s">
        <v>32</v>
      </c>
      <c r="E37" s="33" t="s">
        <v>222</v>
      </c>
      <c r="F37" s="33" t="s">
        <v>222</v>
      </c>
      <c r="G37" s="33" t="s">
        <v>222</v>
      </c>
      <c r="H37" s="33" t="s">
        <v>222</v>
      </c>
      <c r="I37" s="33" t="s">
        <v>222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69"/>
      <c r="C38" s="271" t="s">
        <v>21</v>
      </c>
      <c r="D38" s="15" t="s">
        <v>30</v>
      </c>
      <c r="E38" s="49">
        <v>563442</v>
      </c>
      <c r="F38" s="49">
        <v>159370</v>
      </c>
      <c r="G38" s="49">
        <v>654193</v>
      </c>
      <c r="H38" s="49">
        <v>722818</v>
      </c>
      <c r="I38" s="49">
        <v>957820</v>
      </c>
      <c r="J38" s="17">
        <f t="shared" si="6"/>
        <v>0.32511918629585868</v>
      </c>
      <c r="K38" s="16">
        <f t="shared" si="7"/>
        <v>235002</v>
      </c>
      <c r="L38" s="17">
        <f t="shared" si="8"/>
        <v>0.69994427110510049</v>
      </c>
      <c r="M38" s="16">
        <f t="shared" si="9"/>
        <v>394378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555750</v>
      </c>
      <c r="F39" s="50">
        <v>153554</v>
      </c>
      <c r="G39" s="50">
        <v>604237</v>
      </c>
      <c r="H39" s="50">
        <v>681644</v>
      </c>
      <c r="I39" s="50">
        <v>806498</v>
      </c>
      <c r="J39" s="21">
        <f t="shared" si="6"/>
        <v>0.18316599280562884</v>
      </c>
      <c r="K39" s="20">
        <f t="shared" si="7"/>
        <v>124854</v>
      </c>
      <c r="L39" s="21">
        <f t="shared" si="8"/>
        <v>0.45118848403058931</v>
      </c>
      <c r="M39" s="20">
        <f t="shared" si="9"/>
        <v>250748</v>
      </c>
      <c r="N39" s="22">
        <f>I39/$I$38</f>
        <v>0.84201415714852479</v>
      </c>
    </row>
    <row r="40" spans="1:14" x14ac:dyDescent="0.25">
      <c r="B40" s="269"/>
      <c r="C40" s="273"/>
      <c r="D40" s="23" t="s">
        <v>32</v>
      </c>
      <c r="E40" s="24" t="s">
        <v>222</v>
      </c>
      <c r="F40" s="24" t="s">
        <v>222</v>
      </c>
      <c r="G40" s="24" t="s">
        <v>222</v>
      </c>
      <c r="H40" s="24" t="s">
        <v>222</v>
      </c>
      <c r="I40" s="24" t="s">
        <v>222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69"/>
      <c r="C41" s="274" t="s">
        <v>22</v>
      </c>
      <c r="D41" s="26" t="s">
        <v>30</v>
      </c>
      <c r="E41" s="53">
        <v>6.1446737044145872</v>
      </c>
      <c r="F41" s="53">
        <v>6.1713909541511773</v>
      </c>
      <c r="G41" s="53">
        <v>6.1255746884275775</v>
      </c>
      <c r="H41" s="53">
        <v>5.9634020576029831</v>
      </c>
      <c r="I41" s="53">
        <v>6.0332457781389168</v>
      </c>
      <c r="J41" s="36">
        <f t="shared" si="6"/>
        <v>1.1712059636644234E-2</v>
      </c>
      <c r="K41" s="37">
        <f t="shared" si="7"/>
        <v>6.9843720535933684E-2</v>
      </c>
      <c r="L41" s="36">
        <f t="shared" si="8"/>
        <v>-1.813406726472977E-2</v>
      </c>
      <c r="M41" s="37">
        <f t="shared" si="9"/>
        <v>-0.11142792627567033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6.1326844771079552</v>
      </c>
      <c r="F42" s="54">
        <f t="shared" si="10"/>
        <v>6.0849613631860509</v>
      </c>
      <c r="G42" s="54">
        <f t="shared" si="10"/>
        <v>6.0418866490680747</v>
      </c>
      <c r="H42" s="54">
        <f t="shared" si="10"/>
        <v>5.9134553656632258</v>
      </c>
      <c r="I42" s="54">
        <f t="shared" si="10"/>
        <v>6.1024364406779661</v>
      </c>
      <c r="J42" s="40">
        <f t="shared" si="6"/>
        <v>3.1957808646374319E-2</v>
      </c>
      <c r="K42" s="41">
        <f t="shared" si="7"/>
        <v>0.18898107501474026</v>
      </c>
      <c r="L42" s="40">
        <f t="shared" si="8"/>
        <v>-4.9322668633774436E-3</v>
      </c>
      <c r="M42" s="41">
        <f t="shared" si="9"/>
        <v>-3.0248036429989078E-2</v>
      </c>
      <c r="N42" s="42"/>
    </row>
    <row r="43" spans="1:14" x14ac:dyDescent="0.25">
      <c r="B43" s="269"/>
      <c r="C43" s="276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0.56970303636970299</v>
      </c>
      <c r="F44" s="57">
        <v>0.17208278804998034</v>
      </c>
      <c r="G44" s="57">
        <v>0.59012544133592404</v>
      </c>
      <c r="H44" s="57">
        <v>0.67339862193354127</v>
      </c>
      <c r="I44" s="57">
        <v>0.89839477895147568</v>
      </c>
      <c r="J44" s="57">
        <f t="shared" si="6"/>
        <v>0.33412031104533457</v>
      </c>
      <c r="K44" s="44">
        <f>(I44-H44)*100</f>
        <v>22.499615701793442</v>
      </c>
      <c r="L44" s="17">
        <f t="shared" si="8"/>
        <v>0.57695276591166267</v>
      </c>
      <c r="M44" s="44">
        <f>(I44-E44)*100</f>
        <v>32.869174258177267</v>
      </c>
      <c r="N44" s="18"/>
    </row>
    <row r="45" spans="1:14" x14ac:dyDescent="0.25">
      <c r="B45" s="269"/>
      <c r="C45" s="278"/>
      <c r="D45" s="19" t="s">
        <v>31</v>
      </c>
      <c r="E45" s="58">
        <v>0.57118807118807113</v>
      </c>
      <c r="F45" s="58">
        <v>0.20310730876268479</v>
      </c>
      <c r="G45" s="58">
        <v>0.64385603740572384</v>
      </c>
      <c r="H45" s="58">
        <v>0.75462532437052188</v>
      </c>
      <c r="I45" s="58">
        <v>0.90076685437808401</v>
      </c>
      <c r="J45" s="58">
        <f t="shared" si="6"/>
        <v>0.19366104646629445</v>
      </c>
      <c r="K45" s="45">
        <f>(I45-H45)*100</f>
        <v>14.614153000756215</v>
      </c>
      <c r="L45" s="21">
        <f t="shared" si="8"/>
        <v>0.57700571810697832</v>
      </c>
      <c r="M45" s="45">
        <f>(I45-E45)*100</f>
        <v>32.957878319001289</v>
      </c>
      <c r="N45" s="22"/>
    </row>
    <row r="46" spans="1:14" x14ac:dyDescent="0.25">
      <c r="B46" s="269"/>
      <c r="C46" s="279"/>
      <c r="D46" s="23" t="s">
        <v>32</v>
      </c>
      <c r="E46" s="59" t="s">
        <v>222</v>
      </c>
      <c r="F46" s="59" t="s">
        <v>222</v>
      </c>
      <c r="G46" s="59" t="s">
        <v>222</v>
      </c>
      <c r="H46" s="59" t="s">
        <v>222</v>
      </c>
      <c r="I46" s="59" t="s">
        <v>222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4070</v>
      </c>
      <c r="F47" s="51">
        <v>3808</v>
      </c>
      <c r="G47" s="51">
        <v>4562</v>
      </c>
      <c r="H47" s="51">
        <v>4419</v>
      </c>
      <c r="I47" s="51">
        <v>4370.5</v>
      </c>
      <c r="J47" s="36">
        <f>I47/H47-1</f>
        <v>-1.0975333785924413E-2</v>
      </c>
      <c r="K47" s="27">
        <f>I47-H47</f>
        <v>-48.5</v>
      </c>
      <c r="L47" s="36">
        <f>I47/E47-1</f>
        <v>7.3832923832923836E-2</v>
      </c>
      <c r="M47" s="27">
        <f>I47-E47</f>
        <v>300.5</v>
      </c>
      <c r="N47" s="38">
        <f>I47/$I$22</f>
        <v>1.0149790989317231</v>
      </c>
    </row>
    <row r="48" spans="1:14" x14ac:dyDescent="0.25">
      <c r="B48" s="269"/>
      <c r="C48" s="275"/>
      <c r="D48" s="4" t="s">
        <v>31</v>
      </c>
      <c r="E48" s="52">
        <v>4004</v>
      </c>
      <c r="F48" s="52">
        <v>3108</v>
      </c>
      <c r="G48" s="52">
        <v>3862</v>
      </c>
      <c r="H48" s="52">
        <v>3719</v>
      </c>
      <c r="I48" s="52">
        <v>3670.5</v>
      </c>
      <c r="J48" s="40">
        <f>I48/H48-1</f>
        <v>-1.3041140091422432E-2</v>
      </c>
      <c r="K48" s="29">
        <f>I48-H48</f>
        <v>-48.5</v>
      </c>
      <c r="L48" s="40">
        <f>I48/E48-1</f>
        <v>-8.3291708291708288E-2</v>
      </c>
      <c r="M48" s="29">
        <f>I48-E48</f>
        <v>-333.5</v>
      </c>
      <c r="N48" s="42">
        <f>I48/$I$22</f>
        <v>0.85241523455643287</v>
      </c>
    </row>
    <row r="49" spans="2:14" x14ac:dyDescent="0.25">
      <c r="B49" s="270"/>
      <c r="C49" s="276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47"/>
    </row>
    <row r="51" spans="2:14" ht="28.5" customHeight="1" x14ac:dyDescent="0.25">
      <c r="B51" s="265" t="s">
        <v>38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60"/>
    </row>
    <row r="54" spans="2:14" ht="21.75" thickBot="1" x14ac:dyDescent="0.3">
      <c r="B54" s="267" t="s">
        <v>216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47</v>
      </c>
      <c r="C57" s="271" t="s">
        <v>8</v>
      </c>
      <c r="D57" s="15" t="s">
        <v>30</v>
      </c>
      <c r="E57" s="49">
        <v>137126</v>
      </c>
      <c r="F57" s="49">
        <v>55313</v>
      </c>
      <c r="G57" s="49">
        <v>70304</v>
      </c>
      <c r="H57" s="49">
        <v>161080</v>
      </c>
      <c r="I57" s="49">
        <v>179837</v>
      </c>
      <c r="J57" s="17">
        <f t="shared" ref="J57:J73" si="12">I57/H57-1</f>
        <v>0.116445244598957</v>
      </c>
      <c r="K57" s="16">
        <f t="shared" ref="K57:K73" si="13">I57-H57</f>
        <v>18757</v>
      </c>
      <c r="L57" s="17">
        <f t="shared" ref="L57:L73" si="14">I57/E57-1</f>
        <v>0.31147266018114728</v>
      </c>
      <c r="M57" s="16">
        <f t="shared" ref="M57:M73" si="15">I57-E57</f>
        <v>42711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135352</v>
      </c>
      <c r="F58" s="50">
        <v>54073</v>
      </c>
      <c r="G58" s="50">
        <v>62020</v>
      </c>
      <c r="H58" s="50">
        <v>151473</v>
      </c>
      <c r="I58" s="50">
        <v>170958</v>
      </c>
      <c r="J58" s="21">
        <f t="shared" si="12"/>
        <v>0.12863678675407497</v>
      </c>
      <c r="K58" s="20">
        <f t="shared" si="13"/>
        <v>19485</v>
      </c>
      <c r="L58" s="21">
        <f t="shared" si="14"/>
        <v>0.26306223772090553</v>
      </c>
      <c r="M58" s="20">
        <f t="shared" si="15"/>
        <v>35606</v>
      </c>
      <c r="N58" s="21">
        <f t="shared" ref="N58" si="16">I58/$I$57</f>
        <v>0.95062751269204893</v>
      </c>
    </row>
    <row r="59" spans="2:14" x14ac:dyDescent="0.25">
      <c r="B59" s="269"/>
      <c r="C59" s="273"/>
      <c r="D59" s="23" t="s">
        <v>32</v>
      </c>
      <c r="E59" s="24" t="s">
        <v>222</v>
      </c>
      <c r="F59" s="24" t="s">
        <v>222</v>
      </c>
      <c r="G59" s="24" t="s">
        <v>222</v>
      </c>
      <c r="H59" s="24" t="s">
        <v>222</v>
      </c>
      <c r="I59" s="24" t="s">
        <v>222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69"/>
      <c r="C60" s="274" t="s">
        <v>33</v>
      </c>
      <c r="D60" s="26" t="s">
        <v>30</v>
      </c>
      <c r="E60" s="51">
        <v>137126</v>
      </c>
      <c r="F60" s="51">
        <v>55313</v>
      </c>
      <c r="G60" s="51">
        <v>70304</v>
      </c>
      <c r="H60" s="51">
        <v>161080</v>
      </c>
      <c r="I60" s="51">
        <v>179837</v>
      </c>
      <c r="J60" s="36">
        <f t="shared" si="12"/>
        <v>0.116445244598957</v>
      </c>
      <c r="K60" s="51">
        <f t="shared" si="13"/>
        <v>18757</v>
      </c>
      <c r="L60" s="36">
        <f t="shared" si="14"/>
        <v>0.31147266018114728</v>
      </c>
      <c r="M60" s="51">
        <f t="shared" si="15"/>
        <v>42711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135352</v>
      </c>
      <c r="F61" s="52">
        <v>54073</v>
      </c>
      <c r="G61" s="52">
        <v>62020</v>
      </c>
      <c r="H61" s="52">
        <v>151473</v>
      </c>
      <c r="I61" s="52">
        <v>170958</v>
      </c>
      <c r="J61" s="40">
        <f t="shared" si="12"/>
        <v>0.12863678675407497</v>
      </c>
      <c r="K61" s="52">
        <f t="shared" si="13"/>
        <v>19485</v>
      </c>
      <c r="L61" s="40">
        <f t="shared" si="14"/>
        <v>0.26306223772090553</v>
      </c>
      <c r="M61" s="52">
        <f t="shared" si="15"/>
        <v>35606</v>
      </c>
      <c r="N61" s="40">
        <f t="shared" ref="N61" si="17">I61/$I$60</f>
        <v>0.95062751269204893</v>
      </c>
    </row>
    <row r="62" spans="2:14" x14ac:dyDescent="0.25">
      <c r="B62" s="269"/>
      <c r="C62" s="276"/>
      <c r="D62" s="32" t="s">
        <v>32</v>
      </c>
      <c r="E62" s="33" t="s">
        <v>222</v>
      </c>
      <c r="F62" s="33" t="s">
        <v>222</v>
      </c>
      <c r="G62" s="33" t="s">
        <v>222</v>
      </c>
      <c r="H62" s="33" t="s">
        <v>222</v>
      </c>
      <c r="I62" s="33" t="s">
        <v>222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69"/>
      <c r="C63" s="271" t="s">
        <v>21</v>
      </c>
      <c r="D63" s="15" t="s">
        <v>30</v>
      </c>
      <c r="E63" s="49">
        <v>834528</v>
      </c>
      <c r="F63" s="49">
        <v>295880</v>
      </c>
      <c r="G63" s="49">
        <v>419370</v>
      </c>
      <c r="H63" s="49">
        <v>1014697</v>
      </c>
      <c r="I63" s="49">
        <v>1034949</v>
      </c>
      <c r="J63" s="17">
        <f t="shared" si="12"/>
        <v>1.9958667464277546E-2</v>
      </c>
      <c r="K63" s="16">
        <f t="shared" si="13"/>
        <v>20252</v>
      </c>
      <c r="L63" s="17">
        <f t="shared" si="14"/>
        <v>0.24016090532612444</v>
      </c>
      <c r="M63" s="16">
        <f t="shared" si="15"/>
        <v>200421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822032</v>
      </c>
      <c r="F64" s="50">
        <v>288930</v>
      </c>
      <c r="G64" s="50">
        <v>361249</v>
      </c>
      <c r="H64" s="50">
        <v>947011</v>
      </c>
      <c r="I64" s="50">
        <v>974648</v>
      </c>
      <c r="J64" s="21">
        <f t="shared" si="12"/>
        <v>2.9183399136863297E-2</v>
      </c>
      <c r="K64" s="20">
        <f t="shared" si="13"/>
        <v>27637</v>
      </c>
      <c r="L64" s="21">
        <f t="shared" si="14"/>
        <v>0.18565700605329227</v>
      </c>
      <c r="M64" s="20">
        <f t="shared" si="15"/>
        <v>152616</v>
      </c>
      <c r="N64" s="21">
        <f t="shared" ref="N64" si="18">I64/$I$63</f>
        <v>0.9417352932366716</v>
      </c>
    </row>
    <row r="65" spans="2:14" x14ac:dyDescent="0.25">
      <c r="B65" s="269"/>
      <c r="C65" s="273"/>
      <c r="D65" s="23" t="s">
        <v>32</v>
      </c>
      <c r="E65" s="24" t="s">
        <v>222</v>
      </c>
      <c r="F65" s="24" t="s">
        <v>222</v>
      </c>
      <c r="G65" s="24" t="s">
        <v>222</v>
      </c>
      <c r="H65" s="24" t="s">
        <v>222</v>
      </c>
      <c r="I65" s="24" t="s">
        <v>222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69"/>
      <c r="C66" s="274" t="s">
        <v>22</v>
      </c>
      <c r="D66" s="26" t="s">
        <v>30</v>
      </c>
      <c r="E66" s="53">
        <v>6.0858480521564111</v>
      </c>
      <c r="F66" s="53">
        <v>5.3491945835517871</v>
      </c>
      <c r="G66" s="53">
        <v>5.9650944469731453</v>
      </c>
      <c r="H66" s="53">
        <v>6.2993357337968714</v>
      </c>
      <c r="I66" s="53">
        <v>5.7549280737556785</v>
      </c>
      <c r="J66" s="36">
        <f t="shared" si="12"/>
        <v>-8.642302665666235E-2</v>
      </c>
      <c r="K66" s="37">
        <f t="shared" si="13"/>
        <v>-0.5444076600411929</v>
      </c>
      <c r="L66" s="36">
        <f t="shared" si="14"/>
        <v>-5.4375327080911418E-2</v>
      </c>
      <c r="M66" s="37">
        <f t="shared" si="15"/>
        <v>-0.33091997840073262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6.0732903835924112</v>
      </c>
      <c r="F67" s="54">
        <f t="shared" si="19"/>
        <v>5.3433321620771919</v>
      </c>
      <c r="G67" s="54">
        <f t="shared" si="19"/>
        <v>5.824717832957111</v>
      </c>
      <c r="H67" s="54">
        <f t="shared" si="19"/>
        <v>6.252011909713282</v>
      </c>
      <c r="I67" s="54">
        <f t="shared" si="19"/>
        <v>5.7010961756688774</v>
      </c>
      <c r="J67" s="40">
        <f t="shared" si="12"/>
        <v>-8.8118151724645322E-2</v>
      </c>
      <c r="K67" s="41">
        <f t="shared" si="13"/>
        <v>-0.55091573404440464</v>
      </c>
      <c r="L67" s="40">
        <f t="shared" si="14"/>
        <v>-6.1283782664015685E-2</v>
      </c>
      <c r="M67" s="41">
        <f t="shared" si="15"/>
        <v>-0.37219420792353386</v>
      </c>
      <c r="N67" s="40"/>
    </row>
    <row r="68" spans="2:14" x14ac:dyDescent="0.25">
      <c r="B68" s="269"/>
      <c r="C68" s="276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9"/>
      <c r="C69" s="277" t="s">
        <v>34</v>
      </c>
      <c r="D69" s="15" t="s">
        <v>30</v>
      </c>
      <c r="E69" s="57">
        <v>0.56176365655817706</v>
      </c>
      <c r="F69" s="57">
        <v>0.31148476369141237</v>
      </c>
      <c r="G69" s="57">
        <v>0.28621210694206145</v>
      </c>
      <c r="H69" s="57">
        <v>0.60938004840462912</v>
      </c>
      <c r="I69" s="57">
        <v>0.6452598187198163</v>
      </c>
      <c r="J69" s="57">
        <f t="shared" si="12"/>
        <v>5.8879135293518736E-2</v>
      </c>
      <c r="K69" s="44">
        <f t="shared" si="13"/>
        <v>3.5879770315187187E-2</v>
      </c>
      <c r="L69" s="17">
        <f t="shared" si="14"/>
        <v>0.14863218933244093</v>
      </c>
      <c r="M69" s="44">
        <f t="shared" si="15"/>
        <v>8.3496162161639242E-2</v>
      </c>
      <c r="N69" s="17"/>
    </row>
    <row r="70" spans="2:14" x14ac:dyDescent="0.25">
      <c r="B70" s="269"/>
      <c r="C70" s="278"/>
      <c r="D70" s="19" t="s">
        <v>31</v>
      </c>
      <c r="E70" s="58">
        <v>0.56247314329506115</v>
      </c>
      <c r="F70" s="58">
        <v>0.34528128719544549</v>
      </c>
      <c r="G70" s="58">
        <v>0.2986165645236753</v>
      </c>
      <c r="H70" s="58">
        <v>0.6718152990501054</v>
      </c>
      <c r="I70" s="58">
        <v>0.72280421765821778</v>
      </c>
      <c r="J70" s="58">
        <f t="shared" si="12"/>
        <v>7.5897227526980693E-2</v>
      </c>
      <c r="K70" s="45">
        <f t="shared" si="13"/>
        <v>5.0988918608112388E-2</v>
      </c>
      <c r="L70" s="21">
        <f t="shared" si="14"/>
        <v>0.28504663071362057</v>
      </c>
      <c r="M70" s="45">
        <f t="shared" si="15"/>
        <v>0.16033107436315663</v>
      </c>
      <c r="N70" s="21"/>
    </row>
    <row r="71" spans="2:14" x14ac:dyDescent="0.25">
      <c r="B71" s="269"/>
      <c r="C71" s="279"/>
      <c r="D71" s="23" t="s">
        <v>32</v>
      </c>
      <c r="E71" s="59" t="s">
        <v>222</v>
      </c>
      <c r="F71" s="59" t="s">
        <v>222</v>
      </c>
      <c r="G71" s="59" t="s">
        <v>222</v>
      </c>
      <c r="H71" s="59" t="s">
        <v>222</v>
      </c>
      <c r="I71" s="59" t="s">
        <v>222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9"/>
      <c r="C72" s="280" t="s">
        <v>39</v>
      </c>
      <c r="D72" s="26" t="s">
        <v>30</v>
      </c>
      <c r="E72" s="51">
        <v>4070</v>
      </c>
      <c r="F72" s="51">
        <v>2900</v>
      </c>
      <c r="G72" s="51">
        <v>4012</v>
      </c>
      <c r="H72" s="51">
        <v>4562</v>
      </c>
      <c r="I72" s="51">
        <v>4395</v>
      </c>
      <c r="J72" s="36">
        <f t="shared" si="12"/>
        <v>-3.6606751424813733E-2</v>
      </c>
      <c r="K72" s="27">
        <f t="shared" si="13"/>
        <v>-167</v>
      </c>
      <c r="L72" s="36">
        <f t="shared" si="14"/>
        <v>7.9852579852579764E-2</v>
      </c>
      <c r="M72" s="27">
        <f t="shared" si="15"/>
        <v>325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4004</v>
      </c>
      <c r="F73" s="52">
        <v>2534</v>
      </c>
      <c r="G73" s="52">
        <v>3312</v>
      </c>
      <c r="H73" s="52">
        <v>3862</v>
      </c>
      <c r="I73" s="52">
        <v>3695</v>
      </c>
      <c r="J73" s="40">
        <f t="shared" si="12"/>
        <v>-4.3241843604350128E-2</v>
      </c>
      <c r="K73" s="29">
        <f t="shared" si="13"/>
        <v>-167</v>
      </c>
      <c r="L73" s="40">
        <f t="shared" si="14"/>
        <v>-7.7172827172827141E-2</v>
      </c>
      <c r="M73" s="29">
        <f t="shared" si="15"/>
        <v>-309</v>
      </c>
      <c r="N73" s="40">
        <f t="shared" ref="N73" si="21">I73/$I$72</f>
        <v>0.84072810011376564</v>
      </c>
    </row>
    <row r="74" spans="2:14" x14ac:dyDescent="0.25">
      <c r="B74" s="270"/>
      <c r="C74" s="276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47"/>
    </row>
    <row r="76" spans="2:14" ht="27" customHeight="1" x14ac:dyDescent="0.25">
      <c r="B76" s="265" t="s">
        <v>36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34976-7626-4402-9006-90B752041F3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F546-EBDD-4885-80AA-65F1371E78D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260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299" t="s">
        <v>43</v>
      </c>
      <c r="D7" s="300"/>
      <c r="E7" s="300"/>
      <c r="F7" s="300"/>
      <c r="G7" s="300"/>
      <c r="H7" s="300"/>
      <c r="I7" s="300"/>
      <c r="J7" s="300"/>
    </row>
    <row r="8" spans="1:20" s="144" customFormat="1" ht="72" customHeight="1" x14ac:dyDescent="0.25">
      <c r="A8"/>
      <c r="B8" s="183"/>
      <c r="C8" s="172" t="s">
        <v>217</v>
      </c>
      <c r="D8" s="172" t="s">
        <v>218</v>
      </c>
      <c r="E8" s="172" t="s">
        <v>219</v>
      </c>
      <c r="F8" s="172" t="s">
        <v>220</v>
      </c>
      <c r="G8" s="172" t="s">
        <v>221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217</v>
      </c>
      <c r="N8" s="172" t="s">
        <v>218</v>
      </c>
      <c r="O8" s="172" t="s">
        <v>219</v>
      </c>
      <c r="P8" s="172" t="s">
        <v>220</v>
      </c>
      <c r="Q8" s="172" t="s">
        <v>221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16702</v>
      </c>
      <c r="N10" s="176">
        <v>6786</v>
      </c>
      <c r="O10" s="176">
        <v>18865</v>
      </c>
      <c r="P10" s="176">
        <v>13528</v>
      </c>
      <c r="Q10" s="176">
        <v>29179</v>
      </c>
      <c r="R10" s="177">
        <f t="shared" ref="R10:R22" si="3">IFERROR(Q10/P10-1,"-")</f>
        <v>1.1569337670017741</v>
      </c>
      <c r="S10" s="177">
        <f t="shared" ref="S10:S22" si="4">IFERROR(Q10/M10-1,"-")</f>
        <v>0.74703628307987069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6863</v>
      </c>
      <c r="N11" s="158">
        <v>4036</v>
      </c>
      <c r="O11" s="158">
        <v>1261</v>
      </c>
      <c r="P11" s="158">
        <v>3125</v>
      </c>
      <c r="Q11" s="158">
        <v>9446</v>
      </c>
      <c r="R11" s="159">
        <f t="shared" si="3"/>
        <v>2.0227200000000001</v>
      </c>
      <c r="S11" s="160">
        <f t="shared" si="4"/>
        <v>0.37636602069066005</v>
      </c>
      <c r="T11" s="159">
        <f t="shared" si="5"/>
        <v>0.32372596730525377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3743</v>
      </c>
      <c r="N12" s="163">
        <v>3090</v>
      </c>
      <c r="O12" s="163">
        <v>510</v>
      </c>
      <c r="P12" s="163">
        <v>314</v>
      </c>
      <c r="Q12" s="163">
        <v>6163</v>
      </c>
      <c r="R12" s="164">
        <f t="shared" si="3"/>
        <v>18.627388535031848</v>
      </c>
      <c r="S12" s="165">
        <f t="shared" si="4"/>
        <v>0.64654020838899284</v>
      </c>
      <c r="T12" s="164">
        <f t="shared" si="5"/>
        <v>0.21121354398711403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3120</v>
      </c>
      <c r="N13" s="163">
        <v>946</v>
      </c>
      <c r="O13" s="163">
        <v>751</v>
      </c>
      <c r="P13" s="163">
        <v>2811</v>
      </c>
      <c r="Q13" s="163">
        <v>3283</v>
      </c>
      <c r="R13" s="164">
        <f t="shared" si="3"/>
        <v>0.16791177516897893</v>
      </c>
      <c r="S13" s="165">
        <f t="shared" si="4"/>
        <v>5.224358974358978E-2</v>
      </c>
      <c r="T13" s="164">
        <f>Q13/Q$10</f>
        <v>0.11251242331813976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9839</v>
      </c>
      <c r="N14" s="158">
        <v>2750</v>
      </c>
      <c r="O14" s="158">
        <v>17604</v>
      </c>
      <c r="P14" s="158">
        <v>10403</v>
      </c>
      <c r="Q14" s="158">
        <v>19733</v>
      </c>
      <c r="R14" s="159">
        <f t="shared" si="3"/>
        <v>0.8968566759588581</v>
      </c>
      <c r="S14" s="160">
        <f t="shared" si="4"/>
        <v>1.0055899989836368</v>
      </c>
      <c r="T14" s="159">
        <f t="shared" si="5"/>
        <v>0.67627403269474617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4645</v>
      </c>
      <c r="N15" s="163">
        <v>88</v>
      </c>
      <c r="O15" s="163">
        <v>11526</v>
      </c>
      <c r="P15" s="163">
        <v>5253</v>
      </c>
      <c r="Q15" s="163">
        <v>10695</v>
      </c>
      <c r="R15" s="164">
        <f t="shared" si="3"/>
        <v>1.0359794403198173</v>
      </c>
      <c r="S15" s="165">
        <f t="shared" si="4"/>
        <v>1.3024757804090421</v>
      </c>
      <c r="T15" s="164">
        <f t="shared" si="5"/>
        <v>0.36653072415093046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819</v>
      </c>
      <c r="N16" s="163">
        <v>96</v>
      </c>
      <c r="O16" s="163">
        <v>192</v>
      </c>
      <c r="P16" s="163">
        <v>752</v>
      </c>
      <c r="Q16" s="163">
        <v>454</v>
      </c>
      <c r="R16" s="164">
        <f t="shared" si="3"/>
        <v>-0.39627659574468088</v>
      </c>
      <c r="S16" s="165">
        <f t="shared" si="4"/>
        <v>-0.44566544566544564</v>
      </c>
      <c r="T16" s="164">
        <f t="shared" si="5"/>
        <v>1.5559134994345249E-2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1268</v>
      </c>
      <c r="N17" s="163">
        <v>1080</v>
      </c>
      <c r="O17" s="163">
        <v>1870</v>
      </c>
      <c r="P17" s="163">
        <v>265</v>
      </c>
      <c r="Q17" s="163">
        <v>2386</v>
      </c>
      <c r="R17" s="164">
        <f t="shared" si="3"/>
        <v>8.0037735849056606</v>
      </c>
      <c r="S17" s="165">
        <f t="shared" si="4"/>
        <v>0.88170347003154581</v>
      </c>
      <c r="T17" s="164">
        <f t="shared" si="5"/>
        <v>8.1771136776448816E-2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122</v>
      </c>
      <c r="N18" s="163">
        <v>160</v>
      </c>
      <c r="O18" s="163">
        <v>311</v>
      </c>
      <c r="P18" s="163">
        <v>425</v>
      </c>
      <c r="Q18" s="163">
        <v>702</v>
      </c>
      <c r="R18" s="164">
        <f t="shared" si="3"/>
        <v>0.65176470588235302</v>
      </c>
      <c r="S18" s="165">
        <f t="shared" si="4"/>
        <v>4.7540983606557381</v>
      </c>
      <c r="T18" s="164">
        <f t="shared" si="5"/>
        <v>2.4058398163062475E-2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192</v>
      </c>
      <c r="N19" s="163">
        <v>252</v>
      </c>
      <c r="O19" s="163">
        <v>285</v>
      </c>
      <c r="P19" s="163">
        <v>122</v>
      </c>
      <c r="Q19" s="163">
        <v>567</v>
      </c>
      <c r="R19" s="164">
        <f t="shared" si="3"/>
        <v>3.6475409836065573</v>
      </c>
      <c r="S19" s="165">
        <f t="shared" si="4"/>
        <v>1.953125</v>
      </c>
      <c r="T19" s="164">
        <f t="shared" si="5"/>
        <v>1.9431783131704308E-2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31</v>
      </c>
      <c r="N20" s="163">
        <v>0</v>
      </c>
      <c r="O20" s="163">
        <v>6</v>
      </c>
      <c r="P20" s="163">
        <v>5</v>
      </c>
      <c r="Q20" s="163">
        <v>0</v>
      </c>
      <c r="R20" s="164">
        <f t="shared" si="3"/>
        <v>-1</v>
      </c>
      <c r="S20" s="165">
        <f t="shared" si="4"/>
        <v>-1</v>
      </c>
      <c r="T20" s="164">
        <f t="shared" si="5"/>
        <v>0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54</v>
      </c>
      <c r="N21" s="163">
        <v>0</v>
      </c>
      <c r="O21" s="163">
        <v>17</v>
      </c>
      <c r="P21" s="163">
        <v>9</v>
      </c>
      <c r="Q21" s="163">
        <v>0</v>
      </c>
      <c r="R21" s="164">
        <f t="shared" si="3"/>
        <v>-1</v>
      </c>
      <c r="S21" s="165">
        <f t="shared" si="4"/>
        <v>-1</v>
      </c>
      <c r="T21" s="164">
        <f t="shared" si="5"/>
        <v>0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2708</v>
      </c>
      <c r="N22" s="169">
        <f>N14-SUM(N15:N21)</f>
        <v>1074</v>
      </c>
      <c r="O22" s="169">
        <f>O14-SUM(O15:O21)</f>
        <v>3397</v>
      </c>
      <c r="P22" s="169">
        <f>P14-SUM(P15:P21)</f>
        <v>3572</v>
      </c>
      <c r="Q22" s="169">
        <f>Q14-SUM(Q15:Q21)</f>
        <v>4929</v>
      </c>
      <c r="R22" s="170">
        <f t="shared" si="3"/>
        <v>0.37989921612541999</v>
      </c>
      <c r="S22" s="171">
        <f t="shared" si="4"/>
        <v>0.82016248153618898</v>
      </c>
      <c r="T22" s="170">
        <f t="shared" si="5"/>
        <v>0.16892285547825492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DB2BF-8861-43A1-81CF-C797E1B9FEC4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260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28" s="144" customFormat="1" ht="72" customHeight="1" x14ac:dyDescent="0.25">
      <c r="B7" s="145"/>
      <c r="C7" s="172" t="s">
        <v>251</v>
      </c>
      <c r="D7" s="172" t="s">
        <v>252</v>
      </c>
      <c r="E7" s="172" t="s">
        <v>253</v>
      </c>
      <c r="F7" s="172" t="s">
        <v>259</v>
      </c>
      <c r="G7" s="172" t="s">
        <v>254</v>
      </c>
      <c r="H7" s="172" t="s">
        <v>255</v>
      </c>
      <c r="I7" s="172" t="s">
        <v>256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251</v>
      </c>
      <c r="S7" s="172" t="s">
        <v>252</v>
      </c>
      <c r="T7" s="172" t="s">
        <v>253</v>
      </c>
      <c r="U7" s="172" t="s">
        <v>254</v>
      </c>
      <c r="V7" s="172" t="s">
        <v>255</v>
      </c>
      <c r="W7" s="172" t="s">
        <v>256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110109</v>
      </c>
      <c r="S9" s="176">
        <v>106733</v>
      </c>
      <c r="T9" s="176">
        <v>36764</v>
      </c>
      <c r="U9" s="176">
        <v>125631</v>
      </c>
      <c r="V9" s="176">
        <v>141231</v>
      </c>
      <c r="W9" s="176">
        <v>184286</v>
      </c>
      <c r="X9" s="177">
        <f>IFERROR(W9/V9-1,"-")</f>
        <v>0.30485516635866072</v>
      </c>
      <c r="Y9" s="177">
        <f>IFERROR(W9/S9-1,"-")</f>
        <v>0.72660751595101791</v>
      </c>
      <c r="Z9" s="176">
        <f>W9-V9</f>
        <v>43055</v>
      </c>
      <c r="AA9" s="176">
        <f>W9-S9</f>
        <v>77553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26827</v>
      </c>
      <c r="S10" s="158">
        <v>30403</v>
      </c>
      <c r="T10" s="158">
        <v>12916</v>
      </c>
      <c r="U10" s="158">
        <v>30514</v>
      </c>
      <c r="V10" s="158">
        <v>33368</v>
      </c>
      <c r="W10" s="158">
        <v>46386</v>
      </c>
      <c r="X10" s="160">
        <f>IFERROR(W10/V10-1,"-")</f>
        <v>0.39013426036921595</v>
      </c>
      <c r="Y10" s="159">
        <f t="shared" ref="Y10:Y21" si="5">IFERROR(W10/S10-1,"-")</f>
        <v>0.52570470019405979</v>
      </c>
      <c r="Z10" s="157">
        <f t="shared" ref="Z10:Z20" si="6">W10-V10</f>
        <v>13018</v>
      </c>
      <c r="AA10" s="158">
        <f t="shared" ref="AA10:AA21" si="7">W10-S10</f>
        <v>15983</v>
      </c>
      <c r="AB10" s="159">
        <f t="shared" si="1"/>
        <v>0.25170658650141625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14845</v>
      </c>
      <c r="S11" s="163">
        <v>16165</v>
      </c>
      <c r="T11" s="163">
        <v>4586</v>
      </c>
      <c r="U11" s="163">
        <v>23942</v>
      </c>
      <c r="V11" s="163">
        <v>22651</v>
      </c>
      <c r="W11" s="163">
        <v>27462</v>
      </c>
      <c r="X11" s="165">
        <f>IFERROR(W11/V11-1,"-")</f>
        <v>0.21239680367312697</v>
      </c>
      <c r="Y11" s="164">
        <f t="shared" si="5"/>
        <v>0.69885555211877515</v>
      </c>
      <c r="Z11" s="162">
        <f t="shared" si="6"/>
        <v>4811</v>
      </c>
      <c r="AA11" s="163">
        <f t="shared" si="7"/>
        <v>11297</v>
      </c>
      <c r="AB11" s="164">
        <f t="shared" si="1"/>
        <v>0.14901837361492462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11982</v>
      </c>
      <c r="S12" s="163">
        <v>14238</v>
      </c>
      <c r="T12" s="163">
        <v>8330</v>
      </c>
      <c r="U12" s="163">
        <v>6572</v>
      </c>
      <c r="V12" s="163">
        <v>10717</v>
      </c>
      <c r="W12" s="163">
        <v>18924</v>
      </c>
      <c r="X12" s="165">
        <f>IFERROR(W12/V12-1,"-")</f>
        <v>0.76579266585798256</v>
      </c>
      <c r="Y12" s="164">
        <f t="shared" si="5"/>
        <v>0.3291192583227982</v>
      </c>
      <c r="Z12" s="162">
        <f t="shared" si="6"/>
        <v>8207</v>
      </c>
      <c r="AA12" s="163">
        <f t="shared" si="7"/>
        <v>4686</v>
      </c>
      <c r="AB12" s="164">
        <f t="shared" si="1"/>
        <v>0.10268821288649164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83282</v>
      </c>
      <c r="S13" s="158">
        <v>76330</v>
      </c>
      <c r="T13" s="158">
        <v>23848</v>
      </c>
      <c r="U13" s="158">
        <v>95117</v>
      </c>
      <c r="V13" s="158">
        <v>107863</v>
      </c>
      <c r="W13" s="158">
        <v>137900</v>
      </c>
      <c r="X13" s="160">
        <f>IFERROR(W13/V13-1,"-")</f>
        <v>0.27847361931338832</v>
      </c>
      <c r="Y13" s="159">
        <f t="shared" si="5"/>
        <v>0.80662911044150398</v>
      </c>
      <c r="Z13" s="157">
        <f t="shared" si="6"/>
        <v>30037</v>
      </c>
      <c r="AA13" s="158">
        <f t="shared" si="7"/>
        <v>61570</v>
      </c>
      <c r="AB13" s="159">
        <f t="shared" si="1"/>
        <v>0.74829341349858369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38564</v>
      </c>
      <c r="S14" s="163">
        <v>33900</v>
      </c>
      <c r="T14" s="163">
        <v>9202</v>
      </c>
      <c r="U14" s="163">
        <v>45339</v>
      </c>
      <c r="V14" s="163">
        <v>40154</v>
      </c>
      <c r="W14" s="163">
        <v>59318</v>
      </c>
      <c r="X14" s="165">
        <f t="shared" ref="X14:X21" si="9">IFERROR(W14/V14-1,"-")</f>
        <v>0.47726253922398776</v>
      </c>
      <c r="Y14" s="164">
        <f t="shared" si="5"/>
        <v>0.74979351032448371</v>
      </c>
      <c r="Z14" s="162">
        <f t="shared" si="6"/>
        <v>19164</v>
      </c>
      <c r="AA14" s="163">
        <f t="shared" si="7"/>
        <v>25418</v>
      </c>
      <c r="AB14" s="164">
        <f t="shared" si="1"/>
        <v>0.32188012111609127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10368</v>
      </c>
      <c r="S15" s="163">
        <v>8868</v>
      </c>
      <c r="T15" s="163">
        <v>3027</v>
      </c>
      <c r="U15" s="163">
        <v>6894</v>
      </c>
      <c r="V15" s="163">
        <v>7744</v>
      </c>
      <c r="W15" s="163">
        <v>7964</v>
      </c>
      <c r="X15" s="165">
        <f t="shared" si="9"/>
        <v>2.8409090909090828E-2</v>
      </c>
      <c r="Y15" s="164">
        <f t="shared" si="5"/>
        <v>-0.10193955796120879</v>
      </c>
      <c r="Z15" s="162">
        <f t="shared" si="6"/>
        <v>220</v>
      </c>
      <c r="AA15" s="163">
        <f t="shared" si="7"/>
        <v>-904</v>
      </c>
      <c r="AB15" s="164">
        <f t="shared" si="1"/>
        <v>4.3215436875291668E-2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5439</v>
      </c>
      <c r="S16" s="163">
        <v>8552</v>
      </c>
      <c r="T16" s="163">
        <v>2945</v>
      </c>
      <c r="U16" s="163">
        <v>11858</v>
      </c>
      <c r="V16" s="163">
        <v>12639</v>
      </c>
      <c r="W16" s="163">
        <v>15918</v>
      </c>
      <c r="X16" s="165">
        <f t="shared" si="9"/>
        <v>0.25943508188939002</v>
      </c>
      <c r="Y16" s="164">
        <f t="shared" si="5"/>
        <v>0.86131898971000931</v>
      </c>
      <c r="Z16" s="162">
        <f t="shared" si="6"/>
        <v>3279</v>
      </c>
      <c r="AA16" s="163">
        <f t="shared" si="7"/>
        <v>7366</v>
      </c>
      <c r="AB16" s="164">
        <f t="shared" si="1"/>
        <v>8.6376610268821291E-2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1835</v>
      </c>
      <c r="S17" s="163">
        <v>1543</v>
      </c>
      <c r="T17" s="163">
        <v>283</v>
      </c>
      <c r="U17" s="163">
        <v>2773</v>
      </c>
      <c r="V17" s="163">
        <v>3271</v>
      </c>
      <c r="W17" s="163">
        <v>5075</v>
      </c>
      <c r="X17" s="165">
        <f t="shared" si="9"/>
        <v>0.55151329868541721</v>
      </c>
      <c r="Y17" s="164">
        <f t="shared" si="5"/>
        <v>2.2890473104342193</v>
      </c>
      <c r="Z17" s="162">
        <f t="shared" si="6"/>
        <v>1804</v>
      </c>
      <c r="AA17" s="163">
        <f t="shared" si="7"/>
        <v>3532</v>
      </c>
      <c r="AB17" s="164">
        <f t="shared" si="1"/>
        <v>2.7538716994237218E-2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2305</v>
      </c>
      <c r="S18" s="163">
        <v>1744</v>
      </c>
      <c r="T18" s="163">
        <v>740</v>
      </c>
      <c r="U18" s="163">
        <v>2648</v>
      </c>
      <c r="V18" s="163">
        <v>2460</v>
      </c>
      <c r="W18" s="163">
        <v>3387</v>
      </c>
      <c r="X18" s="165">
        <f t="shared" si="9"/>
        <v>0.37682926829268282</v>
      </c>
      <c r="Y18" s="164">
        <f t="shared" si="5"/>
        <v>0.94208715596330284</v>
      </c>
      <c r="Z18" s="162">
        <f t="shared" si="6"/>
        <v>927</v>
      </c>
      <c r="AA18" s="163">
        <f t="shared" si="7"/>
        <v>1643</v>
      </c>
      <c r="AB18" s="164">
        <f t="shared" si="1"/>
        <v>1.8379041272804229E-2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1068</v>
      </c>
      <c r="S19" s="163">
        <v>1431</v>
      </c>
      <c r="T19" s="163">
        <v>833</v>
      </c>
      <c r="U19" s="163">
        <v>1453</v>
      </c>
      <c r="V19" s="163">
        <v>3944</v>
      </c>
      <c r="W19" s="163">
        <v>2835</v>
      </c>
      <c r="X19" s="165">
        <f t="shared" si="9"/>
        <v>-0.28118661257606492</v>
      </c>
      <c r="Y19" s="164">
        <f t="shared" si="5"/>
        <v>0.98113207547169812</v>
      </c>
      <c r="Z19" s="162">
        <f t="shared" si="6"/>
        <v>-1109</v>
      </c>
      <c r="AA19" s="163">
        <f t="shared" si="7"/>
        <v>1404</v>
      </c>
      <c r="AB19" s="164">
        <f t="shared" si="1"/>
        <v>1.5383697079539412E-2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2071</v>
      </c>
      <c r="S20" s="163">
        <v>1565</v>
      </c>
      <c r="T20" s="163">
        <v>961</v>
      </c>
      <c r="U20" s="163">
        <v>496</v>
      </c>
      <c r="V20" s="163">
        <v>1097</v>
      </c>
      <c r="W20" s="163">
        <v>2071</v>
      </c>
      <c r="X20" s="165">
        <f t="shared" si="9"/>
        <v>0.8878760255241569</v>
      </c>
      <c r="Y20" s="164">
        <f t="shared" si="5"/>
        <v>0.32332268370607031</v>
      </c>
      <c r="Z20" s="162">
        <f t="shared" si="6"/>
        <v>974</v>
      </c>
      <c r="AA20" s="163">
        <f t="shared" si="7"/>
        <v>506</v>
      </c>
      <c r="AB20" s="164">
        <f t="shared" si="1"/>
        <v>1.1237967072919268E-2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21632</v>
      </c>
      <c r="S21" s="169">
        <f t="shared" si="12"/>
        <v>18727</v>
      </c>
      <c r="T21" s="169">
        <f t="shared" si="12"/>
        <v>5857</v>
      </c>
      <c r="U21" s="169">
        <f t="shared" si="12"/>
        <v>23656</v>
      </c>
      <c r="V21" s="169">
        <f t="shared" si="12"/>
        <v>36554</v>
      </c>
      <c r="W21" s="169">
        <f t="shared" si="12"/>
        <v>41332</v>
      </c>
      <c r="X21" s="171">
        <f t="shared" si="9"/>
        <v>0.13071072933194716</v>
      </c>
      <c r="Y21" s="170">
        <f t="shared" si="5"/>
        <v>1.2070806856410532</v>
      </c>
      <c r="Z21" s="168">
        <f>W21-V21</f>
        <v>4778</v>
      </c>
      <c r="AA21" s="169">
        <f t="shared" si="7"/>
        <v>22605</v>
      </c>
      <c r="AB21" s="170">
        <f t="shared" si="1"/>
        <v>0.22428182281887935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310C-0D3B-404B-9026-AF537FD3896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D3942-6617-4794-9862-B298D3C9C13C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f>IFERROR(M9/K9-1,"-")</f>
        <v>-0.25514170377460565</v>
      </c>
      <c r="O9" s="116">
        <f>M9/C9-1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f t="shared" ref="N10:N15" si="4">IFERROR(M10/K10-1,"-")</f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f t="shared" si="4"/>
        <v>0.19841815042424016</v>
      </c>
      <c r="O11" s="116">
        <f t="shared" ref="O11:O15" si="5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f t="shared" si="4"/>
        <v>0.71458744212720116</v>
      </c>
      <c r="O12" s="116">
        <f>IFERROR(M12/C12-1,"-")</f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f t="shared" si="4"/>
        <v>2.03455655261302</v>
      </c>
      <c r="O13" s="116">
        <f t="shared" si="5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f t="shared" si="4"/>
        <v>0.27990025100237959</v>
      </c>
      <c r="O14" s="116">
        <f t="shared" si="5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f t="shared" si="4"/>
        <v>-0.24967200012064361</v>
      </c>
      <c r="O15" s="116">
        <f t="shared" si="5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>
        <v>168193</v>
      </c>
      <c r="N16" s="116">
        <f>IFERROR(M16/K16-1,"-")</f>
        <v>1.3462788588965613</v>
      </c>
      <c r="O16" s="116">
        <f>IFERROR(M16/C16-1,"-")</f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957820</v>
      </c>
      <c r="N21" s="119">
        <v>0.32511918629585868</v>
      </c>
      <c r="O21" s="119">
        <v>0.69994427110510049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262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C7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242</v>
      </c>
      <c r="M30" s="113" t="s">
        <v>69</v>
      </c>
      <c r="N30" s="112" t="s">
        <v>263</v>
      </c>
      <c r="O30" s="112" t="s">
        <v>264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6">IFERROR(E31/C31-1,"-")</f>
        <v>1.012172965116279</v>
      </c>
      <c r="G31" s="115">
        <v>3196</v>
      </c>
      <c r="H31" s="116">
        <f t="shared" ref="H31:H43" si="7">IFERROR(G31/E31-1,"-")</f>
        <v>-0.7114221218961625</v>
      </c>
      <c r="I31" s="115">
        <v>10407</v>
      </c>
      <c r="J31" s="116">
        <f t="shared" ref="J31:J43" si="8">IFERROR(I31/G31-1,"-")</f>
        <v>2.2562578222778473</v>
      </c>
      <c r="K31" s="115">
        <v>12626</v>
      </c>
      <c r="L31" s="116">
        <f t="shared" ref="L31:L43" si="9">IFERROR(K31/I31-1,"-")</f>
        <v>0.21322186989526282</v>
      </c>
      <c r="M31" s="115">
        <v>12040</v>
      </c>
      <c r="N31" s="116">
        <f t="shared" ref="N31:N41" si="10">IFERROR(M31/K31-1,"-")</f>
        <v>-4.6412165373039715E-2</v>
      </c>
      <c r="O31" s="116">
        <f t="shared" ref="O31" si="11">M31/C31-1</f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6"/>
        <v>0.55867259664728008</v>
      </c>
      <c r="G32" s="115">
        <v>2098</v>
      </c>
      <c r="H32" s="116">
        <f t="shared" si="7"/>
        <v>-0.76975417032484639</v>
      </c>
      <c r="I32" s="115">
        <v>8213</v>
      </c>
      <c r="J32" s="116">
        <f t="shared" si="8"/>
        <v>2.9146806482364158</v>
      </c>
      <c r="K32" s="115">
        <v>7310</v>
      </c>
      <c r="L32" s="116">
        <f t="shared" si="9"/>
        <v>-0.10994764397905754</v>
      </c>
      <c r="M32" s="115">
        <v>13841</v>
      </c>
      <c r="N32" s="116">
        <f t="shared" si="10"/>
        <v>0.89343365253077978</v>
      </c>
      <c r="O32" s="116">
        <f>IFERROR(M32/C32-1,"-")</f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6"/>
        <v>-0.88774146519256469</v>
      </c>
      <c r="G33" s="115">
        <v>4607</v>
      </c>
      <c r="H33" s="116">
        <f t="shared" si="7"/>
        <v>3.9859307359307357</v>
      </c>
      <c r="I33" s="115">
        <v>6623</v>
      </c>
      <c r="J33" s="116">
        <f t="shared" si="8"/>
        <v>0.43759496418493593</v>
      </c>
      <c r="K33" s="115">
        <v>3120</v>
      </c>
      <c r="L33" s="116">
        <f t="shared" si="9"/>
        <v>-0.52891438924958478</v>
      </c>
      <c r="M33" s="115">
        <v>8452</v>
      </c>
      <c r="N33" s="116">
        <f t="shared" si="10"/>
        <v>1.7089743589743591</v>
      </c>
      <c r="O33" s="116">
        <f t="shared" ref="O33:O42" si="12">IFERROR(M33/C33-1,"-")</f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6"/>
        <v>-1</v>
      </c>
      <c r="G34" s="115">
        <v>4145</v>
      </c>
      <c r="H34" s="116" t="str">
        <f t="shared" si="7"/>
        <v>-</v>
      </c>
      <c r="I34" s="115">
        <v>10433</v>
      </c>
      <c r="J34" s="116">
        <f t="shared" si="8"/>
        <v>1.5170084439083231</v>
      </c>
      <c r="K34" s="115">
        <v>932</v>
      </c>
      <c r="L34" s="116">
        <f t="shared" si="9"/>
        <v>-0.91066807246237902</v>
      </c>
      <c r="M34" s="115">
        <v>21455</v>
      </c>
      <c r="N34" s="116">
        <f t="shared" si="10"/>
        <v>22.02038626609442</v>
      </c>
      <c r="O34" s="116">
        <f t="shared" si="12"/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6"/>
        <v>-1</v>
      </c>
      <c r="G35" s="115">
        <v>7784</v>
      </c>
      <c r="H35" s="116" t="str">
        <f t="shared" si="7"/>
        <v>-</v>
      </c>
      <c r="I35" s="115">
        <v>11499</v>
      </c>
      <c r="J35" s="116">
        <f t="shared" si="8"/>
        <v>0.47726104830421368</v>
      </c>
      <c r="K35" s="115">
        <v>3865</v>
      </c>
      <c r="L35" s="116">
        <f t="shared" si="9"/>
        <v>-0.66388381598399859</v>
      </c>
      <c r="M35" s="115">
        <v>39819</v>
      </c>
      <c r="N35" s="116">
        <f t="shared" si="10"/>
        <v>9.3024579560155232</v>
      </c>
      <c r="O35" s="116">
        <f t="shared" si="12"/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6"/>
        <v>-1</v>
      </c>
      <c r="G36" s="115">
        <v>3816</v>
      </c>
      <c r="H36" s="116" t="str">
        <f t="shared" si="7"/>
        <v>-</v>
      </c>
      <c r="I36" s="115">
        <v>6475</v>
      </c>
      <c r="J36" s="116">
        <f t="shared" si="8"/>
        <v>0.69680293501048207</v>
      </c>
      <c r="K36" s="115">
        <v>23762</v>
      </c>
      <c r="L36" s="116">
        <f t="shared" si="9"/>
        <v>2.6698069498069499</v>
      </c>
      <c r="M36" s="115">
        <v>29035</v>
      </c>
      <c r="N36" s="116">
        <f t="shared" si="10"/>
        <v>0.22190893022472857</v>
      </c>
      <c r="O36" s="116">
        <f t="shared" si="12"/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6"/>
        <v>-1</v>
      </c>
      <c r="G37" s="115">
        <v>4812</v>
      </c>
      <c r="H37" s="116" t="str">
        <f t="shared" si="7"/>
        <v>-</v>
      </c>
      <c r="I37" s="115">
        <v>40192</v>
      </c>
      <c r="J37" s="116">
        <f t="shared" si="8"/>
        <v>7.3524522028262673</v>
      </c>
      <c r="K37" s="115">
        <v>44490</v>
      </c>
      <c r="L37" s="116">
        <f t="shared" si="9"/>
        <v>0.10693670382165599</v>
      </c>
      <c r="M37" s="115">
        <v>20634</v>
      </c>
      <c r="N37" s="116">
        <f t="shared" si="10"/>
        <v>-0.53621038435603507</v>
      </c>
      <c r="O37" s="116">
        <f t="shared" si="12"/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6"/>
        <v>-0.2945451954252325</v>
      </c>
      <c r="G38" s="115">
        <v>13239</v>
      </c>
      <c r="H38" s="116">
        <f t="shared" si="7"/>
        <v>-0.33136363636363642</v>
      </c>
      <c r="I38" s="115">
        <v>5290</v>
      </c>
      <c r="J38" s="116">
        <f t="shared" si="8"/>
        <v>-0.60042299267316257</v>
      </c>
      <c r="K38" s="115">
        <v>16051</v>
      </c>
      <c r="L38" s="116">
        <f t="shared" si="9"/>
        <v>2.0342155009451797</v>
      </c>
      <c r="M38" s="115">
        <v>35528</v>
      </c>
      <c r="N38" s="116">
        <f t="shared" si="10"/>
        <v>1.2134446451934457</v>
      </c>
      <c r="O38" s="116">
        <f t="shared" si="12"/>
        <v>0.26582819681476466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6"/>
        <v>-0.25887100514866179</v>
      </c>
      <c r="G39" s="115">
        <v>16950</v>
      </c>
      <c r="H39" s="116">
        <f t="shared" si="7"/>
        <v>6.083364626361254E-2</v>
      </c>
      <c r="I39" s="115">
        <v>6718</v>
      </c>
      <c r="J39" s="116">
        <f t="shared" si="8"/>
        <v>-0.60365781710914457</v>
      </c>
      <c r="K39" s="115">
        <v>28344</v>
      </c>
      <c r="L39" s="116">
        <f t="shared" si="9"/>
        <v>3.2191128311997614</v>
      </c>
      <c r="M39" s="115"/>
      <c r="N39" s="116"/>
      <c r="O39" s="116"/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6"/>
        <v>-0.23219397204916647</v>
      </c>
      <c r="G40" s="115">
        <v>14757</v>
      </c>
      <c r="H40" s="116">
        <f t="shared" si="7"/>
        <v>0.61809210526315783</v>
      </c>
      <c r="I40" s="115">
        <v>4935</v>
      </c>
      <c r="J40" s="116">
        <f t="shared" si="8"/>
        <v>-0.66558243545436069</v>
      </c>
      <c r="K40" s="115">
        <v>8019</v>
      </c>
      <c r="L40" s="116">
        <f t="shared" si="9"/>
        <v>0.62492401215805482</v>
      </c>
      <c r="M40" s="115"/>
      <c r="N40" s="116"/>
      <c r="O40" s="116"/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6"/>
        <v>-0.43488080301129239</v>
      </c>
      <c r="G41" s="115">
        <v>4814</v>
      </c>
      <c r="H41" s="116">
        <f t="shared" si="7"/>
        <v>6.8827708703374846E-2</v>
      </c>
      <c r="I41" s="115">
        <v>3869</v>
      </c>
      <c r="J41" s="116">
        <f t="shared" si="8"/>
        <v>-0.19630245118404654</v>
      </c>
      <c r="K41" s="115">
        <v>9833</v>
      </c>
      <c r="L41" s="116">
        <f t="shared" si="9"/>
        <v>1.5414835874903074</v>
      </c>
      <c r="M41" s="115"/>
      <c r="N41" s="116"/>
      <c r="O41" s="116"/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6"/>
        <v>-0.13029949436017119</v>
      </c>
      <c r="G42" s="115">
        <v>3534</v>
      </c>
      <c r="H42" s="116">
        <f t="shared" si="7"/>
        <v>-0.6048747763864043</v>
      </c>
      <c r="I42" s="115">
        <v>4602</v>
      </c>
      <c r="J42" s="116">
        <f t="shared" si="8"/>
        <v>0.3022071307300509</v>
      </c>
      <c r="K42" s="115">
        <v>15115</v>
      </c>
      <c r="L42" s="116">
        <f t="shared" si="9"/>
        <v>2.2844415471534116</v>
      </c>
      <c r="M42" s="115"/>
      <c r="N42" s="116"/>
      <c r="O42" s="116"/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6"/>
        <v>-0.46538415415396461</v>
      </c>
      <c r="G43" s="118">
        <v>83752</v>
      </c>
      <c r="H43" s="119">
        <f t="shared" si="7"/>
        <v>-1.123913864752546E-2</v>
      </c>
      <c r="I43" s="118">
        <v>119256</v>
      </c>
      <c r="J43" s="119">
        <f t="shared" si="8"/>
        <v>0.42391823478842294</v>
      </c>
      <c r="K43" s="118">
        <v>173467</v>
      </c>
      <c r="L43" s="119">
        <f t="shared" si="9"/>
        <v>0.45457670892869118</v>
      </c>
      <c r="M43" s="118">
        <v>180804</v>
      </c>
      <c r="N43" s="119">
        <v>0.61207603694853607</v>
      </c>
      <c r="O43" s="119">
        <v>0.69374601866077112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265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C7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242</v>
      </c>
      <c r="M52" s="113" t="s">
        <v>69</v>
      </c>
      <c r="N52" s="112" t="s">
        <v>263</v>
      </c>
      <c r="O52" s="112" t="s">
        <v>264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13">IFERROR(E53/C53-1,"-")</f>
        <v>1.2057613168724282</v>
      </c>
      <c r="G53" s="115">
        <v>55</v>
      </c>
      <c r="H53" s="116">
        <f t="shared" ref="H53:H65" si="14">IFERROR(G53/E53-1,"-")</f>
        <v>-0.99358675373134331</v>
      </c>
      <c r="I53" s="115">
        <v>4551</v>
      </c>
      <c r="J53" s="116">
        <f t="shared" ref="J53:J65" si="15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f t="shared" ref="N53:N63" si="16">IFERROR(M53/K53-1,"-")</f>
        <v>0.49184210526315786</v>
      </c>
      <c r="O53" s="116">
        <f t="shared" ref="O53" si="17">IFERROR(M53/C53-1,"-")</f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13"/>
        <v>0.40653873489694381</v>
      </c>
      <c r="G54" s="115">
        <v>113</v>
      </c>
      <c r="H54" s="116">
        <f t="shared" si="14"/>
        <v>-0.98096681825837961</v>
      </c>
      <c r="I54" s="115">
        <v>3869</v>
      </c>
      <c r="J54" s="116">
        <f t="shared" si="15"/>
        <v>33.238938053097343</v>
      </c>
      <c r="K54" s="115">
        <v>1381</v>
      </c>
      <c r="L54" s="116">
        <f t="shared" ref="L54:L65" si="18">IFERROR(K54/I54-1,"-")</f>
        <v>-0.64306022227965887</v>
      </c>
      <c r="M54" s="115">
        <v>6599</v>
      </c>
      <c r="N54" s="116">
        <f t="shared" si="16"/>
        <v>3.7784214337436639</v>
      </c>
      <c r="O54" s="116">
        <f>IFERROR(M54/C54-1,"-")</f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13"/>
        <v>-0.85130910511918723</v>
      </c>
      <c r="G55" s="115">
        <v>181</v>
      </c>
      <c r="H55" s="116">
        <f t="shared" si="14"/>
        <v>-0.76215505913272008</v>
      </c>
      <c r="I55" s="115">
        <v>3001</v>
      </c>
      <c r="J55" s="116">
        <f t="shared" si="15"/>
        <v>15.58011049723757</v>
      </c>
      <c r="K55" s="115">
        <v>2585</v>
      </c>
      <c r="L55" s="116">
        <f t="shared" si="18"/>
        <v>-0.13862045984671778</v>
      </c>
      <c r="M55" s="115">
        <v>7711</v>
      </c>
      <c r="N55" s="116">
        <f t="shared" si="16"/>
        <v>1.9829787234042553</v>
      </c>
      <c r="O55" s="116">
        <f t="shared" ref="O55:O64" si="19">IFERROR(M55/C55-1,"-")</f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13"/>
        <v>-1</v>
      </c>
      <c r="G56" s="115">
        <v>331</v>
      </c>
      <c r="H56" s="116" t="str">
        <f t="shared" si="14"/>
        <v>-</v>
      </c>
      <c r="I56" s="115">
        <v>3344</v>
      </c>
      <c r="J56" s="116">
        <f t="shared" si="15"/>
        <v>9.1027190332326278</v>
      </c>
      <c r="K56" s="115">
        <v>784</v>
      </c>
      <c r="L56" s="116">
        <f t="shared" si="18"/>
        <v>-0.76555023923444976</v>
      </c>
      <c r="M56" s="115">
        <v>20810</v>
      </c>
      <c r="N56" s="116">
        <f t="shared" si="16"/>
        <v>25.543367346938776</v>
      </c>
      <c r="O56" s="116">
        <f t="shared" si="19"/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13"/>
        <v>-1</v>
      </c>
      <c r="G57" s="115">
        <v>192</v>
      </c>
      <c r="H57" s="116" t="str">
        <f t="shared" si="14"/>
        <v>-</v>
      </c>
      <c r="I57" s="115">
        <v>2914</v>
      </c>
      <c r="J57" s="116">
        <f t="shared" si="15"/>
        <v>14.177083333333334</v>
      </c>
      <c r="K57" s="115">
        <v>3554</v>
      </c>
      <c r="L57" s="116">
        <f t="shared" si="18"/>
        <v>0.21962937542896355</v>
      </c>
      <c r="M57" s="115">
        <v>12704</v>
      </c>
      <c r="N57" s="116">
        <f t="shared" si="16"/>
        <v>2.5745638716938659</v>
      </c>
      <c r="O57" s="116">
        <f t="shared" si="19"/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13"/>
        <v>-1</v>
      </c>
      <c r="G58" s="115">
        <v>1256</v>
      </c>
      <c r="H58" s="116" t="str">
        <f t="shared" si="14"/>
        <v>-</v>
      </c>
      <c r="I58" s="115">
        <v>838</v>
      </c>
      <c r="J58" s="116">
        <f t="shared" si="15"/>
        <v>-0.33280254777070062</v>
      </c>
      <c r="K58" s="115">
        <v>8062</v>
      </c>
      <c r="L58" s="116">
        <f t="shared" si="18"/>
        <v>8.6205250596658711</v>
      </c>
      <c r="M58" s="115">
        <v>8969</v>
      </c>
      <c r="N58" s="116">
        <f t="shared" si="16"/>
        <v>0.11250310096750193</v>
      </c>
      <c r="O58" s="116">
        <f t="shared" si="19"/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13"/>
        <v>-1</v>
      </c>
      <c r="G59" s="115">
        <v>334</v>
      </c>
      <c r="H59" s="116" t="str">
        <f t="shared" si="14"/>
        <v>-</v>
      </c>
      <c r="I59" s="115">
        <v>7079</v>
      </c>
      <c r="J59" s="116">
        <f t="shared" si="15"/>
        <v>20.194610778443113</v>
      </c>
      <c r="K59" s="115">
        <v>16421</v>
      </c>
      <c r="L59" s="116">
        <f t="shared" si="18"/>
        <v>1.3196779206102556</v>
      </c>
      <c r="M59" s="115">
        <v>13575</v>
      </c>
      <c r="N59" s="116">
        <f t="shared" si="16"/>
        <v>-0.17331465805980151</v>
      </c>
      <c r="O59" s="116">
        <f t="shared" si="19"/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13"/>
        <v>-0.22581710135358202</v>
      </c>
      <c r="G60" s="115">
        <v>4745</v>
      </c>
      <c r="H60" s="116">
        <f t="shared" si="14"/>
        <v>-0.59530916844349679</v>
      </c>
      <c r="I60" s="115">
        <v>4021</v>
      </c>
      <c r="J60" s="116">
        <f t="shared" si="15"/>
        <v>-0.15258166491043201</v>
      </c>
      <c r="K60" s="115">
        <v>15031</v>
      </c>
      <c r="L60" s="116">
        <f t="shared" si="18"/>
        <v>2.7381248445660282</v>
      </c>
      <c r="M60" s="115">
        <v>16494</v>
      </c>
      <c r="N60" s="116">
        <f t="shared" si="16"/>
        <v>9.7332180161000537E-2</v>
      </c>
      <c r="O60" s="116">
        <f t="shared" si="19"/>
        <v>8.9072301089468509E-2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13"/>
        <v>8.782687105500453E-2</v>
      </c>
      <c r="G61" s="115">
        <v>7629</v>
      </c>
      <c r="H61" s="116">
        <f t="shared" si="14"/>
        <v>-0.36762267904509283</v>
      </c>
      <c r="I61" s="115">
        <v>5575</v>
      </c>
      <c r="J61" s="116">
        <f t="shared" si="15"/>
        <v>-0.26923581072224412</v>
      </c>
      <c r="K61" s="115">
        <v>8587</v>
      </c>
      <c r="L61" s="116">
        <f t="shared" si="18"/>
        <v>0.54026905829596417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13"/>
        <v>0.19953364423717512</v>
      </c>
      <c r="G62" s="115">
        <v>4249</v>
      </c>
      <c r="H62" s="116">
        <f t="shared" si="14"/>
        <v>-0.41002499305748408</v>
      </c>
      <c r="I62" s="115">
        <v>4051</v>
      </c>
      <c r="J62" s="116">
        <f t="shared" si="15"/>
        <v>-4.6599199811720449E-2</v>
      </c>
      <c r="K62" s="115">
        <v>7767</v>
      </c>
      <c r="L62" s="116">
        <f t="shared" si="18"/>
        <v>0.91730436929153303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13"/>
        <v>-0.22503242542153046</v>
      </c>
      <c r="G63" s="115">
        <v>2401</v>
      </c>
      <c r="H63" s="116">
        <f t="shared" si="14"/>
        <v>-0.33026499302649925</v>
      </c>
      <c r="I63" s="115">
        <v>3662</v>
      </c>
      <c r="J63" s="116">
        <f t="shared" si="15"/>
        <v>0.52519783423573507</v>
      </c>
      <c r="K63" s="115">
        <v>5046</v>
      </c>
      <c r="L63" s="116">
        <f t="shared" si="18"/>
        <v>0.37793555434188963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13"/>
        <v>7.5030919334890811E-2</v>
      </c>
      <c r="G64" s="115">
        <v>2942</v>
      </c>
      <c r="H64" s="116">
        <f t="shared" si="14"/>
        <v>-0.62392943883420682</v>
      </c>
      <c r="I64" s="115">
        <v>3633</v>
      </c>
      <c r="J64" s="116">
        <f t="shared" si="15"/>
        <v>0.23487423521413997</v>
      </c>
      <c r="K64" s="115">
        <v>8911</v>
      </c>
      <c r="L64" s="116">
        <f t="shared" si="18"/>
        <v>1.4527938342967244</v>
      </c>
      <c r="M64" s="115"/>
      <c r="N64" s="116"/>
      <c r="O64" s="116"/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13"/>
        <v>-0.32285205700576025</v>
      </c>
      <c r="G65" s="118">
        <v>24428</v>
      </c>
      <c r="H65" s="119">
        <f t="shared" si="14"/>
        <v>-0.60114946282206183</v>
      </c>
      <c r="I65" s="118">
        <v>46538</v>
      </c>
      <c r="J65" s="119">
        <f t="shared" si="15"/>
        <v>0.90510889143605699</v>
      </c>
      <c r="K65" s="118">
        <v>81929</v>
      </c>
      <c r="L65" s="119">
        <f t="shared" si="18"/>
        <v>0.76047531049894701</v>
      </c>
      <c r="M65" s="118">
        <v>92531</v>
      </c>
      <c r="N65" s="119">
        <v>0.792611104653415</v>
      </c>
      <c r="O65" s="119">
        <v>0.50579332790886911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266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C7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242</v>
      </c>
      <c r="M74" s="113" t="s">
        <v>69</v>
      </c>
      <c r="N74" s="112" t="s">
        <v>263</v>
      </c>
      <c r="O74" s="112" t="s">
        <v>264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20">IFERROR(E75/C75-1,"-")</f>
        <v>0.54641089108910901</v>
      </c>
      <c r="G75" s="115">
        <v>3141</v>
      </c>
      <c r="H75" s="116">
        <f t="shared" ref="H75:H87" si="21">IFERROR(G75/E75-1,"-")</f>
        <v>0.25690276110444188</v>
      </c>
      <c r="I75" s="115">
        <v>5856</v>
      </c>
      <c r="J75" s="116">
        <f t="shared" ref="J75:J87" si="22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f t="shared" ref="N75:N83" si="23">IFERROR(M75/K75-1,"-")</f>
        <v>-0.27815544980738727</v>
      </c>
      <c r="O75" s="116">
        <f t="shared" ref="O75" si="24">M75/C75-1</f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20"/>
        <v>0.95384615384615379</v>
      </c>
      <c r="G76" s="115">
        <v>1985</v>
      </c>
      <c r="H76" s="116">
        <f t="shared" si="21"/>
        <v>-0.37480314960629924</v>
      </c>
      <c r="I76" s="115">
        <v>4344</v>
      </c>
      <c r="J76" s="116">
        <f t="shared" si="22"/>
        <v>1.1884130982367758</v>
      </c>
      <c r="K76" s="115">
        <v>5929</v>
      </c>
      <c r="L76" s="116">
        <f t="shared" ref="L76:L87" si="25">IFERROR(K76/I76-1,"-")</f>
        <v>0.36487108655616951</v>
      </c>
      <c r="M76" s="115">
        <v>7242</v>
      </c>
      <c r="N76" s="116">
        <f t="shared" si="23"/>
        <v>0.22145387080452017</v>
      </c>
      <c r="O76" s="116">
        <f>IFERROR(M76/C76-1,"-")</f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20"/>
        <v>-0.94763893350465789</v>
      </c>
      <c r="G77" s="115">
        <v>4426</v>
      </c>
      <c r="H77" s="116">
        <f t="shared" si="21"/>
        <v>26.153374233128833</v>
      </c>
      <c r="I77" s="115">
        <v>3622</v>
      </c>
      <c r="J77" s="116">
        <f t="shared" si="22"/>
        <v>-0.18165386353366475</v>
      </c>
      <c r="K77" s="115">
        <v>535</v>
      </c>
      <c r="L77" s="116">
        <f t="shared" si="25"/>
        <v>-0.85229155162893433</v>
      </c>
      <c r="M77" s="115">
        <v>741</v>
      </c>
      <c r="N77" s="116">
        <f t="shared" si="23"/>
        <v>0.38504672897196257</v>
      </c>
      <c r="O77" s="116">
        <f t="shared" ref="O77:O86" si="26">IFERROR(M77/C77-1,"-")</f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20"/>
        <v>-1</v>
      </c>
      <c r="G78" s="115">
        <v>3814</v>
      </c>
      <c r="H78" s="116" t="str">
        <f t="shared" si="21"/>
        <v>-</v>
      </c>
      <c r="I78" s="115">
        <v>7089</v>
      </c>
      <c r="J78" s="116">
        <f t="shared" si="22"/>
        <v>0.85867855270057691</v>
      </c>
      <c r="K78" s="115">
        <v>148</v>
      </c>
      <c r="L78" s="116">
        <f t="shared" si="25"/>
        <v>-0.9791225842855128</v>
      </c>
      <c r="M78" s="115">
        <v>645</v>
      </c>
      <c r="N78" s="116">
        <f t="shared" si="23"/>
        <v>3.3581081081081079</v>
      </c>
      <c r="O78" s="116">
        <f t="shared" si="26"/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20"/>
        <v>-1</v>
      </c>
      <c r="G79" s="115">
        <v>7592</v>
      </c>
      <c r="H79" s="116" t="str">
        <f t="shared" si="21"/>
        <v>-</v>
      </c>
      <c r="I79" s="115">
        <v>8585</v>
      </c>
      <c r="J79" s="116">
        <f t="shared" si="22"/>
        <v>0.13079557428872501</v>
      </c>
      <c r="K79" s="115">
        <v>311</v>
      </c>
      <c r="L79" s="116">
        <f t="shared" si="25"/>
        <v>-0.9637740244612697</v>
      </c>
      <c r="M79" s="115">
        <v>27115</v>
      </c>
      <c r="N79" s="116">
        <f t="shared" si="23"/>
        <v>86.186495176848879</v>
      </c>
      <c r="O79" s="116">
        <f t="shared" si="26"/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20"/>
        <v>-1</v>
      </c>
      <c r="G80" s="115">
        <v>2560</v>
      </c>
      <c r="H80" s="116" t="str">
        <f t="shared" si="21"/>
        <v>-</v>
      </c>
      <c r="I80" s="115">
        <v>5637</v>
      </c>
      <c r="J80" s="116">
        <f t="shared" si="22"/>
        <v>1.2019531250000002</v>
      </c>
      <c r="K80" s="115">
        <v>15700</v>
      </c>
      <c r="L80" s="116">
        <f t="shared" si="25"/>
        <v>1.7851694163562177</v>
      </c>
      <c r="M80" s="115">
        <v>20066</v>
      </c>
      <c r="N80" s="116">
        <f t="shared" si="23"/>
        <v>0.27808917197452221</v>
      </c>
      <c r="O80" s="116">
        <f t="shared" si="26"/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20"/>
        <v>-1</v>
      </c>
      <c r="G81" s="115">
        <v>4478</v>
      </c>
      <c r="H81" s="116" t="str">
        <f t="shared" si="21"/>
        <v>-</v>
      </c>
      <c r="I81" s="115">
        <v>33113</v>
      </c>
      <c r="J81" s="116">
        <f t="shared" si="22"/>
        <v>6.3945958016971867</v>
      </c>
      <c r="K81" s="115">
        <v>28069</v>
      </c>
      <c r="L81" s="116">
        <f t="shared" si="25"/>
        <v>-0.1523268806813034</v>
      </c>
      <c r="M81" s="115">
        <v>7059</v>
      </c>
      <c r="N81" s="116">
        <f t="shared" si="23"/>
        <v>-0.74851259396487224</v>
      </c>
      <c r="O81" s="116">
        <f t="shared" si="26"/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20"/>
        <v>-0.37509673425166379</v>
      </c>
      <c r="G82" s="115">
        <v>8494</v>
      </c>
      <c r="H82" s="116">
        <f t="shared" si="21"/>
        <v>5.1888544891640853E-2</v>
      </c>
      <c r="I82" s="115">
        <v>1269</v>
      </c>
      <c r="J82" s="116">
        <f t="shared" si="22"/>
        <v>-0.85060042382858492</v>
      </c>
      <c r="K82" s="115">
        <v>1020</v>
      </c>
      <c r="L82" s="116">
        <f t="shared" si="25"/>
        <v>-0.19621749408983447</v>
      </c>
      <c r="M82" s="115">
        <v>19034</v>
      </c>
      <c r="N82" s="116">
        <f t="shared" si="23"/>
        <v>17.66078431372549</v>
      </c>
      <c r="O82" s="116">
        <f t="shared" si="26"/>
        <v>0.4729917969354589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20"/>
        <v>-0.62613430127041747</v>
      </c>
      <c r="G83" s="115">
        <v>9321</v>
      </c>
      <c r="H83" s="116">
        <f t="shared" si="21"/>
        <v>1.3814512008175779</v>
      </c>
      <c r="I83" s="115">
        <v>1143</v>
      </c>
      <c r="J83" s="116">
        <f t="shared" si="22"/>
        <v>-0.87737367235275188</v>
      </c>
      <c r="K83" s="115">
        <v>19757</v>
      </c>
      <c r="L83" s="116">
        <f t="shared" si="25"/>
        <v>16.285214348206473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20"/>
        <v>-0.67347633639768478</v>
      </c>
      <c r="G84" s="115">
        <v>10508</v>
      </c>
      <c r="H84" s="116">
        <f t="shared" si="21"/>
        <v>4.4786235662148073</v>
      </c>
      <c r="I84" s="115">
        <v>884</v>
      </c>
      <c r="J84" s="116">
        <f t="shared" si="22"/>
        <v>-0.91587362009897222</v>
      </c>
      <c r="K84" s="115">
        <v>252</v>
      </c>
      <c r="L84" s="116">
        <f t="shared" si="25"/>
        <v>-0.71493212669683259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20"/>
        <v>-0.72517942583732053</v>
      </c>
      <c r="G85" s="115">
        <v>2413</v>
      </c>
      <c r="H85" s="116">
        <f t="shared" si="21"/>
        <v>1.6256800870511428</v>
      </c>
      <c r="I85" s="115">
        <v>207</v>
      </c>
      <c r="J85" s="116">
        <f t="shared" si="22"/>
        <v>-0.91421467053460426</v>
      </c>
      <c r="K85" s="115">
        <v>4787</v>
      </c>
      <c r="L85" s="116">
        <f t="shared" si="25"/>
        <v>22.125603864734298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20"/>
        <v>-0.62720319255071499</v>
      </c>
      <c r="G86" s="115">
        <v>592</v>
      </c>
      <c r="H86" s="116">
        <f t="shared" si="21"/>
        <v>-0.47190008920606596</v>
      </c>
      <c r="I86" s="115">
        <v>969</v>
      </c>
      <c r="J86" s="116">
        <f t="shared" si="22"/>
        <v>0.63682432432432434</v>
      </c>
      <c r="K86" s="115">
        <v>6204</v>
      </c>
      <c r="L86" s="116">
        <f t="shared" si="25"/>
        <v>5.4024767801857587</v>
      </c>
      <c r="M86" s="115"/>
      <c r="N86" s="116"/>
      <c r="O86" s="116"/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20"/>
        <v>-0.65498882221437815</v>
      </c>
      <c r="G87" s="118">
        <v>59324</v>
      </c>
      <c r="H87" s="119">
        <f t="shared" si="21"/>
        <v>1.5289453491346237</v>
      </c>
      <c r="I87" s="118">
        <v>72718</v>
      </c>
      <c r="J87" s="119">
        <f t="shared" si="22"/>
        <v>0.22577708853078016</v>
      </c>
      <c r="K87" s="118">
        <v>91538</v>
      </c>
      <c r="L87" s="119">
        <f t="shared" si="25"/>
        <v>0.25880799801974752</v>
      </c>
      <c r="M87" s="118">
        <v>88273</v>
      </c>
      <c r="N87" s="119">
        <v>0.45814199345865414</v>
      </c>
      <c r="O87" s="119">
        <v>0.94871738266590144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267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C7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242</v>
      </c>
      <c r="M96" s="113" t="s">
        <v>69</v>
      </c>
      <c r="N96" s="112" t="s">
        <v>263</v>
      </c>
      <c r="O96" s="112" t="s">
        <v>264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27">IFERROR(E97/C97-1,"-")</f>
        <v>-0.11182211116363883</v>
      </c>
      <c r="G97" s="115">
        <v>9717</v>
      </c>
      <c r="H97" s="116">
        <f t="shared" ref="H97:H109" si="28">IFERROR(G97/E97-1,"-")</f>
        <v>-0.81528371827773027</v>
      </c>
      <c r="I97" s="115">
        <v>60290</v>
      </c>
      <c r="J97" s="116">
        <f t="shared" ref="J97:J109" si="29">IFERROR(I97/G97-1,"-")</f>
        <v>5.2045898940002058</v>
      </c>
      <c r="K97" s="115">
        <v>107519</v>
      </c>
      <c r="L97" s="116">
        <f t="shared" ref="L97:L109" si="30">IFERROR(K97/I97-1,"-")</f>
        <v>0.78336374191408198</v>
      </c>
      <c r="M97" s="115">
        <v>77451</v>
      </c>
      <c r="N97" s="116">
        <f t="shared" ref="N97:N105" si="31">IFERROR(M97/K97-1,"-")</f>
        <v>-0.27965289855746422</v>
      </c>
      <c r="O97" s="116">
        <f t="shared" ref="O97" si="32">M97/C97-1</f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27"/>
        <v>-9.8373531433059491E-2</v>
      </c>
      <c r="G98" s="115">
        <v>10842</v>
      </c>
      <c r="H98" s="116">
        <f t="shared" si="28"/>
        <v>-0.80323763202787557</v>
      </c>
      <c r="I98" s="115">
        <v>48282</v>
      </c>
      <c r="J98" s="116">
        <f t="shared" si="29"/>
        <v>3.4532374100719423</v>
      </c>
      <c r="K98" s="115">
        <v>109366</v>
      </c>
      <c r="L98" s="116">
        <f t="shared" si="30"/>
        <v>1.2651505737127708</v>
      </c>
      <c r="M98" s="115">
        <v>131797</v>
      </c>
      <c r="N98" s="116">
        <f t="shared" si="31"/>
        <v>0.20510030539655832</v>
      </c>
      <c r="O98" s="116">
        <f>IFERROR(M98/C98-1,"-")</f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27"/>
        <v>-0.65636500053592484</v>
      </c>
      <c r="G99" s="115">
        <v>14579</v>
      </c>
      <c r="H99" s="116">
        <f t="shared" si="28"/>
        <v>-0.24209814930338946</v>
      </c>
      <c r="I99" s="115">
        <v>61774</v>
      </c>
      <c r="J99" s="116">
        <f t="shared" si="29"/>
        <v>3.2371904794567525</v>
      </c>
      <c r="K99" s="115">
        <v>104602</v>
      </c>
      <c r="L99" s="116">
        <f t="shared" si="30"/>
        <v>0.69330138893385573</v>
      </c>
      <c r="M99" s="115">
        <v>120644</v>
      </c>
      <c r="N99" s="116">
        <f t="shared" si="31"/>
        <v>0.15336226840786993</v>
      </c>
      <c r="O99" s="116">
        <f t="shared" ref="O99:O108" si="33">IFERROR(M99/C99-1,"-")</f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27"/>
        <v>-1</v>
      </c>
      <c r="G100" s="115">
        <v>21810</v>
      </c>
      <c r="H100" s="116" t="str">
        <f t="shared" si="28"/>
        <v>-</v>
      </c>
      <c r="I100" s="115">
        <v>65836</v>
      </c>
      <c r="J100" s="116">
        <f t="shared" si="29"/>
        <v>2.0186153140761118</v>
      </c>
      <c r="K100" s="115">
        <v>70561</v>
      </c>
      <c r="L100" s="116">
        <f t="shared" si="30"/>
        <v>7.1769244790084397E-2</v>
      </c>
      <c r="M100" s="115">
        <v>101126</v>
      </c>
      <c r="N100" s="116">
        <f t="shared" si="31"/>
        <v>0.43317129859270698</v>
      </c>
      <c r="O100" s="116">
        <f t="shared" si="33"/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27"/>
        <v>-1</v>
      </c>
      <c r="G101" s="115">
        <v>27243</v>
      </c>
      <c r="H101" s="116" t="str">
        <f t="shared" si="28"/>
        <v>-</v>
      </c>
      <c r="I101" s="115">
        <v>56962</v>
      </c>
      <c r="J101" s="116">
        <f t="shared" si="29"/>
        <v>1.0908857321146717</v>
      </c>
      <c r="K101" s="115">
        <v>37256</v>
      </c>
      <c r="L101" s="116">
        <f t="shared" si="30"/>
        <v>-0.34594993153330289</v>
      </c>
      <c r="M101" s="115">
        <v>84965</v>
      </c>
      <c r="N101" s="116">
        <f t="shared" si="31"/>
        <v>1.2805722568176936</v>
      </c>
      <c r="O101" s="116">
        <f t="shared" si="33"/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27"/>
        <v>-1</v>
      </c>
      <c r="G102" s="115">
        <v>10252</v>
      </c>
      <c r="H102" s="116" t="str">
        <f t="shared" si="28"/>
        <v>-</v>
      </c>
      <c r="I102" s="115">
        <v>44414</v>
      </c>
      <c r="J102" s="116">
        <f t="shared" si="29"/>
        <v>3.3322278579789311</v>
      </c>
      <c r="K102" s="115">
        <v>37592</v>
      </c>
      <c r="L102" s="116">
        <f t="shared" si="30"/>
        <v>-0.15360021614806141</v>
      </c>
      <c r="M102" s="115">
        <v>49492</v>
      </c>
      <c r="N102" s="116">
        <f t="shared" si="31"/>
        <v>0.31655671419450937</v>
      </c>
      <c r="O102" s="116">
        <f t="shared" si="33"/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27"/>
        <v>-1</v>
      </c>
      <c r="G103" s="115">
        <v>1786</v>
      </c>
      <c r="H103" s="116" t="str">
        <f t="shared" si="28"/>
        <v>-</v>
      </c>
      <c r="I103" s="115">
        <v>97176</v>
      </c>
      <c r="J103" s="116">
        <f t="shared" si="29"/>
        <v>53.409854423292273</v>
      </c>
      <c r="K103" s="115">
        <v>88132</v>
      </c>
      <c r="L103" s="116">
        <f t="shared" si="30"/>
        <v>-9.3068247303860985E-2</v>
      </c>
      <c r="M103" s="115">
        <v>78876</v>
      </c>
      <c r="N103" s="116">
        <f t="shared" si="31"/>
        <v>-0.10502428175917944</v>
      </c>
      <c r="O103" s="116">
        <f t="shared" si="33"/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27"/>
        <v>-0.9075269788233169</v>
      </c>
      <c r="G104" s="115">
        <v>19444</v>
      </c>
      <c r="H104" s="116">
        <f t="shared" si="28"/>
        <v>2.1647135416666665</v>
      </c>
      <c r="I104" s="115">
        <v>120327</v>
      </c>
      <c r="J104" s="116">
        <f t="shared" si="29"/>
        <v>5.1883871631351575</v>
      </c>
      <c r="K104" s="115">
        <v>55634</v>
      </c>
      <c r="L104" s="116">
        <f t="shared" si="30"/>
        <v>-0.53764325546219882</v>
      </c>
      <c r="M104" s="115">
        <v>132665</v>
      </c>
      <c r="N104" s="116">
        <f t="shared" si="31"/>
        <v>1.3846029406478051</v>
      </c>
      <c r="O104" s="116">
        <f t="shared" si="33"/>
        <v>0.99673394440180019</v>
      </c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27"/>
        <v>-0.88658985472524121</v>
      </c>
      <c r="G105" s="115">
        <v>30192</v>
      </c>
      <c r="H105" s="116">
        <f t="shared" si="28"/>
        <v>4.798348377184559</v>
      </c>
      <c r="I105" s="115">
        <v>67772</v>
      </c>
      <c r="J105" s="116">
        <f t="shared" si="29"/>
        <v>1.2447005829358773</v>
      </c>
      <c r="K105" s="115">
        <v>38580</v>
      </c>
      <c r="L105" s="116">
        <f t="shared" si="30"/>
        <v>-0.43073835802396265</v>
      </c>
      <c r="M105" s="115"/>
      <c r="N105" s="116"/>
      <c r="O105" s="116"/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27"/>
        <v>-0.89128958178348483</v>
      </c>
      <c r="G106" s="115">
        <v>59737</v>
      </c>
      <c r="H106" s="116">
        <f t="shared" si="28"/>
        <v>7.886789645938709</v>
      </c>
      <c r="I106" s="115">
        <v>91297</v>
      </c>
      <c r="J106" s="116">
        <f t="shared" si="29"/>
        <v>0.52831578418735448</v>
      </c>
      <c r="K106" s="115">
        <v>95056</v>
      </c>
      <c r="L106" s="116">
        <f t="shared" si="30"/>
        <v>4.1173313471417394E-2</v>
      </c>
      <c r="M106" s="115"/>
      <c r="N106" s="116"/>
      <c r="O106" s="116"/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27"/>
        <v>-0.8228320565913656</v>
      </c>
      <c r="G107" s="115">
        <v>75784</v>
      </c>
      <c r="H107" s="116">
        <f t="shared" si="28"/>
        <v>6.6027287319422152</v>
      </c>
      <c r="I107" s="115">
        <v>93087</v>
      </c>
      <c r="J107" s="116">
        <f t="shared" si="29"/>
        <v>0.22831996199725535</v>
      </c>
      <c r="K107" s="115">
        <v>60657</v>
      </c>
      <c r="L107" s="116">
        <f t="shared" si="30"/>
        <v>-0.34838377002159271</v>
      </c>
      <c r="M107" s="115"/>
      <c r="N107" s="116"/>
      <c r="O107" s="116"/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27"/>
        <v>-4.4651078811952738E-2</v>
      </c>
      <c r="G108" s="115">
        <v>54232</v>
      </c>
      <c r="H108" s="116">
        <f t="shared" si="28"/>
        <v>2.4947081947384264E-2</v>
      </c>
      <c r="I108" s="115">
        <v>88224</v>
      </c>
      <c r="J108" s="116">
        <f t="shared" si="29"/>
        <v>0.62678861188965929</v>
      </c>
      <c r="K108" s="115">
        <v>56527</v>
      </c>
      <c r="L108" s="116">
        <f t="shared" si="30"/>
        <v>-0.35927865433442152</v>
      </c>
      <c r="M108" s="115"/>
      <c r="N108" s="116"/>
      <c r="O108" s="116"/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27"/>
        <v>-0.6876505903808523</v>
      </c>
      <c r="G109" s="118">
        <v>335618</v>
      </c>
      <c r="H109" s="119">
        <f t="shared" si="28"/>
        <v>0.58928097889911735</v>
      </c>
      <c r="I109" s="118">
        <v>895441</v>
      </c>
      <c r="J109" s="119">
        <f t="shared" si="29"/>
        <v>1.6680362793413939</v>
      </c>
      <c r="K109" s="118">
        <v>861482</v>
      </c>
      <c r="L109" s="119">
        <f t="shared" si="30"/>
        <v>-3.792433002286022E-2</v>
      </c>
      <c r="M109" s="118">
        <v>777016</v>
      </c>
      <c r="N109" s="119">
        <v>0.27241583723893092</v>
      </c>
      <c r="O109" s="119">
        <v>0.70139305530617868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268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C7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242</v>
      </c>
      <c r="M118" s="113" t="s">
        <v>69</v>
      </c>
      <c r="N118" s="112" t="s">
        <v>263</v>
      </c>
      <c r="O118" s="112" t="s">
        <v>264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34">IFERROR(E119/C119-1,"-")</f>
        <v>-0.27240905113139147</v>
      </c>
      <c r="G119" s="115">
        <v>147</v>
      </c>
      <c r="H119" s="116">
        <f t="shared" ref="H119:H131" si="35">IFERROR(G119/E119-1,"-")</f>
        <v>-0.99158075601374573</v>
      </c>
      <c r="I119" s="115">
        <v>14615</v>
      </c>
      <c r="J119" s="116">
        <f t="shared" ref="J119:J131" si="36">IFERROR(I119/G119-1,"-")</f>
        <v>98.421768707482997</v>
      </c>
      <c r="K119" s="115">
        <v>33856</v>
      </c>
      <c r="L119" s="116">
        <f t="shared" ref="L119:L131" si="37">IFERROR(K119/I119-1,"-")</f>
        <v>1.3165241190557646</v>
      </c>
      <c r="M119" s="115">
        <v>34817</v>
      </c>
      <c r="N119" s="116">
        <f t="shared" ref="N119:N127" si="38">IFERROR(M119/K119-1,"-")</f>
        <v>2.8384924385633337E-2</v>
      </c>
      <c r="O119" s="116">
        <f t="shared" ref="O119" si="39">M119/C119-1</f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34"/>
        <v>-0.15169834133071369</v>
      </c>
      <c r="G120" s="115">
        <v>105</v>
      </c>
      <c r="H120" s="116">
        <f t="shared" si="35"/>
        <v>-0.99532335649385351</v>
      </c>
      <c r="I120" s="115">
        <v>17812</v>
      </c>
      <c r="J120" s="116">
        <f t="shared" si="36"/>
        <v>168.63809523809525</v>
      </c>
      <c r="K120" s="115">
        <v>34864</v>
      </c>
      <c r="L120" s="116">
        <f t="shared" si="37"/>
        <v>0.95733213563889508</v>
      </c>
      <c r="M120" s="115">
        <v>37890</v>
      </c>
      <c r="N120" s="116">
        <f t="shared" si="38"/>
        <v>8.679440110142278E-2</v>
      </c>
      <c r="O120" s="116">
        <f>IFERROR(M120/C120-1,"-")</f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34"/>
        <v>-0.60541744307594425</v>
      </c>
      <c r="G121" s="115">
        <v>93</v>
      </c>
      <c r="H121" s="116">
        <f t="shared" si="35"/>
        <v>-0.9892881824464409</v>
      </c>
      <c r="I121" s="115">
        <v>27034</v>
      </c>
      <c r="J121" s="116">
        <f t="shared" si="36"/>
        <v>289.68817204301075</v>
      </c>
      <c r="K121" s="115">
        <v>37980</v>
      </c>
      <c r="L121" s="116">
        <f t="shared" si="37"/>
        <v>0.40489753643559956</v>
      </c>
      <c r="M121" s="115">
        <v>34272</v>
      </c>
      <c r="N121" s="116">
        <f t="shared" si="38"/>
        <v>-9.7630331753554511E-2</v>
      </c>
      <c r="O121" s="116">
        <f t="shared" ref="O121:O130" si="40">IFERROR(M121/C121-1,"-")</f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34"/>
        <v>-1</v>
      </c>
      <c r="G122" s="115">
        <v>4453</v>
      </c>
      <c r="H122" s="116" t="str">
        <f t="shared" si="35"/>
        <v>-</v>
      </c>
      <c r="I122" s="115">
        <v>36473</v>
      </c>
      <c r="J122" s="116">
        <f t="shared" si="36"/>
        <v>7.190657983381989</v>
      </c>
      <c r="K122" s="115">
        <v>32413</v>
      </c>
      <c r="L122" s="116">
        <f t="shared" si="37"/>
        <v>-0.11131521947742162</v>
      </c>
      <c r="M122" s="115">
        <v>40796</v>
      </c>
      <c r="N122" s="116">
        <f t="shared" si="38"/>
        <v>0.25863079628544106</v>
      </c>
      <c r="O122" s="116">
        <f t="shared" si="40"/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34"/>
        <v>-1</v>
      </c>
      <c r="G123" s="115">
        <v>4781</v>
      </c>
      <c r="H123" s="116" t="str">
        <f t="shared" si="35"/>
        <v>-</v>
      </c>
      <c r="I123" s="115">
        <v>17702</v>
      </c>
      <c r="J123" s="116">
        <f t="shared" si="36"/>
        <v>2.7025726835390085</v>
      </c>
      <c r="K123" s="115">
        <v>14386</v>
      </c>
      <c r="L123" s="116">
        <f t="shared" si="37"/>
        <v>-0.18732346627499719</v>
      </c>
      <c r="M123" s="115">
        <v>34295</v>
      </c>
      <c r="N123" s="116">
        <f t="shared" si="38"/>
        <v>1.3839149172806895</v>
      </c>
      <c r="O123" s="116">
        <f t="shared" si="40"/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34"/>
        <v>-1</v>
      </c>
      <c r="G124" s="115">
        <v>2152</v>
      </c>
      <c r="H124" s="116" t="str">
        <f t="shared" si="35"/>
        <v>-</v>
      </c>
      <c r="I124" s="115">
        <v>19904</v>
      </c>
      <c r="J124" s="116">
        <f t="shared" si="36"/>
        <v>8.2490706319702607</v>
      </c>
      <c r="K124" s="115">
        <v>10307</v>
      </c>
      <c r="L124" s="116">
        <f t="shared" si="37"/>
        <v>-0.48216438906752412</v>
      </c>
      <c r="M124" s="115">
        <v>27425</v>
      </c>
      <c r="N124" s="116">
        <f t="shared" si="38"/>
        <v>1.6608130396817695</v>
      </c>
      <c r="O124" s="116">
        <f t="shared" si="40"/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34"/>
        <v>-1</v>
      </c>
      <c r="G125" s="115">
        <v>0</v>
      </c>
      <c r="H125" s="116" t="str">
        <f t="shared" si="35"/>
        <v>-</v>
      </c>
      <c r="I125" s="115">
        <v>55357</v>
      </c>
      <c r="J125" s="116" t="str">
        <f t="shared" si="36"/>
        <v>-</v>
      </c>
      <c r="K125" s="115">
        <v>37244</v>
      </c>
      <c r="L125" s="116">
        <f t="shared" si="37"/>
        <v>-0.3272034250410969</v>
      </c>
      <c r="M125" s="115">
        <v>46489</v>
      </c>
      <c r="N125" s="116">
        <f t="shared" si="38"/>
        <v>0.24822790248093662</v>
      </c>
      <c r="O125" s="116">
        <f t="shared" si="40"/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34"/>
        <v>-0.99925346489662115</v>
      </c>
      <c r="G126" s="115">
        <v>514</v>
      </c>
      <c r="H126" s="116">
        <f t="shared" si="35"/>
        <v>21.347826086956523</v>
      </c>
      <c r="I126" s="115">
        <v>79516</v>
      </c>
      <c r="J126" s="116">
        <f t="shared" si="36"/>
        <v>153.70038910505838</v>
      </c>
      <c r="K126" s="115">
        <v>27254</v>
      </c>
      <c r="L126" s="116">
        <f t="shared" si="37"/>
        <v>-0.65725137079329943</v>
      </c>
      <c r="M126" s="115">
        <v>71431</v>
      </c>
      <c r="N126" s="116">
        <f t="shared" si="38"/>
        <v>1.6209363763117342</v>
      </c>
      <c r="O126" s="116">
        <f t="shared" si="40"/>
        <v>1.3185108247589992</v>
      </c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34"/>
        <v>-0.91480717923841859</v>
      </c>
      <c r="G127" s="115">
        <v>14285</v>
      </c>
      <c r="H127" s="116">
        <f t="shared" si="35"/>
        <v>9.167259786476869</v>
      </c>
      <c r="I127" s="115">
        <v>31051</v>
      </c>
      <c r="J127" s="116">
        <f t="shared" si="36"/>
        <v>1.1736786839341966</v>
      </c>
      <c r="K127" s="115">
        <v>16616</v>
      </c>
      <c r="L127" s="116">
        <f t="shared" si="37"/>
        <v>-0.46488035812051143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34"/>
        <v>-0.90510715001001407</v>
      </c>
      <c r="G128" s="115">
        <v>30110</v>
      </c>
      <c r="H128" s="116">
        <f t="shared" si="35"/>
        <v>11.710004221190376</v>
      </c>
      <c r="I128" s="115">
        <v>40031</v>
      </c>
      <c r="J128" s="116">
        <f t="shared" si="36"/>
        <v>0.32949186316838253</v>
      </c>
      <c r="K128" s="115">
        <v>26963</v>
      </c>
      <c r="L128" s="116">
        <f t="shared" si="37"/>
        <v>-0.32644700357223155</v>
      </c>
      <c r="M128" s="115"/>
      <c r="N128" s="116"/>
      <c r="O128" s="116"/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34"/>
        <v>-0.78106508875739644</v>
      </c>
      <c r="G129" s="115">
        <v>17808</v>
      </c>
      <c r="H129" s="116">
        <f t="shared" si="35"/>
        <v>3.0787906550618418</v>
      </c>
      <c r="I129" s="115">
        <v>30508</v>
      </c>
      <c r="J129" s="116">
        <f t="shared" si="36"/>
        <v>0.71316262353998194</v>
      </c>
      <c r="K129" s="115">
        <v>26952</v>
      </c>
      <c r="L129" s="116">
        <f t="shared" si="37"/>
        <v>-0.11655959092696999</v>
      </c>
      <c r="M129" s="115"/>
      <c r="N129" s="116"/>
      <c r="O129" s="116"/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34"/>
        <v>0.48112113935580036</v>
      </c>
      <c r="G130" s="115">
        <v>10966</v>
      </c>
      <c r="H130" s="116">
        <f t="shared" si="35"/>
        <v>-0.69347309573724669</v>
      </c>
      <c r="I130" s="115">
        <v>29417</v>
      </c>
      <c r="J130" s="116">
        <f t="shared" si="36"/>
        <v>1.6825642896224693</v>
      </c>
      <c r="K130" s="115">
        <v>25945</v>
      </c>
      <c r="L130" s="116">
        <f t="shared" si="37"/>
        <v>-0.11802699119556714</v>
      </c>
      <c r="M130" s="115"/>
      <c r="N130" s="116"/>
      <c r="O130" s="116"/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34"/>
        <v>-0.67127115240207469</v>
      </c>
      <c r="G131" s="118">
        <v>85414</v>
      </c>
      <c r="H131" s="119">
        <f t="shared" si="35"/>
        <v>-9.2498937526561797E-2</v>
      </c>
      <c r="I131" s="118">
        <v>399420</v>
      </c>
      <c r="J131" s="119">
        <f t="shared" si="36"/>
        <v>3.6762825766267824</v>
      </c>
      <c r="K131" s="118">
        <v>324780</v>
      </c>
      <c r="L131" s="119">
        <f t="shared" si="37"/>
        <v>-0.18687096289619953</v>
      </c>
      <c r="M131" s="118">
        <v>327415</v>
      </c>
      <c r="N131" s="119">
        <v>0.43411854369612457</v>
      </c>
      <c r="O131" s="119">
        <v>0.6308614179974299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269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C7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242</v>
      </c>
      <c r="M140" s="113" t="s">
        <v>69</v>
      </c>
      <c r="N140" s="112" t="s">
        <v>263</v>
      </c>
      <c r="O140" s="112" t="s">
        <v>264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41">IFERROR(E141/C141-1,"-")</f>
        <v>-0.24023303632625082</v>
      </c>
      <c r="G141" s="115">
        <v>1087</v>
      </c>
      <c r="H141" s="116">
        <f t="shared" ref="H141:H153" si="42">IFERROR(G141/E141-1,"-")</f>
        <v>-0.83656592993534806</v>
      </c>
      <c r="I141" s="115">
        <v>2969</v>
      </c>
      <c r="J141" s="116">
        <f t="shared" ref="J141:J153" si="43">IFERROR(I141/G141-1,"-")</f>
        <v>1.7313707451701932</v>
      </c>
      <c r="K141" s="115">
        <v>7290</v>
      </c>
      <c r="L141" s="116">
        <f t="shared" ref="L141:L153" si="44">IFERROR(K141/I141-1,"-")</f>
        <v>1.4553721791849106</v>
      </c>
      <c r="M141" s="115">
        <v>8477</v>
      </c>
      <c r="N141" s="116">
        <f t="shared" ref="N141:N149" si="45">IFERROR(M141/K141-1,"-")</f>
        <v>0.16282578875171461</v>
      </c>
      <c r="O141" s="116">
        <f t="shared" ref="O141" si="46">M141/C141-1</f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41"/>
        <v>-0.30283741503937855</v>
      </c>
      <c r="G142" s="115">
        <v>3967</v>
      </c>
      <c r="H142" s="116">
        <f t="shared" si="42"/>
        <v>-0.38610337356855462</v>
      </c>
      <c r="I142" s="115">
        <v>7286</v>
      </c>
      <c r="J142" s="116">
        <f t="shared" si="43"/>
        <v>0.83665238215276028</v>
      </c>
      <c r="K142" s="115">
        <v>8763</v>
      </c>
      <c r="L142" s="116">
        <f t="shared" si="44"/>
        <v>0.20271754048860835</v>
      </c>
      <c r="M142" s="115">
        <v>10131</v>
      </c>
      <c r="N142" s="116">
        <f t="shared" si="45"/>
        <v>0.15611092091749401</v>
      </c>
      <c r="O142" s="116">
        <f>IFERROR(M142/C142-1,"-")</f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41"/>
        <v>-0.57608220376038477</v>
      </c>
      <c r="G143" s="115">
        <v>4489</v>
      </c>
      <c r="H143" s="116">
        <f t="shared" si="42"/>
        <v>0.1575554409489428</v>
      </c>
      <c r="I143" s="115">
        <v>12172</v>
      </c>
      <c r="J143" s="116">
        <f t="shared" si="43"/>
        <v>1.7115170416573848</v>
      </c>
      <c r="K143" s="115">
        <v>6069</v>
      </c>
      <c r="L143" s="116">
        <f t="shared" si="44"/>
        <v>-0.50139664804469275</v>
      </c>
      <c r="M143" s="115">
        <v>10656</v>
      </c>
      <c r="N143" s="116">
        <f t="shared" si="45"/>
        <v>0.75580820563519535</v>
      </c>
      <c r="O143" s="116">
        <f t="shared" ref="O143:O152" si="47">IFERROR(M143/C143-1,"-")</f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41"/>
        <v>-1</v>
      </c>
      <c r="G144" s="115">
        <v>4136</v>
      </c>
      <c r="H144" s="116" t="str">
        <f t="shared" si="42"/>
        <v>-</v>
      </c>
      <c r="I144" s="115">
        <v>8715</v>
      </c>
      <c r="J144" s="116">
        <f t="shared" si="43"/>
        <v>1.1071083172147</v>
      </c>
      <c r="K144" s="115">
        <v>6686</v>
      </c>
      <c r="L144" s="116">
        <f t="shared" si="44"/>
        <v>-0.23281698221457259</v>
      </c>
      <c r="M144" s="115">
        <v>4755</v>
      </c>
      <c r="N144" s="116">
        <f t="shared" si="45"/>
        <v>-0.28881244391265326</v>
      </c>
      <c r="O144" s="116">
        <f t="shared" si="47"/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41"/>
        <v>-1</v>
      </c>
      <c r="G145" s="115">
        <v>3985</v>
      </c>
      <c r="H145" s="116" t="str">
        <f t="shared" si="42"/>
        <v>-</v>
      </c>
      <c r="I145" s="115">
        <v>3126</v>
      </c>
      <c r="J145" s="116">
        <f t="shared" si="43"/>
        <v>-0.21555834378920957</v>
      </c>
      <c r="K145" s="115">
        <v>2920</v>
      </c>
      <c r="L145" s="116">
        <f t="shared" si="44"/>
        <v>-6.5898912348048677E-2</v>
      </c>
      <c r="M145" s="115">
        <v>3337</v>
      </c>
      <c r="N145" s="116">
        <f t="shared" si="45"/>
        <v>0.14280821917808217</v>
      </c>
      <c r="O145" s="116">
        <f t="shared" si="47"/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41"/>
        <v>-1</v>
      </c>
      <c r="G146" s="115">
        <v>1408</v>
      </c>
      <c r="H146" s="116" t="str">
        <f t="shared" si="42"/>
        <v>-</v>
      </c>
      <c r="I146" s="115">
        <v>3591</v>
      </c>
      <c r="J146" s="116">
        <f t="shared" si="43"/>
        <v>1.5504261363636362</v>
      </c>
      <c r="K146" s="115">
        <v>10666</v>
      </c>
      <c r="L146" s="116">
        <f t="shared" si="44"/>
        <v>1.9702032859927598</v>
      </c>
      <c r="M146" s="115">
        <v>2892</v>
      </c>
      <c r="N146" s="116">
        <f t="shared" si="45"/>
        <v>-0.72885805362835177</v>
      </c>
      <c r="O146" s="116">
        <f t="shared" si="47"/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41"/>
        <v>-1</v>
      </c>
      <c r="G147" s="115">
        <v>256</v>
      </c>
      <c r="H147" s="116" t="str">
        <f t="shared" si="42"/>
        <v>-</v>
      </c>
      <c r="I147" s="115">
        <v>1577</v>
      </c>
      <c r="J147" s="116">
        <f t="shared" si="43"/>
        <v>5.16015625</v>
      </c>
      <c r="K147" s="115">
        <v>4584</v>
      </c>
      <c r="L147" s="116">
        <f t="shared" si="44"/>
        <v>1.9067850348763473</v>
      </c>
      <c r="M147" s="115">
        <v>4680</v>
      </c>
      <c r="N147" s="116">
        <f t="shared" si="45"/>
        <v>2.0942408376963373E-2</v>
      </c>
      <c r="O147" s="116">
        <f t="shared" si="47"/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41"/>
        <v>-0.48812287908555096</v>
      </c>
      <c r="G148" s="115">
        <v>479</v>
      </c>
      <c r="H148" s="116">
        <f t="shared" si="42"/>
        <v>-0.83286810886252616</v>
      </c>
      <c r="I148" s="115">
        <v>1422</v>
      </c>
      <c r="J148" s="116">
        <f t="shared" si="43"/>
        <v>1.9686847599164925</v>
      </c>
      <c r="K148" s="115">
        <v>4882</v>
      </c>
      <c r="L148" s="116">
        <f t="shared" si="44"/>
        <v>2.4331926863572435</v>
      </c>
      <c r="M148" s="115">
        <v>3525</v>
      </c>
      <c r="N148" s="116">
        <f t="shared" si="45"/>
        <v>-0.27795985251945921</v>
      </c>
      <c r="O148" s="116">
        <f t="shared" si="47"/>
        <v>-0.37042328987319162</v>
      </c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41"/>
        <v>-0.9098521096128751</v>
      </c>
      <c r="G149" s="115">
        <v>3857</v>
      </c>
      <c r="H149" s="116">
        <f t="shared" si="42"/>
        <v>3.6525934861278646</v>
      </c>
      <c r="I149" s="115">
        <v>2175</v>
      </c>
      <c r="J149" s="116">
        <f t="shared" si="43"/>
        <v>-0.43609022556390975</v>
      </c>
      <c r="K149" s="115">
        <v>3872</v>
      </c>
      <c r="L149" s="116">
        <f t="shared" si="44"/>
        <v>0.78022988505747137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41"/>
        <v>-0.94078035254505843</v>
      </c>
      <c r="G150" s="115">
        <v>6530</v>
      </c>
      <c r="H150" s="116">
        <f t="shared" si="42"/>
        <v>9.919732441471572</v>
      </c>
      <c r="I150" s="115">
        <v>3026</v>
      </c>
      <c r="J150" s="116">
        <f t="shared" si="43"/>
        <v>-0.53660030627871369</v>
      </c>
      <c r="K150" s="115">
        <v>6685</v>
      </c>
      <c r="L150" s="116">
        <f t="shared" si="44"/>
        <v>1.2091870456047586</v>
      </c>
      <c r="M150" s="115"/>
      <c r="N150" s="116"/>
      <c r="O150" s="116"/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41"/>
        <v>-0.77380052890064221</v>
      </c>
      <c r="G151" s="115">
        <v>3367</v>
      </c>
      <c r="H151" s="116">
        <f t="shared" si="42"/>
        <v>0.40584551148225478</v>
      </c>
      <c r="I151" s="115">
        <v>6875</v>
      </c>
      <c r="J151" s="116">
        <f t="shared" si="43"/>
        <v>1.0418770418770418</v>
      </c>
      <c r="K151" s="115">
        <v>14295</v>
      </c>
      <c r="L151" s="116">
        <f t="shared" si="44"/>
        <v>1.0792727272727274</v>
      </c>
      <c r="M151" s="115"/>
      <c r="N151" s="116"/>
      <c r="O151" s="116"/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41"/>
        <v>-0.53399330324646965</v>
      </c>
      <c r="G152" s="115">
        <v>2579</v>
      </c>
      <c r="H152" s="116">
        <f t="shared" si="42"/>
        <v>-0.19431427678850355</v>
      </c>
      <c r="I152" s="115">
        <v>3771</v>
      </c>
      <c r="J152" s="116">
        <f t="shared" si="43"/>
        <v>0.46219464908879404</v>
      </c>
      <c r="K152" s="115">
        <v>8580</v>
      </c>
      <c r="L152" s="116">
        <f t="shared" si="44"/>
        <v>1.2752585521081943</v>
      </c>
      <c r="M152" s="115"/>
      <c r="N152" s="116"/>
      <c r="O152" s="116"/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41"/>
        <v>-0.71062100495280023</v>
      </c>
      <c r="G153" s="118">
        <v>36140</v>
      </c>
      <c r="H153" s="119">
        <f t="shared" si="42"/>
        <v>0.32167934464599179</v>
      </c>
      <c r="I153" s="118">
        <v>56705</v>
      </c>
      <c r="J153" s="119">
        <f t="shared" si="43"/>
        <v>0.56903707802988368</v>
      </c>
      <c r="K153" s="118">
        <v>85292</v>
      </c>
      <c r="L153" s="119">
        <f t="shared" si="44"/>
        <v>0.50413543779208192</v>
      </c>
      <c r="M153" s="118">
        <v>48453</v>
      </c>
      <c r="N153" s="119">
        <v>-6.5696104897801755E-2</v>
      </c>
      <c r="O153" s="119">
        <v>-0.16085623733568866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270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C7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242</v>
      </c>
      <c r="M162" s="113" t="s">
        <v>69</v>
      </c>
      <c r="N162" s="112" t="s">
        <v>263</v>
      </c>
      <c r="O162" s="112" t="s">
        <v>264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48">IFERROR(E163/C163-1,"-")</f>
        <v>0.34511661807580185</v>
      </c>
      <c r="G163" s="115">
        <v>227</v>
      </c>
      <c r="H163" s="116">
        <f t="shared" ref="H163:H175" si="49">IFERROR(G163/E163-1,"-")</f>
        <v>-0.96924952587374691</v>
      </c>
      <c r="I163" s="115">
        <v>7772</v>
      </c>
      <c r="J163" s="116">
        <f t="shared" ref="J163:J175" si="50">IFERROR(I163/G163-1,"-")</f>
        <v>33.237885462555063</v>
      </c>
      <c r="K163" s="115">
        <v>15720</v>
      </c>
      <c r="L163" s="116">
        <f t="shared" ref="L163:L175" si="51">IFERROR(K163/I163-1,"-")</f>
        <v>1.0226453937210498</v>
      </c>
      <c r="M163" s="115">
        <v>3290</v>
      </c>
      <c r="N163" s="116">
        <f t="shared" ref="N163:N171" si="52">IFERROR(M163/K163-1,"-")</f>
        <v>-0.79071246819338425</v>
      </c>
      <c r="O163" s="116">
        <f t="shared" ref="O163" si="53">M163/C163-1</f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48"/>
        <v>5.680945800706283E-2</v>
      </c>
      <c r="G164" s="115">
        <v>991</v>
      </c>
      <c r="H164" s="116">
        <f t="shared" si="49"/>
        <v>-0.85602208339386898</v>
      </c>
      <c r="I164" s="115">
        <v>4127</v>
      </c>
      <c r="J164" s="116">
        <f t="shared" si="50"/>
        <v>3.1644803229061553</v>
      </c>
      <c r="K164" s="115">
        <v>17689</v>
      </c>
      <c r="L164" s="116">
        <f t="shared" si="51"/>
        <v>3.2861642839835232</v>
      </c>
      <c r="M164" s="115">
        <v>16908</v>
      </c>
      <c r="N164" s="116">
        <f t="shared" si="52"/>
        <v>-4.415173271524675E-2</v>
      </c>
      <c r="O164" s="116">
        <f>IFERROR(M164/C164-1,"-")</f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48"/>
        <v>-0.71208838821490472</v>
      </c>
      <c r="G165" s="115">
        <v>1546</v>
      </c>
      <c r="H165" s="116">
        <f t="shared" si="49"/>
        <v>0.16328066215199399</v>
      </c>
      <c r="I165" s="115">
        <v>5526</v>
      </c>
      <c r="J165" s="116">
        <f t="shared" si="50"/>
        <v>2.5743855109961191</v>
      </c>
      <c r="K165" s="115">
        <v>14306</v>
      </c>
      <c r="L165" s="116">
        <f t="shared" si="51"/>
        <v>1.5888526963445528</v>
      </c>
      <c r="M165" s="115">
        <v>15794</v>
      </c>
      <c r="N165" s="116">
        <f t="shared" si="52"/>
        <v>0.10401230253040672</v>
      </c>
      <c r="O165" s="116">
        <f t="shared" ref="O165:O174" si="54">IFERROR(M165/C165-1,"-")</f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48"/>
        <v>-1</v>
      </c>
      <c r="G166" s="115">
        <v>1491</v>
      </c>
      <c r="H166" s="116" t="str">
        <f t="shared" si="49"/>
        <v>-</v>
      </c>
      <c r="I166" s="115">
        <v>5883</v>
      </c>
      <c r="J166" s="116">
        <f t="shared" si="50"/>
        <v>2.9456740442655938</v>
      </c>
      <c r="K166" s="115">
        <v>6324</v>
      </c>
      <c r="L166" s="116">
        <f t="shared" si="51"/>
        <v>7.4961754207037323E-2</v>
      </c>
      <c r="M166" s="115">
        <v>19903</v>
      </c>
      <c r="N166" s="116">
        <f t="shared" si="52"/>
        <v>2.1472169512966479</v>
      </c>
      <c r="O166" s="116">
        <f t="shared" si="54"/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48"/>
        <v>-1</v>
      </c>
      <c r="G167" s="115">
        <v>1499</v>
      </c>
      <c r="H167" s="116" t="str">
        <f t="shared" si="49"/>
        <v>-</v>
      </c>
      <c r="I167" s="115">
        <v>17440</v>
      </c>
      <c r="J167" s="116">
        <f t="shared" si="50"/>
        <v>10.634422948632421</v>
      </c>
      <c r="K167" s="115">
        <v>4173</v>
      </c>
      <c r="L167" s="116">
        <f t="shared" si="51"/>
        <v>-0.76072247706422025</v>
      </c>
      <c r="M167" s="115">
        <v>12337</v>
      </c>
      <c r="N167" s="116">
        <f t="shared" si="52"/>
        <v>1.9563862928348912</v>
      </c>
      <c r="O167" s="116">
        <f t="shared" si="54"/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48"/>
        <v>-1</v>
      </c>
      <c r="G168" s="115">
        <v>1301</v>
      </c>
      <c r="H168" s="116" t="str">
        <f t="shared" si="49"/>
        <v>-</v>
      </c>
      <c r="I168" s="115">
        <v>4140</v>
      </c>
      <c r="J168" s="116">
        <f t="shared" si="50"/>
        <v>2.1821675634127593</v>
      </c>
      <c r="K168" s="115">
        <v>2887</v>
      </c>
      <c r="L168" s="116">
        <f t="shared" si="51"/>
        <v>-0.30265700483091784</v>
      </c>
      <c r="M168" s="115">
        <v>2445</v>
      </c>
      <c r="N168" s="116">
        <f t="shared" si="52"/>
        <v>-0.15310010391409767</v>
      </c>
      <c r="O168" s="116">
        <f t="shared" si="54"/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48"/>
        <v>-1</v>
      </c>
      <c r="G169" s="115">
        <v>759</v>
      </c>
      <c r="H169" s="116" t="str">
        <f t="shared" si="49"/>
        <v>-</v>
      </c>
      <c r="I169" s="115">
        <v>12259</v>
      </c>
      <c r="J169" s="116">
        <f t="shared" si="50"/>
        <v>15.151515151515152</v>
      </c>
      <c r="K169" s="115">
        <v>12028</v>
      </c>
      <c r="L169" s="116">
        <f t="shared" si="51"/>
        <v>-1.8843298800880981E-2</v>
      </c>
      <c r="M169" s="115">
        <v>5749</v>
      </c>
      <c r="N169" s="116">
        <f t="shared" si="52"/>
        <v>-0.52203192550714994</v>
      </c>
      <c r="O169" s="116">
        <f t="shared" si="54"/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48"/>
        <v>-0.96332317787672839</v>
      </c>
      <c r="G170" s="115">
        <v>7898</v>
      </c>
      <c r="H170" s="116">
        <f t="shared" si="49"/>
        <v>24.233226837060702</v>
      </c>
      <c r="I170" s="115">
        <v>12685</v>
      </c>
      <c r="J170" s="116">
        <f t="shared" si="50"/>
        <v>0.60610281083818696</v>
      </c>
      <c r="K170" s="115">
        <v>2059</v>
      </c>
      <c r="L170" s="116">
        <f t="shared" si="51"/>
        <v>-0.83768230193141502</v>
      </c>
      <c r="M170" s="115">
        <v>17326</v>
      </c>
      <c r="N170" s="116">
        <f t="shared" si="52"/>
        <v>7.4147644487615345</v>
      </c>
      <c r="O170" s="116">
        <f t="shared" si="54"/>
        <v>1.0302320131239746</v>
      </c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48"/>
        <v>-0.85804868071180196</v>
      </c>
      <c r="G171" s="115">
        <v>2749</v>
      </c>
      <c r="H171" s="116">
        <f t="shared" si="49"/>
        <v>2.9610951008645534</v>
      </c>
      <c r="I171" s="115">
        <v>10452</v>
      </c>
      <c r="J171" s="116">
        <f t="shared" si="50"/>
        <v>2.8021098581302293</v>
      </c>
      <c r="K171" s="115">
        <v>2122</v>
      </c>
      <c r="L171" s="116">
        <f t="shared" si="51"/>
        <v>-0.79697665518561045</v>
      </c>
      <c r="M171" s="115"/>
      <c r="N171" s="116"/>
      <c r="O171" s="116"/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48"/>
        <v>-0.84271821347100495</v>
      </c>
      <c r="G172" s="115">
        <v>4900</v>
      </c>
      <c r="H172" s="116">
        <f t="shared" si="49"/>
        <v>2.7404580152671754</v>
      </c>
      <c r="I172" s="115">
        <v>20423</v>
      </c>
      <c r="J172" s="116">
        <f t="shared" si="50"/>
        <v>3.1679591836734691</v>
      </c>
      <c r="K172" s="115">
        <v>25712</v>
      </c>
      <c r="L172" s="116">
        <f t="shared" si="51"/>
        <v>0.25897272682759631</v>
      </c>
      <c r="M172" s="115"/>
      <c r="N172" s="116"/>
      <c r="O172" s="116"/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48"/>
        <v>-0.95744311273232585</v>
      </c>
      <c r="G173" s="115">
        <v>13889</v>
      </c>
      <c r="H173" s="116">
        <f t="shared" si="49"/>
        <v>55.689795918367345</v>
      </c>
      <c r="I173" s="115">
        <v>12938</v>
      </c>
      <c r="J173" s="116">
        <f t="shared" si="50"/>
        <v>-6.8471452228382135E-2</v>
      </c>
      <c r="K173" s="115">
        <v>2422</v>
      </c>
      <c r="L173" s="116">
        <f t="shared" si="51"/>
        <v>-0.81279950533312717</v>
      </c>
      <c r="M173" s="115"/>
      <c r="N173" s="116"/>
      <c r="O173" s="116"/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48"/>
        <v>-0.33752836806271924</v>
      </c>
      <c r="G174" s="115">
        <v>7122</v>
      </c>
      <c r="H174" s="116">
        <f t="shared" si="49"/>
        <v>1.2180006228589226</v>
      </c>
      <c r="I174" s="115">
        <v>13150</v>
      </c>
      <c r="J174" s="116">
        <f t="shared" si="50"/>
        <v>0.84639146307217072</v>
      </c>
      <c r="K174" s="115">
        <v>3264</v>
      </c>
      <c r="L174" s="116">
        <f t="shared" si="51"/>
        <v>-0.75178707224334596</v>
      </c>
      <c r="M174" s="115"/>
      <c r="N174" s="116"/>
      <c r="O174" s="116"/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48"/>
        <v>-0.71334768854507269</v>
      </c>
      <c r="G175" s="118">
        <v>44372</v>
      </c>
      <c r="H175" s="119">
        <f t="shared" si="49"/>
        <v>1.0574979133821758</v>
      </c>
      <c r="I175" s="118">
        <v>126795</v>
      </c>
      <c r="J175" s="119">
        <f t="shared" si="50"/>
        <v>1.8575452988371044</v>
      </c>
      <c r="K175" s="118">
        <v>108706</v>
      </c>
      <c r="L175" s="119">
        <f t="shared" si="51"/>
        <v>-0.14266335423321108</v>
      </c>
      <c r="M175" s="118">
        <v>93752</v>
      </c>
      <c r="N175" s="119">
        <v>0.24693426967786558</v>
      </c>
      <c r="O175" s="119">
        <v>0.82354314167898535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271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C7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242</v>
      </c>
      <c r="M184" s="113" t="s">
        <v>69</v>
      </c>
      <c r="N184" s="112" t="s">
        <v>263</v>
      </c>
      <c r="O184" s="112" t="s">
        <v>264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55">IFERROR(E185/C185-1,"-")</f>
        <v>-0.52535125229077573</v>
      </c>
      <c r="G185" s="115">
        <v>4899</v>
      </c>
      <c r="H185" s="116">
        <f t="shared" ref="H185:H197" si="56">IFERROR(G185/E185-1,"-")</f>
        <v>5.3050193050193046</v>
      </c>
      <c r="I185" s="115">
        <v>1397</v>
      </c>
      <c r="J185" s="116">
        <f t="shared" ref="J185:J197" si="57">IFERROR(I185/G185-1,"-")</f>
        <v>-0.71483976321698306</v>
      </c>
      <c r="K185" s="115">
        <v>2004</v>
      </c>
      <c r="L185" s="116">
        <f t="shared" ref="L185:L197" si="58">IFERROR(K185/I185-1,"-")</f>
        <v>0.4345025053686471</v>
      </c>
      <c r="M185" s="115">
        <v>1208</v>
      </c>
      <c r="N185" s="116">
        <f t="shared" ref="N185:N193" si="59">IFERROR(M185/K185-1,"-")</f>
        <v>-0.39720558882235524</v>
      </c>
      <c r="O185" s="116">
        <f t="shared" ref="O185" si="60">M185/C185-1</f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55"/>
        <v>-1.6986706056129952E-2</v>
      </c>
      <c r="G186" s="115">
        <v>10</v>
      </c>
      <c r="H186" s="116">
        <f t="shared" si="56"/>
        <v>-0.99248685199098419</v>
      </c>
      <c r="I186" s="115">
        <v>1062</v>
      </c>
      <c r="J186" s="116">
        <f t="shared" si="57"/>
        <v>105.2</v>
      </c>
      <c r="K186" s="115">
        <v>1864</v>
      </c>
      <c r="L186" s="116">
        <f t="shared" si="58"/>
        <v>0.75517890772128071</v>
      </c>
      <c r="M186" s="115">
        <v>3493</v>
      </c>
      <c r="N186" s="116">
        <f t="shared" si="59"/>
        <v>0.87392703862660936</v>
      </c>
      <c r="O186" s="116">
        <f>IFERROR(M186/C186-1,"-")</f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55"/>
        <v>-0.49521072796934862</v>
      </c>
      <c r="G187" s="115">
        <v>1</v>
      </c>
      <c r="H187" s="116">
        <f t="shared" si="56"/>
        <v>-0.99810246679316883</v>
      </c>
      <c r="I187" s="115">
        <v>3467</v>
      </c>
      <c r="J187" s="116">
        <f t="shared" si="57"/>
        <v>3466</v>
      </c>
      <c r="K187" s="115">
        <v>1158</v>
      </c>
      <c r="L187" s="116">
        <f t="shared" si="58"/>
        <v>-0.66599365445630232</v>
      </c>
      <c r="M187" s="115">
        <v>2610</v>
      </c>
      <c r="N187" s="116">
        <f t="shared" si="59"/>
        <v>1.2538860103626943</v>
      </c>
      <c r="O187" s="116">
        <f t="shared" ref="O187:O196" si="61">IFERROR(M187/C187-1,"-")</f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55"/>
        <v>-1</v>
      </c>
      <c r="G188" s="115">
        <v>1328</v>
      </c>
      <c r="H188" s="116" t="str">
        <f t="shared" si="56"/>
        <v>-</v>
      </c>
      <c r="I188" s="115">
        <v>2408</v>
      </c>
      <c r="J188" s="116">
        <f t="shared" si="57"/>
        <v>0.81325301204819267</v>
      </c>
      <c r="K188" s="115">
        <v>1603</v>
      </c>
      <c r="L188" s="116">
        <f t="shared" si="58"/>
        <v>-0.33430232558139539</v>
      </c>
      <c r="M188" s="115">
        <v>1352</v>
      </c>
      <c r="N188" s="116">
        <f t="shared" si="59"/>
        <v>-0.15658140985651903</v>
      </c>
      <c r="O188" s="116">
        <f t="shared" si="61"/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55"/>
        <v>-1</v>
      </c>
      <c r="G189" s="115">
        <v>1742</v>
      </c>
      <c r="H189" s="116" t="str">
        <f t="shared" si="56"/>
        <v>-</v>
      </c>
      <c r="I189" s="115">
        <v>316</v>
      </c>
      <c r="J189" s="116">
        <f t="shared" si="57"/>
        <v>-0.81859931113662454</v>
      </c>
      <c r="K189" s="115">
        <v>1535</v>
      </c>
      <c r="L189" s="116">
        <f t="shared" si="58"/>
        <v>3.8575949367088604</v>
      </c>
      <c r="M189" s="115">
        <v>3433</v>
      </c>
      <c r="N189" s="116">
        <f t="shared" si="59"/>
        <v>1.2364820846905538</v>
      </c>
      <c r="O189" s="116">
        <f t="shared" si="61"/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55"/>
        <v>-1</v>
      </c>
      <c r="G190" s="115">
        <v>777</v>
      </c>
      <c r="H190" s="116" t="str">
        <f t="shared" si="56"/>
        <v>-</v>
      </c>
      <c r="I190" s="115">
        <v>727</v>
      </c>
      <c r="J190" s="116">
        <f t="shared" si="57"/>
        <v>-6.4350064350064295E-2</v>
      </c>
      <c r="K190" s="115">
        <v>781</v>
      </c>
      <c r="L190" s="116">
        <f t="shared" si="58"/>
        <v>7.427785419532329E-2</v>
      </c>
      <c r="M190" s="115">
        <v>753</v>
      </c>
      <c r="N190" s="116">
        <f t="shared" si="59"/>
        <v>-3.5851472471190804E-2</v>
      </c>
      <c r="O190" s="116">
        <f t="shared" si="61"/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55"/>
        <v>-1</v>
      </c>
      <c r="G191" s="115">
        <v>272</v>
      </c>
      <c r="H191" s="116" t="str">
        <f t="shared" si="56"/>
        <v>-</v>
      </c>
      <c r="I191" s="115">
        <v>4173</v>
      </c>
      <c r="J191" s="116">
        <f t="shared" si="57"/>
        <v>14.341911764705882</v>
      </c>
      <c r="K191" s="115">
        <v>4232</v>
      </c>
      <c r="L191" s="116">
        <f t="shared" si="58"/>
        <v>1.4138509465612348E-2</v>
      </c>
      <c r="M191" s="115">
        <v>3193</v>
      </c>
      <c r="N191" s="116">
        <f t="shared" si="59"/>
        <v>-0.24551039697542532</v>
      </c>
      <c r="O191" s="116">
        <f t="shared" si="61"/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55"/>
        <v>0.18212197159565591</v>
      </c>
      <c r="G192" s="115">
        <v>1950</v>
      </c>
      <c r="H192" s="116">
        <f t="shared" si="56"/>
        <v>0.37809187279151946</v>
      </c>
      <c r="I192" s="115">
        <v>1991</v>
      </c>
      <c r="J192" s="116">
        <f t="shared" si="57"/>
        <v>2.1025641025641084E-2</v>
      </c>
      <c r="K192" s="115">
        <v>673</v>
      </c>
      <c r="L192" s="116">
        <f t="shared" si="58"/>
        <v>-0.66197890507282775</v>
      </c>
      <c r="M192" s="115">
        <v>3376</v>
      </c>
      <c r="N192" s="116">
        <f t="shared" si="59"/>
        <v>4.0163447251114412</v>
      </c>
      <c r="O192" s="116">
        <f t="shared" si="61"/>
        <v>1.8203842940685044</v>
      </c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55"/>
        <v>0.63328822733423551</v>
      </c>
      <c r="G193" s="115">
        <v>745</v>
      </c>
      <c r="H193" s="116">
        <f t="shared" si="56"/>
        <v>-0.38276719138359572</v>
      </c>
      <c r="I193" s="115">
        <v>2542</v>
      </c>
      <c r="J193" s="116">
        <f t="shared" si="57"/>
        <v>2.4120805369127516</v>
      </c>
      <c r="K193" s="115">
        <v>345</v>
      </c>
      <c r="L193" s="116">
        <f t="shared" si="58"/>
        <v>-0.86428009441384734</v>
      </c>
      <c r="M193" s="115"/>
      <c r="N193" s="116"/>
      <c r="O193" s="116"/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55"/>
        <v>-0.53960731211916046</v>
      </c>
      <c r="G194" s="115">
        <v>1426</v>
      </c>
      <c r="H194" s="116">
        <f t="shared" si="56"/>
        <v>1.0970588235294119</v>
      </c>
      <c r="I194" s="115">
        <v>1136</v>
      </c>
      <c r="J194" s="116">
        <f t="shared" si="57"/>
        <v>-0.20336605890603088</v>
      </c>
      <c r="K194" s="115">
        <v>1837</v>
      </c>
      <c r="L194" s="116">
        <f t="shared" si="58"/>
        <v>0.61707746478873249</v>
      </c>
      <c r="M194" s="115"/>
      <c r="N194" s="116"/>
      <c r="O194" s="116"/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55"/>
        <v>-0.80677009873060646</v>
      </c>
      <c r="G195" s="115">
        <v>1937</v>
      </c>
      <c r="H195" s="116">
        <f t="shared" si="56"/>
        <v>1.8277372262773723</v>
      </c>
      <c r="I195" s="115">
        <v>2063</v>
      </c>
      <c r="J195" s="116">
        <f t="shared" si="57"/>
        <v>6.5049044914816667E-2</v>
      </c>
      <c r="K195" s="115">
        <v>737</v>
      </c>
      <c r="L195" s="116">
        <f t="shared" si="58"/>
        <v>-0.64275327193407661</v>
      </c>
      <c r="M195" s="115"/>
      <c r="N195" s="116"/>
      <c r="O195" s="116"/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55"/>
        <v>-0.27936779154207603</v>
      </c>
      <c r="G196" s="115">
        <v>1782</v>
      </c>
      <c r="H196" s="116">
        <f t="shared" si="56"/>
        <v>5.6312981624184966E-2</v>
      </c>
      <c r="I196" s="115">
        <v>1644</v>
      </c>
      <c r="J196" s="116">
        <f t="shared" si="57"/>
        <v>-7.7441077441077422E-2</v>
      </c>
      <c r="K196" s="115">
        <v>698</v>
      </c>
      <c r="L196" s="116">
        <f t="shared" si="58"/>
        <v>-0.57542579075425793</v>
      </c>
      <c r="M196" s="115"/>
      <c r="N196" s="116"/>
      <c r="O196" s="116"/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55"/>
        <v>-0.51042440166790426</v>
      </c>
      <c r="G197" s="118">
        <v>16869</v>
      </c>
      <c r="H197" s="119">
        <f t="shared" si="56"/>
        <v>0.968148407420371</v>
      </c>
      <c r="I197" s="118">
        <v>22926</v>
      </c>
      <c r="J197" s="119">
        <f t="shared" si="57"/>
        <v>0.35906099946647707</v>
      </c>
      <c r="K197" s="118">
        <v>17467</v>
      </c>
      <c r="L197" s="119">
        <f t="shared" si="58"/>
        <v>-0.23811393178051121</v>
      </c>
      <c r="M197" s="118">
        <v>19418</v>
      </c>
      <c r="N197" s="119">
        <v>0.40202166064981948</v>
      </c>
      <c r="O197" s="119">
        <v>1.0646464646464646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272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C7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242</v>
      </c>
      <c r="M206" s="113" t="s">
        <v>69</v>
      </c>
      <c r="N206" s="112" t="s">
        <v>263</v>
      </c>
      <c r="O206" s="112" t="s">
        <v>264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62">IFERROR(E207/C207-1,"-")</f>
        <v>-0.70925414364640882</v>
      </c>
      <c r="G207" s="115">
        <v>0</v>
      </c>
      <c r="H207" s="116">
        <f t="shared" ref="H207:H219" si="63">IFERROR(G207/E207-1,"-")</f>
        <v>-1</v>
      </c>
      <c r="I207" s="115">
        <v>6840</v>
      </c>
      <c r="J207" s="116" t="str">
        <f t="shared" ref="J207:J219" si="64">IFERROR(I207/G207-1,"-")</f>
        <v>-</v>
      </c>
      <c r="K207" s="115">
        <v>2857</v>
      </c>
      <c r="L207" s="116">
        <f t="shared" ref="L207:L219" si="65">IFERROR(K207/I207-1,"-")</f>
        <v>-0.58230994152046778</v>
      </c>
      <c r="M207" s="115">
        <v>3677</v>
      </c>
      <c r="N207" s="116">
        <f t="shared" ref="N207:N215" si="66">IFERROR(M207/K207-1,"-")</f>
        <v>0.28701435071753578</v>
      </c>
      <c r="O207" s="116">
        <f t="shared" ref="O207" si="67">M207/C207-1</f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62"/>
        <v>-0.55570934256055371</v>
      </c>
      <c r="G208" s="115">
        <v>399</v>
      </c>
      <c r="H208" s="116">
        <f t="shared" si="63"/>
        <v>-0.37850467289719625</v>
      </c>
      <c r="I208" s="115">
        <v>1138</v>
      </c>
      <c r="J208" s="116">
        <f t="shared" si="64"/>
        <v>1.8521303258145365</v>
      </c>
      <c r="K208" s="115">
        <v>1848</v>
      </c>
      <c r="L208" s="116">
        <f t="shared" si="65"/>
        <v>0.62390158172231991</v>
      </c>
      <c r="M208" s="115">
        <v>5430</v>
      </c>
      <c r="N208" s="116">
        <f t="shared" si="66"/>
        <v>1.9383116883116882</v>
      </c>
      <c r="O208" s="116">
        <f>IFERROR(M208/C208-1,"-")</f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62"/>
        <v>-0.87453323375653469</v>
      </c>
      <c r="G209" s="115">
        <v>534</v>
      </c>
      <c r="H209" s="116">
        <f t="shared" si="63"/>
        <v>2.1785714285714284</v>
      </c>
      <c r="I209" s="115">
        <v>585</v>
      </c>
      <c r="J209" s="116">
        <f t="shared" si="64"/>
        <v>9.550561797752799E-2</v>
      </c>
      <c r="K209" s="115">
        <v>2136</v>
      </c>
      <c r="L209" s="116">
        <f t="shared" si="65"/>
        <v>2.6512820512820512</v>
      </c>
      <c r="M209" s="115">
        <v>4490</v>
      </c>
      <c r="N209" s="116">
        <f t="shared" si="66"/>
        <v>1.1020599250936329</v>
      </c>
      <c r="O209" s="116">
        <f t="shared" ref="O209:O218" si="68">IFERROR(M209/C209-1,"-")</f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62"/>
        <v>-1</v>
      </c>
      <c r="G210" s="115">
        <v>399</v>
      </c>
      <c r="H210" s="116" t="str">
        <f t="shared" si="63"/>
        <v>-</v>
      </c>
      <c r="I210" s="115">
        <v>438</v>
      </c>
      <c r="J210" s="116">
        <f t="shared" si="64"/>
        <v>9.7744360902255689E-2</v>
      </c>
      <c r="K210" s="115">
        <v>2325</v>
      </c>
      <c r="L210" s="116">
        <f t="shared" si="65"/>
        <v>4.3082191780821919</v>
      </c>
      <c r="M210" s="115">
        <v>2854</v>
      </c>
      <c r="N210" s="116">
        <f t="shared" si="66"/>
        <v>0.22752688172043012</v>
      </c>
      <c r="O210" s="116">
        <f t="shared" si="68"/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62"/>
        <v>-1</v>
      </c>
      <c r="G211" s="115">
        <v>721</v>
      </c>
      <c r="H211" s="116" t="str">
        <f t="shared" si="63"/>
        <v>-</v>
      </c>
      <c r="I211" s="115">
        <v>1318</v>
      </c>
      <c r="J211" s="116">
        <f t="shared" si="64"/>
        <v>0.82801664355062421</v>
      </c>
      <c r="K211" s="115">
        <v>1731</v>
      </c>
      <c r="L211" s="116">
        <f t="shared" si="65"/>
        <v>0.31335356600910469</v>
      </c>
      <c r="M211" s="115">
        <v>4521</v>
      </c>
      <c r="N211" s="116">
        <f t="shared" si="66"/>
        <v>1.6117850953206241</v>
      </c>
      <c r="O211" s="116">
        <f t="shared" si="68"/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62"/>
        <v>-1</v>
      </c>
      <c r="G212" s="115">
        <v>1561</v>
      </c>
      <c r="H212" s="116" t="str">
        <f t="shared" si="63"/>
        <v>-</v>
      </c>
      <c r="I212" s="115">
        <v>1317</v>
      </c>
      <c r="J212" s="116">
        <f t="shared" si="64"/>
        <v>-0.15631005765534911</v>
      </c>
      <c r="K212" s="115">
        <v>854</v>
      </c>
      <c r="L212" s="116">
        <f t="shared" si="65"/>
        <v>-0.35155656795747914</v>
      </c>
      <c r="M212" s="115">
        <v>2058</v>
      </c>
      <c r="N212" s="116">
        <f t="shared" si="66"/>
        <v>1.4098360655737703</v>
      </c>
      <c r="O212" s="116">
        <f t="shared" si="68"/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62"/>
        <v>-1</v>
      </c>
      <c r="G213" s="115">
        <v>48</v>
      </c>
      <c r="H213" s="116" t="str">
        <f t="shared" si="63"/>
        <v>-</v>
      </c>
      <c r="I213" s="115">
        <v>2346</v>
      </c>
      <c r="J213" s="116">
        <f t="shared" si="64"/>
        <v>47.875</v>
      </c>
      <c r="K213" s="115">
        <v>3564</v>
      </c>
      <c r="L213" s="116">
        <f t="shared" si="65"/>
        <v>0.5191815856777493</v>
      </c>
      <c r="M213" s="115">
        <v>1956</v>
      </c>
      <c r="N213" s="116">
        <f t="shared" si="66"/>
        <v>-0.45117845117845112</v>
      </c>
      <c r="O213" s="116">
        <f t="shared" si="68"/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62"/>
        <v>-0.5856950067476383</v>
      </c>
      <c r="G214" s="115">
        <v>998</v>
      </c>
      <c r="H214" s="116">
        <f t="shared" si="63"/>
        <v>2.2508143322475571</v>
      </c>
      <c r="I214" s="115">
        <v>2405</v>
      </c>
      <c r="J214" s="116">
        <f t="shared" si="64"/>
        <v>1.4098196392785569</v>
      </c>
      <c r="K214" s="115">
        <v>2648</v>
      </c>
      <c r="L214" s="116">
        <f t="shared" si="65"/>
        <v>0.1010395010395011</v>
      </c>
      <c r="M214" s="115">
        <v>6279</v>
      </c>
      <c r="N214" s="116">
        <f t="shared" si="66"/>
        <v>1.3712235649546827</v>
      </c>
      <c r="O214" s="116">
        <f t="shared" si="68"/>
        <v>7.473684210526315</v>
      </c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62"/>
        <v>-0.94320987654320987</v>
      </c>
      <c r="G215" s="115">
        <v>2807</v>
      </c>
      <c r="H215" s="116">
        <f t="shared" si="63"/>
        <v>121.04347826086956</v>
      </c>
      <c r="I215" s="115">
        <v>1098</v>
      </c>
      <c r="J215" s="116">
        <f t="shared" si="64"/>
        <v>-0.60883505521909509</v>
      </c>
      <c r="K215" s="115">
        <v>1581</v>
      </c>
      <c r="L215" s="116">
        <f t="shared" si="65"/>
        <v>0.43989071038251359</v>
      </c>
      <c r="M215" s="115"/>
      <c r="N215" s="116"/>
      <c r="O215" s="116"/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62"/>
        <v>-0.94856577645895157</v>
      </c>
      <c r="G216" s="115">
        <v>6753</v>
      </c>
      <c r="H216" s="116">
        <f t="shared" si="63"/>
        <v>128.86538461538461</v>
      </c>
      <c r="I216" s="115">
        <v>2125</v>
      </c>
      <c r="J216" s="116">
        <f t="shared" si="64"/>
        <v>-0.68532504072264178</v>
      </c>
      <c r="K216" s="115">
        <v>2652</v>
      </c>
      <c r="L216" s="116">
        <f t="shared" si="65"/>
        <v>0.248</v>
      </c>
      <c r="M216" s="115"/>
      <c r="N216" s="116"/>
      <c r="O216" s="116"/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62"/>
        <v>-0.79351032448377579</v>
      </c>
      <c r="G217" s="115">
        <v>7727</v>
      </c>
      <c r="H217" s="116">
        <f t="shared" si="63"/>
        <v>54.192857142857143</v>
      </c>
      <c r="I217" s="115">
        <v>3258</v>
      </c>
      <c r="J217" s="116">
        <f t="shared" si="64"/>
        <v>-0.57836158923256109</v>
      </c>
      <c r="K217" s="115">
        <v>2229</v>
      </c>
      <c r="L217" s="116">
        <f t="shared" si="65"/>
        <v>-0.31583793738489874</v>
      </c>
      <c r="M217" s="115"/>
      <c r="N217" s="116"/>
      <c r="O217" s="116"/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62"/>
        <v>0.46942017474185871</v>
      </c>
      <c r="G218" s="115">
        <v>6479</v>
      </c>
      <c r="H218" s="116">
        <f t="shared" si="63"/>
        <v>2.5021621621621621</v>
      </c>
      <c r="I218" s="115">
        <v>2289</v>
      </c>
      <c r="J218" s="116">
        <f t="shared" si="64"/>
        <v>-0.64670473838555331</v>
      </c>
      <c r="K218" s="115">
        <v>2188</v>
      </c>
      <c r="L218" s="116">
        <f t="shared" si="65"/>
        <v>-4.4124071647007379E-2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62"/>
        <v>-0.66808005427408412</v>
      </c>
      <c r="G219" s="118">
        <v>28426</v>
      </c>
      <c r="H219" s="119">
        <f t="shared" si="63"/>
        <v>6.2626469085334699</v>
      </c>
      <c r="I219" s="118">
        <v>25157</v>
      </c>
      <c r="J219" s="119">
        <f t="shared" si="64"/>
        <v>-0.11500035179061419</v>
      </c>
      <c r="K219" s="118">
        <v>26613</v>
      </c>
      <c r="L219" s="119">
        <f t="shared" si="65"/>
        <v>5.7876535357952008E-2</v>
      </c>
      <c r="M219" s="118">
        <v>31265</v>
      </c>
      <c r="N219" s="119">
        <v>0.74052218449034135</v>
      </c>
      <c r="O219" s="119">
        <v>2.7048228463088044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273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9" t="s">
        <v>128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C7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242</v>
      </c>
      <c r="M228" s="113" t="s">
        <v>69</v>
      </c>
      <c r="N228" s="112" t="s">
        <v>263</v>
      </c>
      <c r="O228" s="112" t="s">
        <v>264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69">IFERROR(E229/C229-1,"-")</f>
        <v>0.10643330179754029</v>
      </c>
      <c r="G229" s="115">
        <v>0</v>
      </c>
      <c r="H229" s="116">
        <f t="shared" ref="H229:H241" si="70">IFERROR(G229/E229-1,"-")</f>
        <v>-1</v>
      </c>
      <c r="I229" s="115">
        <v>3569</v>
      </c>
      <c r="J229" s="116" t="str">
        <f t="shared" ref="J229:J241" si="71">IFERROR(I229/G229-1,"-")</f>
        <v>-</v>
      </c>
      <c r="K229" s="115">
        <v>7297</v>
      </c>
      <c r="L229" s="116">
        <f t="shared" ref="L229:L241" si="72">IFERROR(K229/I229-1,"-")</f>
        <v>1.044550294200056</v>
      </c>
      <c r="M229" s="115">
        <v>1790</v>
      </c>
      <c r="N229" s="116">
        <f t="shared" ref="N229:N237" si="73">IFERROR(M229/K229-1,"-")</f>
        <v>-0.75469370974373029</v>
      </c>
      <c r="O229" s="116">
        <f t="shared" ref="O229" si="74">M229/C229-1</f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69"/>
        <v>9.7497842968075954E-2</v>
      </c>
      <c r="G230" s="115">
        <v>0</v>
      </c>
      <c r="H230" s="116">
        <f t="shared" si="70"/>
        <v>-1</v>
      </c>
      <c r="I230" s="115">
        <v>1552</v>
      </c>
      <c r="J230" s="116" t="str">
        <f t="shared" si="71"/>
        <v>-</v>
      </c>
      <c r="K230" s="115">
        <v>7450</v>
      </c>
      <c r="L230" s="116">
        <f t="shared" si="72"/>
        <v>3.8002577319587632</v>
      </c>
      <c r="M230" s="115">
        <v>5887</v>
      </c>
      <c r="N230" s="116">
        <f t="shared" si="73"/>
        <v>-0.20979865771812078</v>
      </c>
      <c r="O230" s="116">
        <f>IFERROR(M230/C230-1,"-")</f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69"/>
        <v>-0.75756284618662129</v>
      </c>
      <c r="G231" s="115">
        <v>0</v>
      </c>
      <c r="H231" s="116">
        <f t="shared" si="70"/>
        <v>-1</v>
      </c>
      <c r="I231" s="115">
        <v>1554</v>
      </c>
      <c r="J231" s="116" t="str">
        <f t="shared" si="71"/>
        <v>-</v>
      </c>
      <c r="K231" s="115">
        <v>6912</v>
      </c>
      <c r="L231" s="116">
        <f t="shared" si="72"/>
        <v>3.4478764478764479</v>
      </c>
      <c r="M231" s="115">
        <v>8571</v>
      </c>
      <c r="N231" s="116">
        <f t="shared" si="73"/>
        <v>0.24001736111111116</v>
      </c>
      <c r="O231" s="116">
        <f t="shared" ref="O231:O240" si="75">IFERROR(M231/C231-1,"-")</f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69"/>
        <v>-1</v>
      </c>
      <c r="G232" s="115">
        <v>1</v>
      </c>
      <c r="H232" s="116" t="str">
        <f t="shared" si="70"/>
        <v>-</v>
      </c>
      <c r="I232" s="115">
        <v>784</v>
      </c>
      <c r="J232" s="116">
        <f t="shared" si="71"/>
        <v>783</v>
      </c>
      <c r="K232" s="115">
        <v>1233</v>
      </c>
      <c r="L232" s="116">
        <f t="shared" si="72"/>
        <v>0.57270408163265296</v>
      </c>
      <c r="M232" s="115">
        <v>998</v>
      </c>
      <c r="N232" s="116">
        <f t="shared" si="73"/>
        <v>-0.19059205190592055</v>
      </c>
      <c r="O232" s="116">
        <f t="shared" si="75"/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69"/>
        <v>-1</v>
      </c>
      <c r="G233" s="115">
        <v>1</v>
      </c>
      <c r="H233" s="116" t="str">
        <f t="shared" si="70"/>
        <v>-</v>
      </c>
      <c r="I233" s="115">
        <v>14</v>
      </c>
      <c r="J233" s="116">
        <f t="shared" si="71"/>
        <v>13</v>
      </c>
      <c r="K233" s="115">
        <v>3</v>
      </c>
      <c r="L233" s="116">
        <f t="shared" si="72"/>
        <v>-0.7857142857142857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115</v>
      </c>
      <c r="D234" s="116" t="s">
        <v>222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172</v>
      </c>
      <c r="J234" s="116" t="str">
        <f t="shared" si="71"/>
        <v>-</v>
      </c>
      <c r="K234" s="115">
        <v>0</v>
      </c>
      <c r="L234" s="116">
        <f t="shared" si="72"/>
        <v>-1</v>
      </c>
      <c r="M234" s="115">
        <v>4</v>
      </c>
      <c r="N234" s="116" t="str">
        <f t="shared" si="73"/>
        <v>-</v>
      </c>
      <c r="O234" s="116">
        <f t="shared" si="75"/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69"/>
        <v>-1</v>
      </c>
      <c r="G235" s="115">
        <v>0</v>
      </c>
      <c r="H235" s="116" t="str">
        <f t="shared" si="70"/>
        <v>-</v>
      </c>
      <c r="I235" s="115">
        <v>91</v>
      </c>
      <c r="J235" s="116" t="str">
        <f t="shared" si="71"/>
        <v>-</v>
      </c>
      <c r="K235" s="115">
        <v>224</v>
      </c>
      <c r="L235" s="116">
        <f t="shared" si="72"/>
        <v>1.4615384615384617</v>
      </c>
      <c r="M235" s="115">
        <v>80</v>
      </c>
      <c r="N235" s="116">
        <f t="shared" si="73"/>
        <v>-0.64285714285714279</v>
      </c>
      <c r="O235" s="116">
        <f t="shared" si="75"/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69"/>
        <v>-1</v>
      </c>
      <c r="G236" s="115">
        <v>0</v>
      </c>
      <c r="H236" s="116" t="str">
        <f t="shared" si="70"/>
        <v>-</v>
      </c>
      <c r="I236" s="115">
        <v>46</v>
      </c>
      <c r="J236" s="116" t="str">
        <f t="shared" si="71"/>
        <v>-</v>
      </c>
      <c r="K236" s="115">
        <v>30</v>
      </c>
      <c r="L236" s="116">
        <f t="shared" si="72"/>
        <v>-0.34782608695652173</v>
      </c>
      <c r="M236" s="115">
        <v>0</v>
      </c>
      <c r="N236" s="116">
        <f t="shared" si="73"/>
        <v>-1</v>
      </c>
      <c r="O236" s="116">
        <f t="shared" si="75"/>
        <v>-1</v>
      </c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69"/>
        <v>-1</v>
      </c>
      <c r="G237" s="115">
        <v>66</v>
      </c>
      <c r="H237" s="116" t="str">
        <f t="shared" si="70"/>
        <v>-</v>
      </c>
      <c r="I237" s="115">
        <v>84</v>
      </c>
      <c r="J237" s="116">
        <f t="shared" si="71"/>
        <v>0.27272727272727271</v>
      </c>
      <c r="K237" s="115">
        <v>12</v>
      </c>
      <c r="L237" s="116">
        <f t="shared" si="72"/>
        <v>-0.85714285714285721</v>
      </c>
      <c r="M237" s="115"/>
      <c r="N237" s="116"/>
      <c r="O237" s="116"/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69"/>
        <v>-0.99912967798085295</v>
      </c>
      <c r="G238" s="115">
        <v>616</v>
      </c>
      <c r="H238" s="116">
        <f t="shared" si="70"/>
        <v>307</v>
      </c>
      <c r="I238" s="115">
        <v>2187</v>
      </c>
      <c r="J238" s="116">
        <f t="shared" si="71"/>
        <v>2.5503246753246751</v>
      </c>
      <c r="K238" s="115">
        <v>1351</v>
      </c>
      <c r="L238" s="116">
        <f t="shared" si="72"/>
        <v>-0.38225880201188844</v>
      </c>
      <c r="M238" s="115"/>
      <c r="N238" s="116"/>
      <c r="O238" s="116"/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69"/>
        <v>-0.98903608953860211</v>
      </c>
      <c r="G239" s="115">
        <v>9151</v>
      </c>
      <c r="H239" s="116">
        <f t="shared" si="70"/>
        <v>380.29166666666669</v>
      </c>
      <c r="I239" s="115">
        <v>5199</v>
      </c>
      <c r="J239" s="116">
        <f t="shared" si="71"/>
        <v>-0.43186536990492841</v>
      </c>
      <c r="K239" s="115">
        <v>1099</v>
      </c>
      <c r="L239" s="116">
        <f t="shared" si="72"/>
        <v>-0.78861319484516257</v>
      </c>
      <c r="M239" s="115"/>
      <c r="N239" s="116"/>
      <c r="O239" s="116"/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69"/>
        <v>-0.97416020671834624</v>
      </c>
      <c r="G240" s="115">
        <v>4569</v>
      </c>
      <c r="H240" s="116">
        <f t="shared" si="70"/>
        <v>75.150000000000006</v>
      </c>
      <c r="I240" s="115">
        <v>5705</v>
      </c>
      <c r="J240" s="116">
        <f t="shared" si="71"/>
        <v>0.24863208579557883</v>
      </c>
      <c r="K240" s="115">
        <v>1190</v>
      </c>
      <c r="L240" s="116">
        <f t="shared" si="72"/>
        <v>-0.79141104294478526</v>
      </c>
      <c r="M240" s="115"/>
      <c r="N240" s="116"/>
      <c r="O240" s="116"/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69"/>
        <v>-0.64972501422340223</v>
      </c>
      <c r="G241" s="118">
        <v>14404</v>
      </c>
      <c r="H241" s="119">
        <f t="shared" si="70"/>
        <v>1.599530770619022</v>
      </c>
      <c r="I241" s="118">
        <v>20957</v>
      </c>
      <c r="J241" s="119">
        <f t="shared" si="71"/>
        <v>0.45494307136906409</v>
      </c>
      <c r="K241" s="118">
        <v>26801</v>
      </c>
      <c r="L241" s="119">
        <f t="shared" si="72"/>
        <v>0.27885670658968364</v>
      </c>
      <c r="M241" s="118">
        <v>17330</v>
      </c>
      <c r="N241" s="119">
        <v>-0.25137154952697738</v>
      </c>
      <c r="O241" s="119">
        <v>0.92619762142936524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274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9" t="s">
        <v>131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1"/>
    </row>
    <row r="253" spans="2:16" ht="22.5" thickTop="1" thickBot="1" x14ac:dyDescent="0.3">
      <c r="B253" s="109"/>
      <c r="C253" s="292">
        <f>C7</f>
        <v>2019</v>
      </c>
      <c r="D253" s="293"/>
      <c r="E253" s="294">
        <v>2020</v>
      </c>
      <c r="F253" s="293"/>
      <c r="G253" s="294">
        <v>2021</v>
      </c>
      <c r="H253" s="293"/>
      <c r="I253" s="294">
        <v>2022</v>
      </c>
      <c r="J253" s="293"/>
      <c r="K253" s="294">
        <v>2023</v>
      </c>
      <c r="L253" s="293"/>
      <c r="M253" s="294">
        <v>2024</v>
      </c>
      <c r="N253" s="295"/>
      <c r="O253" s="296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242</v>
      </c>
      <c r="M254" s="113" t="s">
        <v>69</v>
      </c>
      <c r="N254" s="112" t="s">
        <v>263</v>
      </c>
      <c r="O254" s="112" t="s">
        <v>264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76">IFERROR(E255/C255-1,"-")</f>
        <v>0.12871853546910761</v>
      </c>
      <c r="G255" s="115">
        <v>0</v>
      </c>
      <c r="H255" s="116">
        <f t="shared" si="76"/>
        <v>-1</v>
      </c>
      <c r="I255" s="115">
        <v>1402</v>
      </c>
      <c r="J255" s="116" t="str">
        <f t="shared" si="76"/>
        <v>-</v>
      </c>
      <c r="K255" s="115">
        <v>2617</v>
      </c>
      <c r="L255" s="116">
        <f t="shared" ref="L255:L267" si="77">IFERROR(K255/I255-1,"-")</f>
        <v>0.86661911554921534</v>
      </c>
      <c r="M255" s="115">
        <v>2993</v>
      </c>
      <c r="N255" s="116">
        <f t="shared" ref="N255:N263" si="78">IFERROR(M255/K255-1,"-")</f>
        <v>0.14367596484524259</v>
      </c>
      <c r="O255" s="116">
        <f t="shared" ref="O255" si="79">M255/C255-1</f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76"/>
        <v>0.25298804780876494</v>
      </c>
      <c r="G256" s="115">
        <v>0</v>
      </c>
      <c r="H256" s="116">
        <f t="shared" si="76"/>
        <v>-1</v>
      </c>
      <c r="I256" s="115">
        <v>636</v>
      </c>
      <c r="J256" s="116" t="str">
        <f t="shared" si="76"/>
        <v>-</v>
      </c>
      <c r="K256" s="115">
        <v>1381</v>
      </c>
      <c r="L256" s="116">
        <f t="shared" si="77"/>
        <v>1.1713836477987423</v>
      </c>
      <c r="M256" s="115">
        <v>3151</v>
      </c>
      <c r="N256" s="116">
        <f t="shared" si="78"/>
        <v>1.281679942070963</v>
      </c>
      <c r="O256" s="116">
        <f>IFERROR(M256/C256-1,"-")</f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76"/>
        <v>-0.70844099913867353</v>
      </c>
      <c r="G257" s="115">
        <v>0</v>
      </c>
      <c r="H257" s="116">
        <f t="shared" si="76"/>
        <v>-1</v>
      </c>
      <c r="I257" s="115">
        <v>28</v>
      </c>
      <c r="J257" s="116" t="str">
        <f t="shared" si="76"/>
        <v>-</v>
      </c>
      <c r="K257" s="115">
        <v>1461</v>
      </c>
      <c r="L257" s="116">
        <f t="shared" si="77"/>
        <v>51.178571428571431</v>
      </c>
      <c r="M257" s="115">
        <v>2829</v>
      </c>
      <c r="N257" s="116">
        <f t="shared" si="78"/>
        <v>0.93634496919917853</v>
      </c>
      <c r="O257" s="116">
        <f t="shared" ref="O257:O266" si="80">IFERROR(M257/C257-1,"-")</f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2</v>
      </c>
      <c r="J258" s="116" t="str">
        <f t="shared" si="76"/>
        <v>-</v>
      </c>
      <c r="K258" s="115">
        <v>1118</v>
      </c>
      <c r="L258" s="116">
        <f t="shared" si="77"/>
        <v>558</v>
      </c>
      <c r="M258" s="115">
        <v>2595</v>
      </c>
      <c r="N258" s="116">
        <f t="shared" si="78"/>
        <v>1.321109123434705</v>
      </c>
      <c r="O258" s="116">
        <f t="shared" si="80"/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76"/>
        <v>-1</v>
      </c>
      <c r="G259" s="115">
        <v>0</v>
      </c>
      <c r="H259" s="116" t="str">
        <f t="shared" si="76"/>
        <v>-</v>
      </c>
      <c r="I259" s="115">
        <v>44</v>
      </c>
      <c r="J259" s="116" t="str">
        <f t="shared" si="76"/>
        <v>-</v>
      </c>
      <c r="K259" s="115">
        <v>59</v>
      </c>
      <c r="L259" s="116">
        <f t="shared" si="77"/>
        <v>0.34090909090909083</v>
      </c>
      <c r="M259" s="115">
        <v>157</v>
      </c>
      <c r="N259" s="116">
        <f t="shared" si="78"/>
        <v>1.6610169491525424</v>
      </c>
      <c r="O259" s="116">
        <f t="shared" si="80"/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435</v>
      </c>
      <c r="J260" s="116" t="str">
        <f t="shared" si="76"/>
        <v>-</v>
      </c>
      <c r="K260" s="115">
        <v>8</v>
      </c>
      <c r="L260" s="116">
        <f t="shared" si="77"/>
        <v>-0.98160919540229885</v>
      </c>
      <c r="M260" s="115">
        <v>77</v>
      </c>
      <c r="N260" s="116">
        <f t="shared" si="78"/>
        <v>8.625</v>
      </c>
      <c r="O260" s="116">
        <f t="shared" si="80"/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76"/>
        <v>-1</v>
      </c>
      <c r="G261" s="115">
        <v>0</v>
      </c>
      <c r="H261" s="116" t="str">
        <f t="shared" si="76"/>
        <v>-</v>
      </c>
      <c r="I261" s="115">
        <v>31</v>
      </c>
      <c r="J261" s="116" t="str">
        <f t="shared" si="76"/>
        <v>-</v>
      </c>
      <c r="K261" s="115">
        <v>238</v>
      </c>
      <c r="L261" s="116">
        <f t="shared" si="77"/>
        <v>6.67741935483871</v>
      </c>
      <c r="M261" s="115">
        <v>0</v>
      </c>
      <c r="N261" s="116">
        <f t="shared" si="78"/>
        <v>-1</v>
      </c>
      <c r="O261" s="116">
        <f t="shared" si="80"/>
        <v>-1</v>
      </c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76"/>
        <v>-1</v>
      </c>
      <c r="G262" s="115">
        <v>0</v>
      </c>
      <c r="H262" s="116" t="str">
        <f t="shared" si="76"/>
        <v>-</v>
      </c>
      <c r="I262" s="115">
        <v>195</v>
      </c>
      <c r="J262" s="116" t="str">
        <f t="shared" si="76"/>
        <v>-</v>
      </c>
      <c r="K262" s="115">
        <v>68</v>
      </c>
      <c r="L262" s="116">
        <f t="shared" si="77"/>
        <v>-0.6512820512820513</v>
      </c>
      <c r="M262" s="115">
        <v>0</v>
      </c>
      <c r="N262" s="116">
        <f t="shared" si="78"/>
        <v>-1</v>
      </c>
      <c r="O262" s="116">
        <f t="shared" si="80"/>
        <v>-1</v>
      </c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76"/>
        <v>-0.86746987951807231</v>
      </c>
      <c r="G263" s="115">
        <v>78</v>
      </c>
      <c r="H263" s="116">
        <f t="shared" si="76"/>
        <v>6.0909090909090908</v>
      </c>
      <c r="I263" s="115">
        <v>23</v>
      </c>
      <c r="J263" s="116">
        <f t="shared" si="76"/>
        <v>-0.70512820512820507</v>
      </c>
      <c r="K263" s="115">
        <v>24</v>
      </c>
      <c r="L263" s="116">
        <f t="shared" si="77"/>
        <v>4.3478260869565188E-2</v>
      </c>
      <c r="M263" s="115"/>
      <c r="N263" s="116"/>
      <c r="O263" s="116"/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76"/>
        <v>-0.82530949105914719</v>
      </c>
      <c r="G264" s="115">
        <v>132</v>
      </c>
      <c r="H264" s="116">
        <f t="shared" si="76"/>
        <v>-0.48031496062992129</v>
      </c>
      <c r="I264" s="115">
        <v>292</v>
      </c>
      <c r="J264" s="116">
        <f t="shared" si="76"/>
        <v>1.2121212121212119</v>
      </c>
      <c r="K264" s="115">
        <v>280</v>
      </c>
      <c r="L264" s="116">
        <f t="shared" si="77"/>
        <v>-4.1095890410958957E-2</v>
      </c>
      <c r="M264" s="115"/>
      <c r="N264" s="116"/>
      <c r="O264" s="116"/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76"/>
        <v>-0.9589770911028237</v>
      </c>
      <c r="G265" s="115">
        <v>530</v>
      </c>
      <c r="H265" s="116">
        <f t="shared" si="76"/>
        <v>5.883116883116883</v>
      </c>
      <c r="I265" s="115">
        <v>1064</v>
      </c>
      <c r="J265" s="116">
        <f t="shared" si="76"/>
        <v>1.0075471698113208</v>
      </c>
      <c r="K265" s="115">
        <v>135</v>
      </c>
      <c r="L265" s="116">
        <f t="shared" si="77"/>
        <v>-0.87312030075187974</v>
      </c>
      <c r="M265" s="115"/>
      <c r="N265" s="116"/>
      <c r="O265" s="116"/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76"/>
        <v>-0.93656895723209999</v>
      </c>
      <c r="G266" s="115">
        <v>919</v>
      </c>
      <c r="H266" s="116">
        <f t="shared" si="76"/>
        <v>5.9621212121212119</v>
      </c>
      <c r="I266" s="115">
        <v>1948</v>
      </c>
      <c r="J266" s="116">
        <f t="shared" si="76"/>
        <v>1.119695321001088</v>
      </c>
      <c r="K266" s="115">
        <v>291</v>
      </c>
      <c r="L266" s="116">
        <f t="shared" si="77"/>
        <v>-0.85061601642710472</v>
      </c>
      <c r="M266" s="115"/>
      <c r="N266" s="116"/>
      <c r="O266" s="116"/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76"/>
        <v>-0.60590591376737613</v>
      </c>
      <c r="G267" s="118">
        <v>1659</v>
      </c>
      <c r="H267" s="119">
        <f t="shared" si="76"/>
        <v>-0.669390195296931</v>
      </c>
      <c r="I267" s="118">
        <v>6100</v>
      </c>
      <c r="J267" s="119">
        <f t="shared" si="76"/>
        <v>2.676913803496082</v>
      </c>
      <c r="K267" s="118">
        <v>7680</v>
      </c>
      <c r="L267" s="119">
        <f t="shared" si="77"/>
        <v>0.25901639344262306</v>
      </c>
      <c r="M267" s="118">
        <v>11802</v>
      </c>
      <c r="N267" s="119">
        <v>0.69812949640287769</v>
      </c>
      <c r="O267" s="119">
        <v>0.63056092843326894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A7510-8890-4C32-BFCC-9AFD078776AF}">
  <sheetPr>
    <tabColor rgb="FFF29140"/>
  </sheetPr>
  <dimension ref="A4:P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 t="s">
        <v>275</v>
      </c>
      <c r="F7" s="293"/>
      <c r="G7" s="294" t="s">
        <v>276</v>
      </c>
      <c r="H7" s="293"/>
      <c r="I7" s="294" t="s">
        <v>277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f t="shared" ref="N9:N16" si="1">IFERROR(M9/K9-1,"-")</f>
        <v>-0.25514170377460565</v>
      </c>
      <c r="O9" s="116">
        <f t="shared" ref="O9" si="2">IFERROR(M9/C9-1,"-")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f t="shared" si="1"/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f t="shared" si="1"/>
        <v>0.19841815042424016</v>
      </c>
      <c r="O11" s="116">
        <f t="shared" ref="O11:O16" si="3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f t="shared" si="1"/>
        <v>0.71458744212720116</v>
      </c>
      <c r="O12" s="116">
        <f t="shared" si="3"/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f t="shared" si="1"/>
        <v>2.03455655261302</v>
      </c>
      <c r="O13" s="116">
        <f t="shared" si="3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f t="shared" si="1"/>
        <v>0.27990025100237959</v>
      </c>
      <c r="O14" s="116">
        <f t="shared" si="3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f t="shared" si="1"/>
        <v>-0.24967200012064361</v>
      </c>
      <c r="O15" s="116">
        <f t="shared" si="3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f t="shared" si="1"/>
        <v>1.3462788588965613</v>
      </c>
      <c r="O16" s="116">
        <f t="shared" si="3"/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957820</v>
      </c>
      <c r="N21" s="119">
        <v>0.32511918629585868</v>
      </c>
      <c r="O21" s="119">
        <v>0.69994427110510049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278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v>2019</v>
      </c>
      <c r="D29" s="293"/>
      <c r="E29" s="294" t="s">
        <v>275</v>
      </c>
      <c r="F29" s="293"/>
      <c r="G29" s="294" t="s">
        <v>276</v>
      </c>
      <c r="H29" s="293"/>
      <c r="I29" s="294" t="s">
        <v>277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4">IFERROR(E31/C31-1,"-")</f>
        <v>-2.5327662803750095E-2</v>
      </c>
      <c r="G31" s="115">
        <v>12399</v>
      </c>
      <c r="H31" s="116">
        <f t="shared" si="4"/>
        <v>-0.79887751626141545</v>
      </c>
      <c r="I31" s="115">
        <v>52867</v>
      </c>
      <c r="J31" s="116">
        <f t="shared" si="4"/>
        <v>3.263811597709493</v>
      </c>
      <c r="K31" s="115">
        <v>115667</v>
      </c>
      <c r="L31" s="116">
        <f t="shared" ref="L31:L43" si="5">IFERROR(K31/I31-1,"-")</f>
        <v>1.1878865833128418</v>
      </c>
      <c r="M31" s="115">
        <v>69459</v>
      </c>
      <c r="N31" s="116">
        <f t="shared" ref="N31:N38" si="6">IFERROR(M31/K31-1,"-")</f>
        <v>-0.39949164411629934</v>
      </c>
      <c r="O31" s="116">
        <f t="shared" ref="O31" si="7">IFERROR(M31/C31-1,"-")</f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4"/>
        <v>-4.3764841989892278E-2</v>
      </c>
      <c r="G32" s="115">
        <v>12370</v>
      </c>
      <c r="H32" s="116">
        <f t="shared" si="4"/>
        <v>-0.80307878440549529</v>
      </c>
      <c r="I32" s="115">
        <v>52756</v>
      </c>
      <c r="J32" s="116">
        <f t="shared" si="4"/>
        <v>3.2648342764753435</v>
      </c>
      <c r="K32" s="115">
        <v>111801</v>
      </c>
      <c r="L32" s="116">
        <f t="shared" si="5"/>
        <v>1.1192091894760785</v>
      </c>
      <c r="M32" s="115">
        <v>126419</v>
      </c>
      <c r="N32" s="116">
        <f t="shared" si="6"/>
        <v>0.13075017218092855</v>
      </c>
      <c r="O32" s="116">
        <f>IFERROR(M32/C32-1,"-")</f>
        <v>0.92442002070267315</v>
      </c>
    </row>
    <row r="33" spans="2:15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4"/>
        <v>-0.69105898080656969</v>
      </c>
      <c r="G33" s="115">
        <v>18439</v>
      </c>
      <c r="H33" s="116">
        <f t="shared" si="4"/>
        <v>-5.0123634865031907E-2</v>
      </c>
      <c r="I33" s="115">
        <v>63892</v>
      </c>
      <c r="J33" s="116">
        <f t="shared" si="4"/>
        <v>2.4650469114377134</v>
      </c>
      <c r="K33" s="115">
        <v>102681</v>
      </c>
      <c r="L33" s="116">
        <f t="shared" si="5"/>
        <v>0.6071026106554811</v>
      </c>
      <c r="M33" s="115">
        <v>108728</v>
      </c>
      <c r="N33" s="116">
        <f t="shared" si="6"/>
        <v>5.8891128835909301E-2</v>
      </c>
      <c r="O33" s="116">
        <f t="shared" ref="O33:O38" si="8">IFERROR(M33/C33-1,"-")</f>
        <v>0.73040073845370346</v>
      </c>
    </row>
    <row r="34" spans="2:15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4"/>
        <v>-1</v>
      </c>
      <c r="G34" s="115">
        <v>24985</v>
      </c>
      <c r="H34" s="116" t="str">
        <f t="shared" si="4"/>
        <v>-</v>
      </c>
      <c r="I34" s="115">
        <v>70112</v>
      </c>
      <c r="J34" s="116">
        <f t="shared" si="4"/>
        <v>1.8061636982189313</v>
      </c>
      <c r="K34" s="115">
        <v>64849</v>
      </c>
      <c r="L34" s="116">
        <f t="shared" si="5"/>
        <v>-7.5065609310816961E-2</v>
      </c>
      <c r="M34" s="115">
        <v>105905</v>
      </c>
      <c r="N34" s="116">
        <f t="shared" si="6"/>
        <v>0.63310151274499216</v>
      </c>
      <c r="O34" s="116">
        <f t="shared" si="8"/>
        <v>0.42510159593078023</v>
      </c>
    </row>
    <row r="35" spans="2:15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4"/>
        <v>-1</v>
      </c>
      <c r="G35" s="115">
        <v>34472</v>
      </c>
      <c r="H35" s="116" t="str">
        <f t="shared" si="4"/>
        <v>-</v>
      </c>
      <c r="I35" s="115">
        <v>65633</v>
      </c>
      <c r="J35" s="116">
        <f t="shared" si="4"/>
        <v>0.90395103272220934</v>
      </c>
      <c r="K35" s="115">
        <v>37200</v>
      </c>
      <c r="L35" s="116">
        <f t="shared" si="5"/>
        <v>-0.4332119513049838</v>
      </c>
      <c r="M35" s="115">
        <v>106442</v>
      </c>
      <c r="N35" s="116">
        <f t="shared" si="6"/>
        <v>1.8613440860215054</v>
      </c>
      <c r="O35" s="116">
        <f t="shared" si="8"/>
        <v>0.91690678576573981</v>
      </c>
    </row>
    <row r="36" spans="2:15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4"/>
        <v>-1</v>
      </c>
      <c r="G36" s="115">
        <v>13550</v>
      </c>
      <c r="H36" s="116" t="str">
        <f t="shared" si="4"/>
        <v>-</v>
      </c>
      <c r="I36" s="115">
        <v>48479</v>
      </c>
      <c r="J36" s="116">
        <f t="shared" si="4"/>
        <v>2.5777859778597785</v>
      </c>
      <c r="K36" s="115">
        <v>58168</v>
      </c>
      <c r="L36" s="116">
        <f t="shared" si="5"/>
        <v>0.19985973308030291</v>
      </c>
      <c r="M36" s="115">
        <v>60812</v>
      </c>
      <c r="N36" s="116">
        <f t="shared" si="6"/>
        <v>4.5454545454545414E-2</v>
      </c>
      <c r="O36" s="116">
        <f t="shared" si="8"/>
        <v>-1.1331675039425115E-2</v>
      </c>
    </row>
    <row r="37" spans="2:15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4"/>
        <v>-1</v>
      </c>
      <c r="G37" s="115">
        <v>5666</v>
      </c>
      <c r="H37" s="116" t="str">
        <f t="shared" si="4"/>
        <v>-</v>
      </c>
      <c r="I37" s="115">
        <v>131509</v>
      </c>
      <c r="J37" s="116">
        <f t="shared" si="4"/>
        <v>22.210201200141192</v>
      </c>
      <c r="K37" s="115">
        <v>126864</v>
      </c>
      <c r="L37" s="116">
        <f t="shared" si="5"/>
        <v>-3.532077652480059E-2</v>
      </c>
      <c r="M37" s="115">
        <v>79640</v>
      </c>
      <c r="N37" s="116">
        <f t="shared" si="6"/>
        <v>-0.37224114011855214</v>
      </c>
      <c r="O37" s="116">
        <f t="shared" si="8"/>
        <v>6.2670575154148978E-3</v>
      </c>
    </row>
    <row r="38" spans="2:15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4"/>
        <v>-0.72497272085410469</v>
      </c>
      <c r="G38" s="115">
        <v>31673</v>
      </c>
      <c r="H38" s="116">
        <f t="shared" si="4"/>
        <v>0.2319810183204325</v>
      </c>
      <c r="I38" s="115">
        <v>118989</v>
      </c>
      <c r="J38" s="116">
        <f t="shared" si="4"/>
        <v>2.756796009219209</v>
      </c>
      <c r="K38" s="115">
        <v>64414</v>
      </c>
      <c r="L38" s="116">
        <f t="shared" si="5"/>
        <v>-0.4586558421366681</v>
      </c>
      <c r="M38" s="115">
        <v>149093</v>
      </c>
      <c r="N38" s="116">
        <f t="shared" si="6"/>
        <v>1.3146055205390135</v>
      </c>
      <c r="O38" s="116">
        <f t="shared" si="8"/>
        <v>0.59495282312415765</v>
      </c>
    </row>
    <row r="39" spans="2:15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4"/>
        <v>-0.68105003107049211</v>
      </c>
      <c r="G39" s="115">
        <v>39763</v>
      </c>
      <c r="H39" s="116">
        <f t="shared" si="4"/>
        <v>0.88951720205284168</v>
      </c>
      <c r="I39" s="115">
        <v>71807</v>
      </c>
      <c r="J39" s="116">
        <f t="shared" si="4"/>
        <v>0.80587480823881497</v>
      </c>
      <c r="K39" s="115">
        <v>63598</v>
      </c>
      <c r="L39" s="116">
        <f t="shared" si="5"/>
        <v>-0.11432033088696092</v>
      </c>
      <c r="M39" s="115"/>
      <c r="N39" s="116"/>
      <c r="O39" s="116"/>
    </row>
    <row r="40" spans="2:15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4"/>
        <v>-0.78594000082078219</v>
      </c>
      <c r="G40" s="115">
        <v>60215</v>
      </c>
      <c r="H40" s="116">
        <f t="shared" si="4"/>
        <v>2.8480956032719837</v>
      </c>
      <c r="I40" s="115">
        <v>90510</v>
      </c>
      <c r="J40" s="116">
        <f t="shared" si="4"/>
        <v>0.50311384206593046</v>
      </c>
      <c r="K40" s="115">
        <v>97611</v>
      </c>
      <c r="L40" s="116">
        <f t="shared" si="5"/>
        <v>7.8455419290686113E-2</v>
      </c>
      <c r="M40" s="115"/>
      <c r="N40" s="116"/>
      <c r="O40" s="116"/>
    </row>
    <row r="41" spans="2:15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4"/>
        <v>-0.77821340345844292</v>
      </c>
      <c r="G41" s="115">
        <v>63933</v>
      </c>
      <c r="H41" s="116">
        <f t="shared" si="4"/>
        <v>3.5942081057775219</v>
      </c>
      <c r="I41" s="115">
        <v>92633</v>
      </c>
      <c r="J41" s="116">
        <f t="shared" si="4"/>
        <v>0.44890744998670473</v>
      </c>
      <c r="K41" s="115">
        <v>65764</v>
      </c>
      <c r="L41" s="116">
        <f t="shared" si="5"/>
        <v>-0.290058618418922</v>
      </c>
      <c r="M41" s="115"/>
      <c r="N41" s="116"/>
      <c r="O41" s="116"/>
    </row>
    <row r="42" spans="2:15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4"/>
        <v>-4.936624416277513E-2</v>
      </c>
      <c r="G42" s="115">
        <v>43784</v>
      </c>
      <c r="H42" s="116">
        <f t="shared" si="4"/>
        <v>-0.28545083639330882</v>
      </c>
      <c r="I42" s="115">
        <v>87824</v>
      </c>
      <c r="J42" s="116">
        <f t="shared" si="4"/>
        <v>1.0058468847067421</v>
      </c>
      <c r="K42" s="115">
        <v>66031</v>
      </c>
      <c r="L42" s="116">
        <f t="shared" si="5"/>
        <v>-0.24814401530333396</v>
      </c>
      <c r="M42" s="115"/>
      <c r="N42" s="116"/>
      <c r="O42" s="116"/>
    </row>
    <row r="43" spans="2:15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4"/>
        <v>-0.64851733265858269</v>
      </c>
      <c r="G43" s="118">
        <v>361249</v>
      </c>
      <c r="H43" s="119">
        <f t="shared" si="4"/>
        <v>0.25029938047277889</v>
      </c>
      <c r="I43" s="118">
        <v>947011</v>
      </c>
      <c r="J43" s="119">
        <f t="shared" si="4"/>
        <v>1.6214909937466957</v>
      </c>
      <c r="K43" s="118">
        <v>974648</v>
      </c>
      <c r="L43" s="119">
        <f t="shared" si="5"/>
        <v>2.9183399136863297E-2</v>
      </c>
      <c r="M43" s="118">
        <v>806498</v>
      </c>
      <c r="N43" s="119">
        <v>0.18316599280562884</v>
      </c>
      <c r="O43" s="119">
        <v>0.45118848403058931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5" x14ac:dyDescent="0.25">
      <c r="C48" s="120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BF8B-5C06-4995-BCD0-43D29898634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279</v>
      </c>
      <c r="D6" s="172" t="s">
        <v>217</v>
      </c>
      <c r="E6" s="172" t="s">
        <v>228</v>
      </c>
      <c r="F6" s="172" t="s">
        <v>219</v>
      </c>
      <c r="G6" s="172" t="s">
        <v>220</v>
      </c>
      <c r="H6" s="172" t="s">
        <v>221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14B68-E74B-49C4-9795-C7B7D831817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</row>
    <row r="6" spans="1:14" s="144" customFormat="1" ht="72" customHeight="1" x14ac:dyDescent="0.25">
      <c r="B6" s="145"/>
      <c r="C6" s="172" t="s">
        <v>251</v>
      </c>
      <c r="D6" s="172" t="s">
        <v>252</v>
      </c>
      <c r="E6" s="172" t="s">
        <v>253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4B3-39C9-47FB-9DA9-8AA331C4707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1DA2D-85AC-4C74-B3D6-836DE3276A9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C0766-2712-4BB4-A57C-1448695CCE2A}">
  <sheetPr>
    <tabColor theme="8" tint="0.59999389629810485"/>
  </sheetPr>
  <dimension ref="B1:R220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3" t="s">
        <v>40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2:18" x14ac:dyDescent="0.25"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69"/>
      <c r="C9" s="272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69"/>
      <c r="C10" s="272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69"/>
      <c r="C11" s="272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69"/>
      <c r="C12" s="272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69"/>
      <c r="C13" s="272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69"/>
      <c r="C14" s="272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69"/>
      <c r="C15" s="272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69"/>
      <c r="C16" s="272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69"/>
      <c r="C17" s="273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69"/>
      <c r="C20" s="275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69"/>
      <c r="C21" s="275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69"/>
      <c r="C22" s="275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69"/>
      <c r="C23" s="275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69"/>
      <c r="C24" s="275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69"/>
      <c r="C25" s="275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69"/>
      <c r="C26" s="275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69"/>
      <c r="C27" s="275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69"/>
      <c r="C28" s="276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69"/>
      <c r="C29" s="271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69"/>
      <c r="C31" s="272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69"/>
      <c r="C32" s="272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69"/>
      <c r="C33" s="272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69"/>
      <c r="C34" s="272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69"/>
      <c r="C35" s="272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69"/>
      <c r="C36" s="272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69"/>
      <c r="C37" s="272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69"/>
      <c r="C38" s="272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69"/>
      <c r="C39" s="273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69"/>
      <c r="C40" s="284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69"/>
      <c r="C41" s="285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69"/>
      <c r="C42" s="285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69"/>
      <c r="C43" s="285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69"/>
      <c r="C44" s="285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69"/>
      <c r="C45" s="285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69"/>
      <c r="C46" s="285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69"/>
      <c r="C47" s="285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69"/>
      <c r="C48" s="285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69"/>
      <c r="C49" s="285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69"/>
      <c r="C50" s="286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69"/>
      <c r="C52" s="278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69"/>
      <c r="C53" s="278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69"/>
      <c r="C54" s="278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69"/>
      <c r="C55" s="278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69"/>
      <c r="C56" s="278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69"/>
      <c r="C57" s="278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69"/>
      <c r="C58" s="278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69"/>
      <c r="C59" s="278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69"/>
      <c r="C60" s="278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69"/>
      <c r="C61" s="279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69"/>
      <c r="C64" s="281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69"/>
      <c r="C67" s="281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69"/>
      <c r="C68" s="281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69"/>
      <c r="C69" s="281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69"/>
      <c r="C70" s="281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47"/>
    </row>
    <row r="74" spans="2:14" x14ac:dyDescent="0.25">
      <c r="B74" s="266" t="s">
        <v>55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223</v>
      </c>
      <c r="F79" s="13" t="s">
        <v>224</v>
      </c>
      <c r="G79" s="13" t="s">
        <v>225</v>
      </c>
      <c r="H79" s="13" t="s">
        <v>226</v>
      </c>
      <c r="I79" s="13" t="s">
        <v>227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69"/>
      <c r="C82" s="272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69"/>
      <c r="C83" s="272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69"/>
      <c r="C84" s="272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69"/>
      <c r="C85" s="272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69"/>
      <c r="C86" s="272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69"/>
      <c r="C87" s="272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69"/>
      <c r="C88" s="272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69"/>
      <c r="C90" s="273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69"/>
      <c r="C93" s="275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69"/>
      <c r="C94" s="275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69"/>
      <c r="C95" s="275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69"/>
      <c r="C96" s="275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69"/>
      <c r="C97" s="275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69"/>
      <c r="C98" s="275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69"/>
      <c r="C99" s="275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69"/>
      <c r="C100" s="275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69"/>
      <c r="C101" s="276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69"/>
      <c r="C102" s="271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69"/>
      <c r="C104" s="272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69"/>
      <c r="C105" s="272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69"/>
      <c r="C106" s="272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69"/>
      <c r="C107" s="272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69"/>
      <c r="C108" s="272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69"/>
      <c r="C109" s="272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69"/>
      <c r="C110" s="272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69"/>
      <c r="C111" s="272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69"/>
      <c r="C112" s="273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69"/>
      <c r="C125" s="278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69"/>
      <c r="C126" s="278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69"/>
      <c r="C127" s="278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69"/>
      <c r="C128" s="278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69"/>
      <c r="C129" s="278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69"/>
      <c r="C130" s="278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69"/>
      <c r="C131" s="278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69"/>
      <c r="C132" s="278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69"/>
      <c r="C133" s="278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69"/>
      <c r="C134" s="279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69"/>
      <c r="C137" s="275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69"/>
      <c r="C140" s="275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69"/>
      <c r="C141" s="275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69"/>
      <c r="C142" s="275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69"/>
      <c r="C143" s="275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47"/>
    </row>
    <row r="147" spans="2:14" x14ac:dyDescent="0.25">
      <c r="B147" s="266" t="s">
        <v>55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47"/>
    </row>
    <row r="220" spans="2:14" x14ac:dyDescent="0.25">
      <c r="B220" s="266" t="s">
        <v>55</v>
      </c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07E51-75B8-4AA3-90B5-F45FBE05E4CF}">
  <sheetPr>
    <tabColor theme="4" tint="0.79998168889431442"/>
  </sheetPr>
  <dimension ref="A1:P2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222</v>
      </c>
      <c r="E1" t="s">
        <v>222</v>
      </c>
      <c r="G1" t="s">
        <v>222</v>
      </c>
    </row>
    <row r="4" spans="1:16" ht="48.75" customHeight="1" thickBot="1" x14ac:dyDescent="0.3">
      <c r="B4" s="267" t="s">
        <v>280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 t="shared" ref="O9:O14" si="3"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si="3"/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222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 t="shared" si="3"/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222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 t="shared" si="3"/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222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222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6.0332457781389168</v>
      </c>
      <c r="N21" s="187">
        <v>6.9843720535933684E-2</v>
      </c>
      <c r="O21" s="187">
        <v>-0.11142792627567033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281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4">IFERROR(E31-C31,"-")</f>
        <v>0.21040791222440092</v>
      </c>
      <c r="G31" s="184">
        <v>5.6070175438596488</v>
      </c>
      <c r="H31" s="185">
        <f t="shared" si="4"/>
        <v>0.93992946969192825</v>
      </c>
      <c r="I31" s="184">
        <v>5.190523690773067</v>
      </c>
      <c r="J31" s="185">
        <f t="shared" si="4"/>
        <v>-0.41649385308658182</v>
      </c>
      <c r="K31" s="184">
        <v>4.5303193397918911</v>
      </c>
      <c r="L31" s="185">
        <f t="shared" ref="L31:N43" si="5">IFERROR(K31-I31,"-")</f>
        <v>-0.66020435098117591</v>
      </c>
      <c r="M31" s="184">
        <v>4.3015362629510543</v>
      </c>
      <c r="N31" s="185">
        <f t="shared" si="5"/>
        <v>-0.22878307684083676</v>
      </c>
      <c r="O31" s="185">
        <f t="shared" ref="O31:O36" si="6">IFERROR(M31-C31,"-")</f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4"/>
        <v>-0.33984208279982919</v>
      </c>
      <c r="G32" s="184">
        <v>2.6389937106918238</v>
      </c>
      <c r="H32" s="185">
        <f t="shared" si="4"/>
        <v>-0.45191538021726707</v>
      </c>
      <c r="I32" s="184">
        <v>3.356354720065386</v>
      </c>
      <c r="J32" s="185">
        <f t="shared" si="4"/>
        <v>0.71736100937356229</v>
      </c>
      <c r="K32" s="184">
        <v>3.19493006993007</v>
      </c>
      <c r="L32" s="185">
        <f t="shared" si="5"/>
        <v>-0.16142465013531604</v>
      </c>
      <c r="M32" s="184">
        <v>3.8014281790716837</v>
      </c>
      <c r="N32" s="185">
        <f t="shared" si="5"/>
        <v>0.60649810914161373</v>
      </c>
      <c r="O32" s="185">
        <f>IFERROR(M32-C32,"-")</f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4"/>
        <v>0.6723993288590604</v>
      </c>
      <c r="G33" s="184">
        <v>2.7068155111633372</v>
      </c>
      <c r="H33" s="185">
        <f t="shared" si="4"/>
        <v>-1.4181844888366628</v>
      </c>
      <c r="I33" s="184">
        <v>3.3214643931795385</v>
      </c>
      <c r="J33" s="185">
        <f t="shared" si="4"/>
        <v>0.61464888201620127</v>
      </c>
      <c r="K33" s="184">
        <v>3.9745222929936306</v>
      </c>
      <c r="L33" s="185">
        <f t="shared" si="5"/>
        <v>0.65305789981409212</v>
      </c>
      <c r="M33" s="184">
        <v>4.0634615384615387</v>
      </c>
      <c r="N33" s="185">
        <f t="shared" si="5"/>
        <v>8.8939245467908101E-2</v>
      </c>
      <c r="O33" s="185">
        <f t="shared" si="6"/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222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f>IFERROR(M34-K34,"-")</f>
        <v>2.120934699882068</v>
      </c>
      <c r="O34" s="185">
        <f t="shared" si="6"/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222</v>
      </c>
      <c r="F35" s="185" t="str">
        <f t="shared" si="4"/>
        <v>-</v>
      </c>
      <c r="G35" s="184">
        <v>3.0007710100231302</v>
      </c>
      <c r="H35" s="185" t="str">
        <f t="shared" si="4"/>
        <v>-</v>
      </c>
      <c r="I35" s="184">
        <v>3.2111142139067299</v>
      </c>
      <c r="J35" s="185">
        <f t="shared" si="4"/>
        <v>0.21034320388359973</v>
      </c>
      <c r="K35" s="184">
        <v>3.585343228200371</v>
      </c>
      <c r="L35" s="185">
        <f t="shared" si="5"/>
        <v>0.37422901429364108</v>
      </c>
      <c r="M35" s="184">
        <v>4.1656030965582174</v>
      </c>
      <c r="N35" s="185">
        <f t="shared" si="5"/>
        <v>0.58025986835784638</v>
      </c>
      <c r="O35" s="185">
        <f>IFERROR(M35-C35,"-")</f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222</v>
      </c>
      <c r="F36" s="185" t="str">
        <f t="shared" si="4"/>
        <v>-</v>
      </c>
      <c r="G36" s="184">
        <v>1.8985074626865672</v>
      </c>
      <c r="H36" s="185" t="str">
        <f t="shared" si="4"/>
        <v>-</v>
      </c>
      <c r="I36" s="184">
        <v>2.7494692144373674</v>
      </c>
      <c r="J36" s="185">
        <f t="shared" si="4"/>
        <v>0.85096175175080013</v>
      </c>
      <c r="K36" s="184">
        <v>2.8345461052129308</v>
      </c>
      <c r="L36" s="185">
        <f t="shared" si="5"/>
        <v>8.5076890775563463E-2</v>
      </c>
      <c r="M36" s="184">
        <v>4.0688060538116595</v>
      </c>
      <c r="N36" s="185">
        <f t="shared" si="5"/>
        <v>1.2342599485987287</v>
      </c>
      <c r="O36" s="185">
        <f t="shared" si="6"/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222</v>
      </c>
      <c r="F37" s="185" t="str">
        <f t="shared" si="4"/>
        <v>-</v>
      </c>
      <c r="G37" s="184">
        <v>2.3212735166425471</v>
      </c>
      <c r="H37" s="185" t="str">
        <f t="shared" si="4"/>
        <v>-</v>
      </c>
      <c r="I37" s="184">
        <v>3.3948813244361853</v>
      </c>
      <c r="J37" s="185">
        <f t="shared" si="4"/>
        <v>1.0736078077936382</v>
      </c>
      <c r="K37" s="184">
        <v>3.7118304688803603</v>
      </c>
      <c r="L37" s="185">
        <f t="shared" si="5"/>
        <v>0.31694914444417499</v>
      </c>
      <c r="M37" s="184">
        <v>4.9375448671931084</v>
      </c>
      <c r="N37" s="185">
        <f t="shared" si="5"/>
        <v>1.2257143983127481</v>
      </c>
      <c r="O37" s="185">
        <f>IFERROR(M37-C37,"-")</f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4"/>
        <v>-1.0868577511197439</v>
      </c>
      <c r="G38" s="184">
        <v>3.4103554868624419</v>
      </c>
      <c r="H38" s="185">
        <f t="shared" si="4"/>
        <v>5.2716009161916322E-2</v>
      </c>
      <c r="I38" s="184">
        <v>5.1111111111111107</v>
      </c>
      <c r="J38" s="185">
        <f t="shared" si="4"/>
        <v>1.7007556242486688</v>
      </c>
      <c r="K38" s="184">
        <v>5.7862292718096615</v>
      </c>
      <c r="L38" s="185">
        <f t="shared" si="5"/>
        <v>0.6751181606985508</v>
      </c>
      <c r="M38" s="184">
        <v>4.0212790039615163</v>
      </c>
      <c r="N38" s="185">
        <f t="shared" si="5"/>
        <v>-1.7649502678481452</v>
      </c>
      <c r="O38" s="185">
        <f>IFERROR(M38-C38,"-")</f>
        <v>-0.42321822485875327</v>
      </c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4"/>
        <v>-0.68167016019906468</v>
      </c>
      <c r="G39" s="184">
        <v>3.8592896174863389</v>
      </c>
      <c r="H39" s="185">
        <f t="shared" si="4"/>
        <v>0.94359618682940472</v>
      </c>
      <c r="I39" s="184">
        <v>5.4221146085552867</v>
      </c>
      <c r="J39" s="185">
        <f t="shared" si="4"/>
        <v>1.5628249910689478</v>
      </c>
      <c r="K39" s="184">
        <v>3.1962110960757779</v>
      </c>
      <c r="L39" s="185">
        <f t="shared" si="5"/>
        <v>-2.2259035124795088</v>
      </c>
      <c r="M39" s="184"/>
      <c r="N39" s="185"/>
      <c r="O39" s="185"/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4"/>
        <v>-0.45652133089653679</v>
      </c>
      <c r="G40" s="184">
        <v>3.2298095863427445</v>
      </c>
      <c r="H40" s="185">
        <f t="shared" si="4"/>
        <v>0.38780273062445225</v>
      </c>
      <c r="I40" s="184">
        <v>4.0484003281378182</v>
      </c>
      <c r="J40" s="185">
        <f t="shared" si="4"/>
        <v>0.81859074179507374</v>
      </c>
      <c r="K40" s="184">
        <v>4.9653250773993811</v>
      </c>
      <c r="L40" s="185">
        <f t="shared" si="5"/>
        <v>0.91692474926156287</v>
      </c>
      <c r="M40" s="184"/>
      <c r="N40" s="185"/>
      <c r="O40" s="185"/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4"/>
        <v>-0.71165806926060071</v>
      </c>
      <c r="G41" s="184">
        <v>3.1038039974210188</v>
      </c>
      <c r="H41" s="185">
        <f t="shared" si="4"/>
        <v>-2.1803219789251926E-2</v>
      </c>
      <c r="I41" s="184">
        <v>4.5678866587957501</v>
      </c>
      <c r="J41" s="185">
        <f t="shared" si="4"/>
        <v>1.4640826613747313</v>
      </c>
      <c r="K41" s="184">
        <v>3.7732156561780505</v>
      </c>
      <c r="L41" s="185">
        <f t="shared" si="5"/>
        <v>-0.79467100261769952</v>
      </c>
      <c r="M41" s="184"/>
      <c r="N41" s="185"/>
      <c r="O41" s="185"/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4"/>
        <v>9.1248439499239691</v>
      </c>
      <c r="G42" s="184">
        <v>4.0667433831990794</v>
      </c>
      <c r="H42" s="185">
        <f t="shared" si="4"/>
        <v>-9.464270232534659</v>
      </c>
      <c r="I42" s="184">
        <v>5.2474344355758271</v>
      </c>
      <c r="J42" s="185">
        <f t="shared" si="4"/>
        <v>1.1806910523767478</v>
      </c>
      <c r="K42" s="184">
        <v>4.1252729257641922</v>
      </c>
      <c r="L42" s="185">
        <f t="shared" si="5"/>
        <v>-1.1221615098116349</v>
      </c>
      <c r="M42" s="184"/>
      <c r="N42" s="185"/>
      <c r="O42" s="185"/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4"/>
        <v>-0.29136073406411001</v>
      </c>
      <c r="G43" s="186">
        <v>3.1831553342708374</v>
      </c>
      <c r="H43" s="187">
        <f t="shared" si="4"/>
        <v>-0.30648335892736656</v>
      </c>
      <c r="I43" s="186">
        <v>3.6835830115830115</v>
      </c>
      <c r="J43" s="187">
        <f t="shared" si="4"/>
        <v>0.50042767731217408</v>
      </c>
      <c r="K43" s="186">
        <v>3.6854550862581799</v>
      </c>
      <c r="L43" s="187">
        <f t="shared" si="5"/>
        <v>1.872074675168367E-3</v>
      </c>
      <c r="M43" s="186">
        <v>4.3312571866615563</v>
      </c>
      <c r="N43" s="187">
        <v>0.63157056287795088</v>
      </c>
      <c r="O43" s="187">
        <v>0.50502685582532569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282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7">IFERROR(E53-C53,"-")</f>
        <v>-3.5453835855898674E-2</v>
      </c>
      <c r="G53" s="184">
        <v>6.875</v>
      </c>
      <c r="H53" s="185">
        <f t="shared" si="7"/>
        <v>1.4574384080859124</v>
      </c>
      <c r="I53" s="184">
        <v>5.7173366834170851</v>
      </c>
      <c r="J53" s="185">
        <f t="shared" si="7"/>
        <v>-1.1576633165829149</v>
      </c>
      <c r="K53" s="184">
        <v>6.9343065693430654</v>
      </c>
      <c r="L53" s="185">
        <f t="shared" ref="L53:N65" si="8">IFERROR(K53-I53,"-")</f>
        <v>1.2169698859259803</v>
      </c>
      <c r="M53" s="184">
        <v>5.8929313929313931</v>
      </c>
      <c r="N53" s="185">
        <f t="shared" si="8"/>
        <v>-1.0413751764116723</v>
      </c>
      <c r="O53" s="185">
        <f t="shared" ref="O53:O58" si="9">IFERROR(M53-C53,"-")</f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7"/>
        <v>-7.7220461184660305E-2</v>
      </c>
      <c r="G54" s="184">
        <v>6.2777777777777777</v>
      </c>
      <c r="H54" s="185">
        <f t="shared" si="7"/>
        <v>2.4646756583172769</v>
      </c>
      <c r="I54" s="184">
        <v>4.3866213151927438</v>
      </c>
      <c r="J54" s="185">
        <f t="shared" si="7"/>
        <v>-1.8911564625850339</v>
      </c>
      <c r="K54" s="184">
        <v>4.2623456790123457</v>
      </c>
      <c r="L54" s="185">
        <f t="shared" si="8"/>
        <v>-0.12427563618039805</v>
      </c>
      <c r="M54" s="184">
        <v>4.3759946949602124</v>
      </c>
      <c r="N54" s="185">
        <f t="shared" si="8"/>
        <v>0.11364901594786669</v>
      </c>
      <c r="O54" s="185">
        <f>IFERROR(M54-C54,"-")</f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7"/>
        <v>0.82192088702427313</v>
      </c>
      <c r="G55" s="184">
        <v>7.24</v>
      </c>
      <c r="H55" s="185">
        <f t="shared" si="7"/>
        <v>1.8808450704225352</v>
      </c>
      <c r="I55" s="184">
        <v>3.9177545691906004</v>
      </c>
      <c r="J55" s="185">
        <f t="shared" si="7"/>
        <v>-3.3222454308093998</v>
      </c>
      <c r="K55" s="184">
        <v>4.0708661417322833</v>
      </c>
      <c r="L55" s="185">
        <f t="shared" si="8"/>
        <v>0.15311157254168295</v>
      </c>
      <c r="M55" s="184">
        <v>4.780533168009919</v>
      </c>
      <c r="N55" s="185">
        <f t="shared" si="8"/>
        <v>0.70966702627763567</v>
      </c>
      <c r="O55" s="185">
        <f t="shared" si="9"/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222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f>IFERROR(M56-K56,"-")</f>
        <v>1.6158310256943818</v>
      </c>
      <c r="O56" s="185">
        <f t="shared" si="9"/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222</v>
      </c>
      <c r="F57" s="185" t="str">
        <f t="shared" si="7"/>
        <v>-</v>
      </c>
      <c r="G57" s="184">
        <v>2.2325581395348837</v>
      </c>
      <c r="H57" s="185" t="str">
        <f t="shared" si="7"/>
        <v>-</v>
      </c>
      <c r="I57" s="184">
        <v>4.0926966292134832</v>
      </c>
      <c r="J57" s="185">
        <f t="shared" si="7"/>
        <v>1.8601384896785995</v>
      </c>
      <c r="K57" s="184">
        <v>3.8256189451022604</v>
      </c>
      <c r="L57" s="185">
        <f t="shared" si="8"/>
        <v>-0.26707768411122279</v>
      </c>
      <c r="M57" s="184">
        <v>6.3711133400200604</v>
      </c>
      <c r="N57" s="185">
        <f t="shared" si="8"/>
        <v>2.5454943949177999</v>
      </c>
      <c r="O57" s="185">
        <f t="shared" si="9"/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222</v>
      </c>
      <c r="F58" s="185" t="str">
        <f t="shared" si="7"/>
        <v>-</v>
      </c>
      <c r="G58" s="184">
        <v>5.9526066350710902</v>
      </c>
      <c r="H58" s="185" t="str">
        <f t="shared" si="7"/>
        <v>-</v>
      </c>
      <c r="I58" s="184">
        <v>4.3195876288659791</v>
      </c>
      <c r="J58" s="185">
        <f t="shared" si="7"/>
        <v>-1.6330190062051111</v>
      </c>
      <c r="K58" s="184">
        <v>4.8683574879227054</v>
      </c>
      <c r="L58" s="185">
        <f t="shared" si="8"/>
        <v>0.54876985905672626</v>
      </c>
      <c r="M58" s="184">
        <v>5.9084321475625821</v>
      </c>
      <c r="N58" s="185">
        <f t="shared" si="8"/>
        <v>1.0400746596398767</v>
      </c>
      <c r="O58" s="185">
        <f t="shared" si="9"/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222</v>
      </c>
      <c r="F59" s="185" t="str">
        <f t="shared" si="7"/>
        <v>-</v>
      </c>
      <c r="G59" s="184">
        <v>3.0642201834862384</v>
      </c>
      <c r="H59" s="185" t="str">
        <f t="shared" si="7"/>
        <v>-</v>
      </c>
      <c r="I59" s="184">
        <v>6.3602875112309079</v>
      </c>
      <c r="J59" s="185">
        <f t="shared" si="7"/>
        <v>3.2960673277446695</v>
      </c>
      <c r="K59" s="184">
        <v>6.7743399339933994</v>
      </c>
      <c r="L59" s="185">
        <f t="shared" si="8"/>
        <v>0.41405242276249155</v>
      </c>
      <c r="M59" s="184">
        <v>6.2042961608775133</v>
      </c>
      <c r="N59" s="185">
        <f t="shared" si="8"/>
        <v>-0.57004377311588605</v>
      </c>
      <c r="O59" s="185">
        <f>IFERROR(M59-C59,"-")</f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7"/>
        <v>-2.5900631358550776</v>
      </c>
      <c r="G60" s="184">
        <v>5.4540229885057467</v>
      </c>
      <c r="H60" s="185">
        <f t="shared" si="7"/>
        <v>2.5746025562857073</v>
      </c>
      <c r="I60" s="184">
        <v>7.6011342155009451</v>
      </c>
      <c r="J60" s="185">
        <f t="shared" si="7"/>
        <v>2.1471112269951984</v>
      </c>
      <c r="K60" s="184">
        <v>6.1051990251827783</v>
      </c>
      <c r="L60" s="185">
        <f t="shared" si="8"/>
        <v>-1.4959351903181668</v>
      </c>
      <c r="M60" s="184">
        <v>5.8572443181818183</v>
      </c>
      <c r="N60" s="185">
        <f t="shared" si="8"/>
        <v>-0.24795470700096001</v>
      </c>
      <c r="O60" s="185">
        <f>IFERROR(M60-C60,"-")</f>
        <v>0.3877607501067013</v>
      </c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7"/>
        <v>-0.87278582930756876</v>
      </c>
      <c r="G61" s="184">
        <v>6.2024390243902436</v>
      </c>
      <c r="H61" s="185">
        <f t="shared" si="7"/>
        <v>2.7516381090584359</v>
      </c>
      <c r="I61" s="184">
        <v>5.7415036045314105</v>
      </c>
      <c r="J61" s="185">
        <f t="shared" si="7"/>
        <v>-0.46093541985883313</v>
      </c>
      <c r="K61" s="184">
        <v>5.4869009584664541</v>
      </c>
      <c r="L61" s="185">
        <f t="shared" si="8"/>
        <v>-0.25460264606495642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7"/>
        <v>-0.62511205417981541</v>
      </c>
      <c r="G62" s="184">
        <v>4.4868004223864837</v>
      </c>
      <c r="H62" s="185">
        <f t="shared" si="7"/>
        <v>1.0441617990595238</v>
      </c>
      <c r="I62" s="184">
        <v>4.4811946902654869</v>
      </c>
      <c r="J62" s="185">
        <f t="shared" si="7"/>
        <v>-5.6057321209967981E-3</v>
      </c>
      <c r="K62" s="184">
        <v>5.1779999999999999</v>
      </c>
      <c r="L62" s="185">
        <f t="shared" si="8"/>
        <v>0.69680530973451305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7"/>
        <v>-0.99538795442213779</v>
      </c>
      <c r="G63" s="184">
        <v>4.4462962962962962</v>
      </c>
      <c r="H63" s="185">
        <f t="shared" si="7"/>
        <v>0.67261208576998044</v>
      </c>
      <c r="I63" s="184">
        <v>5.1796322489391793</v>
      </c>
      <c r="J63" s="185">
        <f t="shared" si="7"/>
        <v>0.73333595264288309</v>
      </c>
      <c r="K63" s="184">
        <v>5.3680851063829786</v>
      </c>
      <c r="L63" s="185">
        <f t="shared" si="8"/>
        <v>0.18845285744379936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7"/>
        <v>19.497958485598989</v>
      </c>
      <c r="G64" s="184">
        <v>4.3074670571010252</v>
      </c>
      <c r="H64" s="185">
        <f t="shared" si="7"/>
        <v>-20.216043914685809</v>
      </c>
      <c r="I64" s="184">
        <v>4.8375499334221042</v>
      </c>
      <c r="J64" s="185">
        <f t="shared" si="7"/>
        <v>0.53008287632107898</v>
      </c>
      <c r="K64" s="184">
        <v>4.6484089723526347</v>
      </c>
      <c r="L64" s="185">
        <f t="shared" si="8"/>
        <v>-0.18914096106946943</v>
      </c>
      <c r="M64" s="184"/>
      <c r="N64" s="185"/>
      <c r="O64" s="185"/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7"/>
        <v>-0.73079993333722104</v>
      </c>
      <c r="G65" s="186">
        <v>5.1492411467116357</v>
      </c>
      <c r="H65" s="187">
        <f t="shared" si="7"/>
        <v>1.157453360750611</v>
      </c>
      <c r="I65" s="186">
        <v>5.1497178267124042</v>
      </c>
      <c r="J65" s="187">
        <f t="shared" si="7"/>
        <v>4.7668000076850348E-4</v>
      </c>
      <c r="K65" s="186">
        <v>5.4369234853009489</v>
      </c>
      <c r="L65" s="187">
        <f t="shared" si="8"/>
        <v>0.28720565858854474</v>
      </c>
      <c r="M65" s="186">
        <v>5.8100590229812887</v>
      </c>
      <c r="N65" s="187">
        <v>0.16689733062313827</v>
      </c>
      <c r="O65" s="187">
        <v>0.96880793970704282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283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10">IFERROR(E75-C75,"-")</f>
        <v>6.7505698627479571E-2</v>
      </c>
      <c r="G75" s="184">
        <v>5.5889679715302494</v>
      </c>
      <c r="H75" s="185">
        <f t="shared" si="10"/>
        <v>2.4256768322897431</v>
      </c>
      <c r="I75" s="184">
        <v>4.8436724565756828</v>
      </c>
      <c r="J75" s="185">
        <f t="shared" si="10"/>
        <v>-0.74529551495456658</v>
      </c>
      <c r="K75" s="184">
        <v>3.9419383653416702</v>
      </c>
      <c r="L75" s="185">
        <f t="shared" ref="L75:L77" si="11">IFERROR(K75-I75,"-")</f>
        <v>-0.9017340912340126</v>
      </c>
      <c r="M75" s="184">
        <v>3.4681545998911267</v>
      </c>
      <c r="N75" s="185">
        <f t="shared" ref="N75:N77" si="12">IFERROR(M75-K75,"-")</f>
        <v>-0.47378376545054346</v>
      </c>
      <c r="O75" s="185">
        <f t="shared" ref="O75" si="13">IFERROR(M75-C75,"-")</f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10"/>
        <v>-0.34267138505207129</v>
      </c>
      <c r="G76" s="184">
        <v>2.5546975546975546</v>
      </c>
      <c r="H76" s="185">
        <f t="shared" si="10"/>
        <v>0.27216700113896364</v>
      </c>
      <c r="I76" s="184">
        <v>2.7757188498402554</v>
      </c>
      <c r="J76" s="185">
        <f t="shared" si="10"/>
        <v>0.22102129514270086</v>
      </c>
      <c r="K76" s="184">
        <v>3.0188391038696536</v>
      </c>
      <c r="L76" s="185">
        <f t="shared" si="11"/>
        <v>0.24312025402939819</v>
      </c>
      <c r="M76" s="184">
        <v>3.3952180028129395</v>
      </c>
      <c r="N76" s="185">
        <f t="shared" si="12"/>
        <v>0.37637889894328591</v>
      </c>
      <c r="O76" s="185">
        <f>IFERROR(M76-C76,"-")</f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10"/>
        <v>-0.49069830666459513</v>
      </c>
      <c r="G77" s="184">
        <v>2.6392367322599881</v>
      </c>
      <c r="H77" s="185">
        <f t="shared" si="10"/>
        <v>0.65143185421120764</v>
      </c>
      <c r="I77" s="184">
        <v>2.949511400651466</v>
      </c>
      <c r="J77" s="185">
        <f t="shared" si="10"/>
        <v>0.31027466839147788</v>
      </c>
      <c r="K77" s="184">
        <v>3.5666666666666669</v>
      </c>
      <c r="L77" s="185">
        <f t="shared" si="11"/>
        <v>0.61715526601520088</v>
      </c>
      <c r="M77" s="184">
        <v>1.5867237687366167</v>
      </c>
      <c r="N77" s="185">
        <f t="shared" si="12"/>
        <v>-1.9799428979300502</v>
      </c>
      <c r="O77" s="185">
        <f t="shared" ref="O77:O80" si="14">IFERROR(M77-C77,"-")</f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222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f>IFERROR(M78-K78,"-")</f>
        <v>1.1539279869067105</v>
      </c>
      <c r="O78" s="185">
        <f t="shared" si="14"/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222</v>
      </c>
      <c r="F79" s="185" t="str">
        <f t="shared" ref="F79:J87" si="15">IFERROR(E79-C79,"-")</f>
        <v>-</v>
      </c>
      <c r="G79" s="184">
        <v>3.0271132376395533</v>
      </c>
      <c r="H79" s="185" t="str">
        <f t="shared" si="15"/>
        <v>-</v>
      </c>
      <c r="I79" s="184">
        <v>2.9923318229348204</v>
      </c>
      <c r="J79" s="185">
        <f t="shared" si="15"/>
        <v>-3.4781414704732949E-2</v>
      </c>
      <c r="K79" s="184">
        <v>2.087248322147651</v>
      </c>
      <c r="L79" s="185">
        <f t="shared" ref="L79:L87" si="16">IFERROR(K79-I79,"-")</f>
        <v>-0.90508350078716937</v>
      </c>
      <c r="M79" s="184">
        <v>3.5842696629213484</v>
      </c>
      <c r="N79" s="185">
        <f t="shared" ref="N79:N82" si="17">IFERROR(M79-K79,"-")</f>
        <v>1.4970213407736974</v>
      </c>
      <c r="O79" s="185">
        <f t="shared" si="14"/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222</v>
      </c>
      <c r="F80" s="185" t="str">
        <f t="shared" si="15"/>
        <v>-</v>
      </c>
      <c r="G80" s="184">
        <v>1.4230127848804892</v>
      </c>
      <c r="H80" s="185" t="str">
        <f t="shared" si="15"/>
        <v>-</v>
      </c>
      <c r="I80" s="184">
        <v>2.6085145765849145</v>
      </c>
      <c r="J80" s="185">
        <f t="shared" si="15"/>
        <v>1.1855017917044253</v>
      </c>
      <c r="K80" s="184">
        <v>2.3338784004756952</v>
      </c>
      <c r="L80" s="185">
        <f t="shared" si="16"/>
        <v>-0.27463617610921931</v>
      </c>
      <c r="M80" s="184">
        <v>3.5717337130651479</v>
      </c>
      <c r="N80" s="185">
        <f t="shared" si="17"/>
        <v>1.2378553125894527</v>
      </c>
      <c r="O80" s="185">
        <f t="shared" si="14"/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222</v>
      </c>
      <c r="F81" s="185" t="str">
        <f t="shared" si="15"/>
        <v>-</v>
      </c>
      <c r="G81" s="184">
        <v>2.2800407331975561</v>
      </c>
      <c r="H81" s="185" t="str">
        <f t="shared" si="15"/>
        <v>-</v>
      </c>
      <c r="I81" s="184">
        <v>3.087171359313817</v>
      </c>
      <c r="J81" s="185">
        <f t="shared" si="15"/>
        <v>0.80713062611626096</v>
      </c>
      <c r="K81" s="184">
        <v>2.9354737502614516</v>
      </c>
      <c r="L81" s="185">
        <f t="shared" si="16"/>
        <v>-0.1516976090523654</v>
      </c>
      <c r="M81" s="184">
        <v>3.5454545454545454</v>
      </c>
      <c r="N81" s="185">
        <f t="shared" si="17"/>
        <v>0.60998079519309378</v>
      </c>
      <c r="O81" s="185">
        <f>IFERROR(M81-C81,"-")</f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15"/>
        <v>0.78055149927759659</v>
      </c>
      <c r="G82" s="184">
        <v>2.8200531208499338</v>
      </c>
      <c r="H82" s="185">
        <f t="shared" si="15"/>
        <v>-1.6046044133966419</v>
      </c>
      <c r="I82" s="184">
        <v>2.5079051383399209</v>
      </c>
      <c r="J82" s="185">
        <f t="shared" si="15"/>
        <v>-0.31214798251001286</v>
      </c>
      <c r="K82" s="184">
        <v>3.2692307692307692</v>
      </c>
      <c r="L82" s="185">
        <f t="shared" si="16"/>
        <v>0.76132563089084826</v>
      </c>
      <c r="M82" s="184">
        <v>3.1623193221465358</v>
      </c>
      <c r="N82" s="185">
        <f t="shared" si="17"/>
        <v>-0.10691144708423339</v>
      </c>
      <c r="O82" s="185">
        <f>IFERROR(M82-C82,"-")</f>
        <v>-0.48178671282244334</v>
      </c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15"/>
        <v>-1.0811850698234651</v>
      </c>
      <c r="G83" s="184">
        <v>2.9478178368121442</v>
      </c>
      <c r="H83" s="185">
        <f t="shared" si="15"/>
        <v>0.97503557874762792</v>
      </c>
      <c r="I83" s="184">
        <v>4.2649253731343286</v>
      </c>
      <c r="J83" s="185">
        <f t="shared" si="15"/>
        <v>1.3171075363221845</v>
      </c>
      <c r="K83" s="184">
        <v>2.7053265781185813</v>
      </c>
      <c r="L83" s="185">
        <f t="shared" si="16"/>
        <v>-1.5595987950157473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15"/>
        <v>-1.0471359207962503</v>
      </c>
      <c r="G84" s="184">
        <v>2.9011595803423522</v>
      </c>
      <c r="H84" s="185">
        <f t="shared" si="15"/>
        <v>1.1840602070209556</v>
      </c>
      <c r="I84" s="184">
        <v>2.8063492063492061</v>
      </c>
      <c r="J84" s="185">
        <f t="shared" si="15"/>
        <v>-9.4810373993146069E-2</v>
      </c>
      <c r="K84" s="184">
        <v>2.1913043478260867</v>
      </c>
      <c r="L84" s="185">
        <f t="shared" si="16"/>
        <v>-0.61504485852311941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15"/>
        <v>-1.1490864467368365</v>
      </c>
      <c r="G85" s="184">
        <v>2.3867457962413452</v>
      </c>
      <c r="H85" s="185">
        <f t="shared" si="15"/>
        <v>0.51505536854277079</v>
      </c>
      <c r="I85" s="184">
        <v>1.4785714285714286</v>
      </c>
      <c r="J85" s="185">
        <f t="shared" si="15"/>
        <v>-0.90817436766991655</v>
      </c>
      <c r="K85" s="184">
        <v>2.8733493397358942</v>
      </c>
      <c r="L85" s="185">
        <f t="shared" si="16"/>
        <v>1.3947779111644656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15"/>
        <v>-0.11612741409581151</v>
      </c>
      <c r="G86" s="184">
        <v>3.182795698924731</v>
      </c>
      <c r="H86" s="185">
        <f t="shared" si="15"/>
        <v>-9.4982078853046659E-2</v>
      </c>
      <c r="I86" s="184">
        <v>7.6904761904761907</v>
      </c>
      <c r="J86" s="185">
        <f t="shared" si="15"/>
        <v>4.5076804915514597</v>
      </c>
      <c r="K86" s="184">
        <v>3.5512306811677159</v>
      </c>
      <c r="L86" s="185">
        <f t="shared" si="16"/>
        <v>-4.1392455093084752</v>
      </c>
      <c r="M86" s="184"/>
      <c r="N86" s="185"/>
      <c r="O86" s="185"/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15"/>
        <v>-0.36152092458455609</v>
      </c>
      <c r="G87" s="186">
        <v>2.7506839152408773</v>
      </c>
      <c r="H87" s="187">
        <f t="shared" si="15"/>
        <v>0.12380821535285946</v>
      </c>
      <c r="I87" s="186">
        <v>3.1158625417773589</v>
      </c>
      <c r="J87" s="187">
        <f t="shared" si="15"/>
        <v>0.36517862653648159</v>
      </c>
      <c r="K87" s="186">
        <v>2.8606518953717304</v>
      </c>
      <c r="L87" s="187">
        <f t="shared" si="16"/>
        <v>-0.25521064640562852</v>
      </c>
      <c r="M87" s="186">
        <v>3.4190487256952515</v>
      </c>
      <c r="N87" s="187">
        <v>0.55916588366955233</v>
      </c>
      <c r="O87" s="187">
        <v>0.44009305030395884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284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18">IFERROR(E97-C97,"-")</f>
        <v>0.14897984860536706</v>
      </c>
      <c r="G97" s="184">
        <v>15.497607655502392</v>
      </c>
      <c r="H97" s="185">
        <f t="shared" si="18"/>
        <v>8.4270431393733602</v>
      </c>
      <c r="I97" s="184">
        <v>7.6403497655556967</v>
      </c>
      <c r="J97" s="185">
        <f t="shared" si="18"/>
        <v>-7.8572578899466956</v>
      </c>
      <c r="K97" s="184">
        <v>7.0922823218997362</v>
      </c>
      <c r="L97" s="185">
        <f t="shared" ref="L97:L99" si="19">IFERROR(K97-I97,"-")</f>
        <v>-0.5480674436559605</v>
      </c>
      <c r="M97" s="184">
        <v>5.9385830394111334</v>
      </c>
      <c r="N97" s="185">
        <f t="shared" ref="N97:N99" si="20">IFERROR(M97-K97,"-")</f>
        <v>-1.1536992824886028</v>
      </c>
      <c r="O97" s="185">
        <f t="shared" ref="O97" si="21">IFERROR(M97-C97,"-")</f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18"/>
        <v>-0.54162399897245983</v>
      </c>
      <c r="G98" s="184">
        <v>14.284584980237154</v>
      </c>
      <c r="H98" s="185">
        <f t="shared" si="18"/>
        <v>7.976399519447229</v>
      </c>
      <c r="I98" s="184">
        <v>6.0732075471698117</v>
      </c>
      <c r="J98" s="185">
        <f t="shared" si="18"/>
        <v>-8.2113774330673426</v>
      </c>
      <c r="K98" s="184">
        <v>6.7924973604123968</v>
      </c>
      <c r="L98" s="185">
        <f t="shared" si="19"/>
        <v>0.71928981324258512</v>
      </c>
      <c r="M98" s="184">
        <v>6.3467687566214002</v>
      </c>
      <c r="N98" s="185">
        <f t="shared" si="20"/>
        <v>-0.44572860379099666</v>
      </c>
      <c r="O98" s="185">
        <f>IFERROR(M98-C98,"-")</f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18"/>
        <v>1.3758729820166984</v>
      </c>
      <c r="G99" s="184">
        <v>11.319099378881987</v>
      </c>
      <c r="H99" s="185">
        <f t="shared" si="18"/>
        <v>3.1440037562725518</v>
      </c>
      <c r="I99" s="184">
        <v>6.981690777576854</v>
      </c>
      <c r="J99" s="185">
        <f t="shared" si="18"/>
        <v>-4.3374086013051327</v>
      </c>
      <c r="K99" s="184">
        <v>6.8135747785304845</v>
      </c>
      <c r="L99" s="185">
        <f t="shared" si="19"/>
        <v>-0.16811599904636942</v>
      </c>
      <c r="M99" s="184">
        <v>6.5588778949657494</v>
      </c>
      <c r="N99" s="185">
        <f t="shared" si="20"/>
        <v>-0.25469688356473519</v>
      </c>
      <c r="O99" s="185">
        <f t="shared" ref="O99:O102" si="22">IFERROR(M99-C99,"-")</f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222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f>IFERROR(M100-K100,"-")</f>
        <v>0.91925679014816275</v>
      </c>
      <c r="O100" s="185">
        <f t="shared" si="22"/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222</v>
      </c>
      <c r="F101" s="185" t="str">
        <f t="shared" ref="F101:J109" si="23">IFERROR(E101-C101,"-")</f>
        <v>-</v>
      </c>
      <c r="G101" s="184">
        <v>15.720138488170802</v>
      </c>
      <c r="H101" s="185" t="str">
        <f t="shared" si="23"/>
        <v>-</v>
      </c>
      <c r="I101" s="184">
        <v>6.2547490941034365</v>
      </c>
      <c r="J101" s="185">
        <f t="shared" si="23"/>
        <v>-9.4653893940673655</v>
      </c>
      <c r="K101" s="184">
        <v>5.7564894932014834</v>
      </c>
      <c r="L101" s="185">
        <f t="shared" ref="L101:L109" si="24">IFERROR(K101-I101,"-")</f>
        <v>-0.49825960090195309</v>
      </c>
      <c r="M101" s="184">
        <v>6.6859458608750391</v>
      </c>
      <c r="N101" s="185">
        <f t="shared" ref="N101:N104" si="25">IFERROR(M101-K101,"-")</f>
        <v>0.92945636767355566</v>
      </c>
      <c r="O101" s="185">
        <f t="shared" si="22"/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222</v>
      </c>
      <c r="F102" s="185" t="str">
        <f t="shared" si="23"/>
        <v>-</v>
      </c>
      <c r="G102" s="184">
        <v>7.9349845201238391</v>
      </c>
      <c r="H102" s="185" t="str">
        <f t="shared" si="23"/>
        <v>-</v>
      </c>
      <c r="I102" s="184">
        <v>5.5070055796652202</v>
      </c>
      <c r="J102" s="185">
        <f t="shared" si="23"/>
        <v>-2.427978940458619</v>
      </c>
      <c r="K102" s="184">
        <v>5.7383605556403605</v>
      </c>
      <c r="L102" s="185">
        <f t="shared" si="24"/>
        <v>0.23135497597514032</v>
      </c>
      <c r="M102" s="184">
        <v>5.549052584370445</v>
      </c>
      <c r="N102" s="185">
        <f t="shared" si="25"/>
        <v>-0.1893079712699155</v>
      </c>
      <c r="O102" s="185">
        <f t="shared" si="22"/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222</v>
      </c>
      <c r="F103" s="185" t="str">
        <f t="shared" si="23"/>
        <v>-</v>
      </c>
      <c r="G103" s="184">
        <v>5.8366013071895422</v>
      </c>
      <c r="H103" s="185" t="str">
        <f t="shared" si="23"/>
        <v>-</v>
      </c>
      <c r="I103" s="184">
        <v>7.6734049273531273</v>
      </c>
      <c r="J103" s="185">
        <f t="shared" si="23"/>
        <v>1.8368036201635851</v>
      </c>
      <c r="K103" s="184">
        <v>7.8283887013679161</v>
      </c>
      <c r="L103" s="185">
        <f t="shared" si="24"/>
        <v>0.1549837740147888</v>
      </c>
      <c r="M103" s="184">
        <v>6.2239406612483235</v>
      </c>
      <c r="N103" s="185">
        <f t="shared" si="25"/>
        <v>-1.6044480401195926</v>
      </c>
      <c r="O103" s="185">
        <f>IFERROR(M103-C103,"-")</f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23"/>
        <v>0.19587497600168824</v>
      </c>
      <c r="G104" s="184">
        <v>7.5834633385335417</v>
      </c>
      <c r="H104" s="185">
        <f t="shared" si="23"/>
        <v>-0.7417399134989795</v>
      </c>
      <c r="I104" s="184">
        <v>8.6609803498164535</v>
      </c>
      <c r="J104" s="185">
        <f t="shared" si="23"/>
        <v>1.0775170112829118</v>
      </c>
      <c r="K104" s="184">
        <v>6.5183362624487406</v>
      </c>
      <c r="L104" s="185">
        <f t="shared" si="24"/>
        <v>-2.1426440873677128</v>
      </c>
      <c r="M104" s="184">
        <v>8.1816219549799563</v>
      </c>
      <c r="N104" s="185">
        <f t="shared" si="25"/>
        <v>1.6632856925312156</v>
      </c>
      <c r="O104" s="185">
        <f>IFERROR(M104-C104,"-")</f>
        <v>5.229367894912329E-2</v>
      </c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23"/>
        <v>-0.82631155060590533</v>
      </c>
      <c r="G105" s="184">
        <v>7.6088709677419351</v>
      </c>
      <c r="H105" s="185">
        <f t="shared" si="23"/>
        <v>0.72130483017579738</v>
      </c>
      <c r="I105" s="184">
        <v>7.1159176816463674</v>
      </c>
      <c r="J105" s="185">
        <f t="shared" si="23"/>
        <v>-0.49295328609556766</v>
      </c>
      <c r="K105" s="184">
        <v>5.1316839584996012</v>
      </c>
      <c r="L105" s="185">
        <f t="shared" si="24"/>
        <v>-1.9842337231467662</v>
      </c>
      <c r="M105" s="184"/>
      <c r="N105" s="185"/>
      <c r="O105" s="185"/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23"/>
        <v>-1.6042475866610513</v>
      </c>
      <c r="G106" s="184">
        <v>6.5717271727172717</v>
      </c>
      <c r="H106" s="185">
        <f t="shared" si="23"/>
        <v>1.6794418743184361</v>
      </c>
      <c r="I106" s="184">
        <v>6.7338102965039095</v>
      </c>
      <c r="J106" s="185">
        <f t="shared" si="23"/>
        <v>0.16208312378663781</v>
      </c>
      <c r="K106" s="184">
        <v>6.0406710726995421</v>
      </c>
      <c r="L106" s="185">
        <f t="shared" si="24"/>
        <v>-0.69313922380436743</v>
      </c>
      <c r="M106" s="184"/>
      <c r="N106" s="185"/>
      <c r="O106" s="185"/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23"/>
        <v>-0.86201292163622512</v>
      </c>
      <c r="G107" s="184">
        <v>6.6378207935534732</v>
      </c>
      <c r="H107" s="185">
        <f t="shared" si="23"/>
        <v>4.0865135049171109E-2</v>
      </c>
      <c r="I107" s="184">
        <v>6.7576769509981851</v>
      </c>
      <c r="J107" s="185">
        <f t="shared" si="23"/>
        <v>0.1198561574447119</v>
      </c>
      <c r="K107" s="184">
        <v>6.1939140202185232</v>
      </c>
      <c r="L107" s="185">
        <f t="shared" si="24"/>
        <v>-0.56376293077966189</v>
      </c>
      <c r="M107" s="184"/>
      <c r="N107" s="185"/>
      <c r="O107" s="185"/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23"/>
        <v>0.47747748905477128</v>
      </c>
      <c r="G108" s="184">
        <v>6.2884972170686453</v>
      </c>
      <c r="H108" s="185">
        <f t="shared" si="23"/>
        <v>-0.77302687208122833</v>
      </c>
      <c r="I108" s="184">
        <v>6.66143159166415</v>
      </c>
      <c r="J108" s="185">
        <f t="shared" si="23"/>
        <v>0.37293437459550471</v>
      </c>
      <c r="K108" s="184">
        <v>6.4031490711372907</v>
      </c>
      <c r="L108" s="185">
        <f t="shared" si="24"/>
        <v>-0.25828252052685929</v>
      </c>
      <c r="M108" s="184"/>
      <c r="N108" s="185"/>
      <c r="O108" s="185"/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23"/>
        <v>-0.29678390725352166</v>
      </c>
      <c r="G109" s="186">
        <v>7.6288955061032437</v>
      </c>
      <c r="H109" s="187">
        <f t="shared" si="23"/>
        <v>0.82554499063932596</v>
      </c>
      <c r="I109" s="186">
        <v>6.9573132356940288</v>
      </c>
      <c r="J109" s="187">
        <f t="shared" si="23"/>
        <v>-0.67158227040921492</v>
      </c>
      <c r="K109" s="186">
        <v>6.4885779059870901</v>
      </c>
      <c r="L109" s="187">
        <f t="shared" si="24"/>
        <v>-0.46873532970693876</v>
      </c>
      <c r="M109" s="186">
        <v>6.6404245682103697</v>
      </c>
      <c r="N109" s="187">
        <v>-7.7972685733785241E-2</v>
      </c>
      <c r="O109" s="187">
        <v>-0.51812520685742314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285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26">IFERROR(E119-C119,"-")</f>
        <v>0.13516066646831337</v>
      </c>
      <c r="G119" s="184">
        <v>36.75</v>
      </c>
      <c r="H119" s="185">
        <f t="shared" si="26"/>
        <v>29.475000000000001</v>
      </c>
      <c r="I119" s="184">
        <v>8.5618043350908017</v>
      </c>
      <c r="J119" s="185">
        <f t="shared" si="26"/>
        <v>-28.188195664909198</v>
      </c>
      <c r="K119" s="184">
        <v>7.1305812973883738</v>
      </c>
      <c r="L119" s="185">
        <f t="shared" ref="L119:L121" si="27">IFERROR(K119-I119,"-")</f>
        <v>-1.431223037702428</v>
      </c>
      <c r="M119" s="184">
        <v>5.342488875249348</v>
      </c>
      <c r="N119" s="185">
        <f t="shared" ref="N119:N121" si="28">IFERROR(M119-K119,"-")</f>
        <v>-1.7880924221390258</v>
      </c>
      <c r="O119" s="185">
        <f t="shared" ref="O119" si="29">IFERROR(M119-C119,"-")</f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26"/>
        <v>-0.69367655150036001</v>
      </c>
      <c r="G120" s="184">
        <v>105</v>
      </c>
      <c r="H120" s="185">
        <f t="shared" si="26"/>
        <v>99.219361483007205</v>
      </c>
      <c r="I120" s="184">
        <v>6.0318320352184216</v>
      </c>
      <c r="J120" s="185">
        <f t="shared" si="26"/>
        <v>-98.968167964781571</v>
      </c>
      <c r="K120" s="184">
        <v>6.4372230428360417</v>
      </c>
      <c r="L120" s="185">
        <f t="shared" si="27"/>
        <v>0.40539100761762015</v>
      </c>
      <c r="M120" s="184">
        <v>5.7417790574329448</v>
      </c>
      <c r="N120" s="185">
        <f t="shared" si="28"/>
        <v>-0.69544398540309693</v>
      </c>
      <c r="O120" s="185">
        <f>IFERROR(M120-C120,"-")</f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26"/>
        <v>1.2817581027844929</v>
      </c>
      <c r="G121" s="184" t="s">
        <v>222</v>
      </c>
      <c r="H121" s="185" t="str">
        <f t="shared" si="26"/>
        <v>-</v>
      </c>
      <c r="I121" s="184">
        <v>6.5032475342795282</v>
      </c>
      <c r="J121" s="185" t="str">
        <f t="shared" si="26"/>
        <v>-</v>
      </c>
      <c r="K121" s="184">
        <v>6.4449346682504665</v>
      </c>
      <c r="L121" s="185">
        <f t="shared" si="27"/>
        <v>-5.8312866029061716E-2</v>
      </c>
      <c r="M121" s="184">
        <v>5.8906840838776215</v>
      </c>
      <c r="N121" s="185">
        <f t="shared" si="28"/>
        <v>-0.55425058437284491</v>
      </c>
      <c r="O121" s="185">
        <f t="shared" ref="O121:O124" si="30">IFERROR(M121-C121,"-")</f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222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f>IFERROR(M122-K122,"-")</f>
        <v>0.129978920690621</v>
      </c>
      <c r="O122" s="185">
        <f t="shared" si="30"/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222</v>
      </c>
      <c r="F123" s="185" t="str">
        <f t="shared" ref="F123:J131" si="31">IFERROR(E123-C123,"-")</f>
        <v>-</v>
      </c>
      <c r="G123" s="184">
        <v>41.938596491228068</v>
      </c>
      <c r="H123" s="185" t="str">
        <f t="shared" si="31"/>
        <v>-</v>
      </c>
      <c r="I123" s="184">
        <v>5.3047647587653577</v>
      </c>
      <c r="J123" s="185">
        <f t="shared" si="31"/>
        <v>-36.63383173246271</v>
      </c>
      <c r="K123" s="184">
        <v>5.5824602250679085</v>
      </c>
      <c r="L123" s="185">
        <f t="shared" ref="L123:L131" si="32">IFERROR(K123-I123,"-")</f>
        <v>0.27769546630255082</v>
      </c>
      <c r="M123" s="184">
        <v>6.5125332320546905</v>
      </c>
      <c r="N123" s="185">
        <f t="shared" ref="N123:N126" si="33">IFERROR(M123-K123,"-")</f>
        <v>0.93007300698678197</v>
      </c>
      <c r="O123" s="185">
        <f t="shared" si="30"/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222</v>
      </c>
      <c r="F124" s="185" t="str">
        <f t="shared" si="31"/>
        <v>-</v>
      </c>
      <c r="G124" s="184">
        <v>7.5244755244755241</v>
      </c>
      <c r="H124" s="185" t="str">
        <f t="shared" si="31"/>
        <v>-</v>
      </c>
      <c r="I124" s="184">
        <v>6.0645947592931142</v>
      </c>
      <c r="J124" s="185">
        <f t="shared" si="31"/>
        <v>-1.4598807651824099</v>
      </c>
      <c r="K124" s="184">
        <v>6.9035498995311455</v>
      </c>
      <c r="L124" s="185">
        <f t="shared" si="32"/>
        <v>0.8389551402380313</v>
      </c>
      <c r="M124" s="184">
        <v>5.9067413310359678</v>
      </c>
      <c r="N124" s="185">
        <f t="shared" si="33"/>
        <v>-0.99680856849517774</v>
      </c>
      <c r="O124" s="185">
        <f t="shared" si="30"/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222</v>
      </c>
      <c r="F125" s="185" t="str">
        <f t="shared" si="31"/>
        <v>-</v>
      </c>
      <c r="G125" s="184" t="s">
        <v>222</v>
      </c>
      <c r="H125" s="185" t="str">
        <f t="shared" si="31"/>
        <v>-</v>
      </c>
      <c r="I125" s="184">
        <v>7.4414571851055253</v>
      </c>
      <c r="J125" s="185" t="str">
        <f t="shared" si="31"/>
        <v>-</v>
      </c>
      <c r="K125" s="184">
        <v>7.5992654560293822</v>
      </c>
      <c r="L125" s="185">
        <f t="shared" si="32"/>
        <v>0.15780827092385685</v>
      </c>
      <c r="M125" s="184">
        <v>6.0359646844975332</v>
      </c>
      <c r="N125" s="185">
        <f t="shared" si="33"/>
        <v>-1.563300771531849</v>
      </c>
      <c r="O125" s="185">
        <f>IFERROR(M125-C125,"-")</f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31"/>
        <v>-0.28404301075268812</v>
      </c>
      <c r="G126" s="184">
        <v>5.8409090909090908</v>
      </c>
      <c r="H126" s="185">
        <f t="shared" si="31"/>
        <v>-1.8257575757575761</v>
      </c>
      <c r="I126" s="184">
        <v>8.8067338575700518</v>
      </c>
      <c r="J126" s="185">
        <f t="shared" si="31"/>
        <v>2.965824766660961</v>
      </c>
      <c r="K126" s="184">
        <v>6.2380407415884642</v>
      </c>
      <c r="L126" s="185">
        <f t="shared" si="32"/>
        <v>-2.5686931159815876</v>
      </c>
      <c r="M126" s="184">
        <v>8.4613835583984844</v>
      </c>
      <c r="N126" s="185">
        <f t="shared" si="33"/>
        <v>2.2233428168100202</v>
      </c>
      <c r="O126" s="185">
        <f>IFERROR(M126-C126,"-")</f>
        <v>0.51067388097912936</v>
      </c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31"/>
        <v>-1.7217976222400999</v>
      </c>
      <c r="G127" s="184">
        <v>8.2763615295480886</v>
      </c>
      <c r="H127" s="185">
        <f t="shared" si="31"/>
        <v>1.8899978931844519</v>
      </c>
      <c r="I127" s="184">
        <v>7.8096076458752517</v>
      </c>
      <c r="J127" s="185">
        <f t="shared" si="31"/>
        <v>-0.46675388367283688</v>
      </c>
      <c r="K127" s="184">
        <v>5.6116176967240801</v>
      </c>
      <c r="L127" s="185">
        <f t="shared" si="32"/>
        <v>-2.1979899491511716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31"/>
        <v>-2.0378027735095863</v>
      </c>
      <c r="G128" s="184">
        <v>6.5399652476107732</v>
      </c>
      <c r="H128" s="185">
        <f t="shared" si="31"/>
        <v>2.1201891282077883</v>
      </c>
      <c r="I128" s="184">
        <v>7.0763655647869896</v>
      </c>
      <c r="J128" s="185">
        <f t="shared" si="31"/>
        <v>0.53640031717621639</v>
      </c>
      <c r="K128" s="184">
        <v>6.0672817281728175</v>
      </c>
      <c r="L128" s="185">
        <f t="shared" si="32"/>
        <v>-1.0090838366141721</v>
      </c>
      <c r="M128" s="184"/>
      <c r="N128" s="185"/>
      <c r="O128" s="185"/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31"/>
        <v>-0.20360232614467133</v>
      </c>
      <c r="G129" s="184">
        <v>5.3751886507696955</v>
      </c>
      <c r="H129" s="185">
        <f t="shared" si="31"/>
        <v>-1.678123142445167</v>
      </c>
      <c r="I129" s="184">
        <v>6.9541828128561658</v>
      </c>
      <c r="J129" s="185">
        <f t="shared" si="31"/>
        <v>1.5789941620864703</v>
      </c>
      <c r="K129" s="184">
        <v>5.8860013103297666</v>
      </c>
      <c r="L129" s="185">
        <f t="shared" si="32"/>
        <v>-1.0681815025263992</v>
      </c>
      <c r="M129" s="184"/>
      <c r="N129" s="185"/>
      <c r="O129" s="185"/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31"/>
        <v>1.0358932160312975</v>
      </c>
      <c r="G130" s="184">
        <v>6.6219806763285023</v>
      </c>
      <c r="H130" s="185">
        <f t="shared" si="31"/>
        <v>-0.72703329244717541</v>
      </c>
      <c r="I130" s="184">
        <v>6.406141114982578</v>
      </c>
      <c r="J130" s="185">
        <f t="shared" si="31"/>
        <v>-0.2158395613459243</v>
      </c>
      <c r="K130" s="184">
        <v>6.3249634324719652</v>
      </c>
      <c r="L130" s="185">
        <f t="shared" si="32"/>
        <v>-8.1177682510612748E-2</v>
      </c>
      <c r="M130" s="184"/>
      <c r="N130" s="185"/>
      <c r="O130" s="185"/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31"/>
        <v>-0.20715686493517005</v>
      </c>
      <c r="G131" s="186">
        <v>6.9646118721461185</v>
      </c>
      <c r="H131" s="187">
        <f t="shared" si="31"/>
        <v>0.19290167716806295</v>
      </c>
      <c r="I131" s="186">
        <v>7.1221982489613236</v>
      </c>
      <c r="J131" s="187">
        <f t="shared" si="31"/>
        <v>0.15758637681520504</v>
      </c>
      <c r="K131" s="186">
        <v>6.4367679410190854</v>
      </c>
      <c r="L131" s="187">
        <f t="shared" si="32"/>
        <v>-0.68543030794223814</v>
      </c>
      <c r="M131" s="186">
        <v>6.4042053789731055</v>
      </c>
      <c r="N131" s="187">
        <v>-0.23813845740058159</v>
      </c>
      <c r="O131" s="187">
        <v>-0.62724600797001617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286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34">IFERROR(E141-C141,"-")</f>
        <v>-0.2739856046824336</v>
      </c>
      <c r="G141" s="184">
        <v>10.762376237623762</v>
      </c>
      <c r="H141" s="185">
        <f t="shared" si="34"/>
        <v>2.9006741099641875</v>
      </c>
      <c r="I141" s="184">
        <v>8.0026954177897576</v>
      </c>
      <c r="J141" s="185">
        <f t="shared" si="34"/>
        <v>-2.7596808198340046</v>
      </c>
      <c r="K141" s="184">
        <v>8.2559456398641</v>
      </c>
      <c r="L141" s="185">
        <f t="shared" ref="L141:L143" si="35">IFERROR(K141-I141,"-")</f>
        <v>0.25325022207434245</v>
      </c>
      <c r="M141" s="184">
        <v>7.1475548060708265</v>
      </c>
      <c r="N141" s="185">
        <f t="shared" ref="N141:N143" si="36">IFERROR(M141-K141,"-")</f>
        <v>-1.1083908337932735</v>
      </c>
      <c r="O141" s="185">
        <f t="shared" ref="O141" si="37">IFERROR(M141-C141,"-")</f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34"/>
        <v>-1.1654938185089456</v>
      </c>
      <c r="G142" s="184">
        <v>19.736318407960198</v>
      </c>
      <c r="H142" s="185">
        <f t="shared" si="34"/>
        <v>12.231091927123961</v>
      </c>
      <c r="I142" s="184">
        <v>6.4764444444444447</v>
      </c>
      <c r="J142" s="185">
        <f t="shared" si="34"/>
        <v>-13.259873963515753</v>
      </c>
      <c r="K142" s="184">
        <v>10.370414201183433</v>
      </c>
      <c r="L142" s="185">
        <f t="shared" si="35"/>
        <v>3.8939697567389882</v>
      </c>
      <c r="M142" s="184">
        <v>8.3796526054590572</v>
      </c>
      <c r="N142" s="185">
        <f t="shared" si="36"/>
        <v>-1.9907615957243756</v>
      </c>
      <c r="O142" s="185">
        <f>IFERROR(M142-C142,"-")</f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34"/>
        <v>1.0972157574260706</v>
      </c>
      <c r="G143" s="184">
        <v>10.463869463869464</v>
      </c>
      <c r="H143" s="185">
        <f t="shared" si="34"/>
        <v>0.72015087090464114</v>
      </c>
      <c r="I143" s="184">
        <v>7.698924731182796</v>
      </c>
      <c r="J143" s="185">
        <f t="shared" si="34"/>
        <v>-2.7649447326866685</v>
      </c>
      <c r="K143" s="184">
        <v>7.2857142857142856</v>
      </c>
      <c r="L143" s="185">
        <f t="shared" si="35"/>
        <v>-0.41321044546851038</v>
      </c>
      <c r="M143" s="184">
        <v>5.5732217573221758</v>
      </c>
      <c r="N143" s="185">
        <f t="shared" si="36"/>
        <v>-1.7124925283921097</v>
      </c>
      <c r="O143" s="185">
        <f t="shared" ref="O143:O146" si="38">IFERROR(M143-C143,"-")</f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222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f>IFERROR(M144-K144,"-")</f>
        <v>4.8637865394713806</v>
      </c>
      <c r="O144" s="185">
        <f t="shared" si="38"/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222</v>
      </c>
      <c r="F145" s="185" t="str">
        <f t="shared" ref="F145:J153" si="39">IFERROR(E145-C145,"-")</f>
        <v>-</v>
      </c>
      <c r="G145" s="184">
        <v>15.326923076923077</v>
      </c>
      <c r="H145" s="185" t="str">
        <f t="shared" si="39"/>
        <v>-</v>
      </c>
      <c r="I145" s="184">
        <v>6.7809110629067249</v>
      </c>
      <c r="J145" s="185">
        <f t="shared" si="39"/>
        <v>-8.5460120140163518</v>
      </c>
      <c r="K145" s="184">
        <v>7.3737373737373737</v>
      </c>
      <c r="L145" s="185">
        <f t="shared" ref="L145:L153" si="40">IFERROR(K145-I145,"-")</f>
        <v>0.59282631083064885</v>
      </c>
      <c r="M145" s="184">
        <v>9.1675824175824179</v>
      </c>
      <c r="N145" s="185">
        <f t="shared" ref="N145:N148" si="41">IFERROR(M145-K145,"-")</f>
        <v>1.7938450438450442</v>
      </c>
      <c r="O145" s="185">
        <f t="shared" si="38"/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222</v>
      </c>
      <c r="F146" s="185" t="str">
        <f t="shared" si="39"/>
        <v>-</v>
      </c>
      <c r="G146" s="184">
        <v>17.822784810126581</v>
      </c>
      <c r="H146" s="185" t="str">
        <f t="shared" si="39"/>
        <v>-</v>
      </c>
      <c r="I146" s="184">
        <v>5.6285266457680247</v>
      </c>
      <c r="J146" s="185">
        <f t="shared" si="39"/>
        <v>-12.194258164358557</v>
      </c>
      <c r="K146" s="184">
        <v>6.3149792776791003</v>
      </c>
      <c r="L146" s="185">
        <f t="shared" si="40"/>
        <v>0.68645263191107553</v>
      </c>
      <c r="M146" s="184">
        <v>6.4553571428571432</v>
      </c>
      <c r="N146" s="185">
        <f t="shared" si="41"/>
        <v>0.14037786517804296</v>
      </c>
      <c r="O146" s="185">
        <f t="shared" si="38"/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222</v>
      </c>
      <c r="F147" s="185" t="str">
        <f t="shared" si="39"/>
        <v>-</v>
      </c>
      <c r="G147" s="184">
        <v>9.8461538461538467</v>
      </c>
      <c r="H147" s="185" t="str">
        <f t="shared" si="39"/>
        <v>-</v>
      </c>
      <c r="I147" s="184">
        <v>8.2565445026178015</v>
      </c>
      <c r="J147" s="185">
        <f t="shared" si="39"/>
        <v>-1.5896093435360452</v>
      </c>
      <c r="K147" s="184">
        <v>16.43010752688172</v>
      </c>
      <c r="L147" s="185">
        <f t="shared" si="40"/>
        <v>8.1735630242639186</v>
      </c>
      <c r="M147" s="184">
        <v>7.3354231974921627</v>
      </c>
      <c r="N147" s="185">
        <f t="shared" si="41"/>
        <v>-9.0946843293895583</v>
      </c>
      <c r="O147" s="185">
        <f>IFERROR(M147-C147,"-")</f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39"/>
        <v>2.9210215674381903</v>
      </c>
      <c r="G148" s="184">
        <v>6.5616438356164384</v>
      </c>
      <c r="H148" s="185">
        <f t="shared" si="39"/>
        <v>-5.2325948475111339</v>
      </c>
      <c r="I148" s="184">
        <v>9.6734693877551017</v>
      </c>
      <c r="J148" s="185">
        <f t="shared" si="39"/>
        <v>3.1118255521386633</v>
      </c>
      <c r="K148" s="184">
        <v>8.7648114901256733</v>
      </c>
      <c r="L148" s="185">
        <f t="shared" si="40"/>
        <v>-0.90865789762942839</v>
      </c>
      <c r="M148" s="184">
        <v>8.639705882352942</v>
      </c>
      <c r="N148" s="185">
        <f t="shared" si="41"/>
        <v>-0.12510560777273128</v>
      </c>
      <c r="O148" s="185">
        <f>IFERROR(M148-C148,"-")</f>
        <v>-0.23351123333643997</v>
      </c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39"/>
        <v>6.259174964438122</v>
      </c>
      <c r="G149" s="184">
        <v>8.0187110187110182</v>
      </c>
      <c r="H149" s="185">
        <f t="shared" si="39"/>
        <v>-6.5251486304117883</v>
      </c>
      <c r="I149" s="184">
        <v>8.0555555555555554</v>
      </c>
      <c r="J149" s="185">
        <f t="shared" si="39"/>
        <v>3.6844536844537146E-2</v>
      </c>
      <c r="K149" s="184">
        <v>5.4844192634560907</v>
      </c>
      <c r="L149" s="185">
        <f t="shared" si="40"/>
        <v>-2.5711362920994647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39"/>
        <v>-2.0938377059182427</v>
      </c>
      <c r="G150" s="184">
        <v>6.7181069958847734</v>
      </c>
      <c r="H150" s="185">
        <f t="shared" si="39"/>
        <v>1.2817433595211369</v>
      </c>
      <c r="I150" s="184">
        <v>7.819121447028424</v>
      </c>
      <c r="J150" s="185">
        <f t="shared" si="39"/>
        <v>1.1010144511436506</v>
      </c>
      <c r="K150" s="184">
        <v>8.6818181818181817</v>
      </c>
      <c r="L150" s="185">
        <f t="shared" si="40"/>
        <v>0.86269673478975761</v>
      </c>
      <c r="M150" s="184"/>
      <c r="N150" s="185"/>
      <c r="O150" s="185"/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39"/>
        <v>-2.6017006483134457</v>
      </c>
      <c r="G151" s="184">
        <v>7.9976247030878858</v>
      </c>
      <c r="H151" s="185">
        <f t="shared" si="39"/>
        <v>1.4717391445047792</v>
      </c>
      <c r="I151" s="184">
        <v>8.1650831353919244</v>
      </c>
      <c r="J151" s="185">
        <f t="shared" si="39"/>
        <v>0.16745843230403867</v>
      </c>
      <c r="K151" s="184">
        <v>7.4842931937172779</v>
      </c>
      <c r="L151" s="185">
        <f t="shared" si="40"/>
        <v>-0.68078994167464657</v>
      </c>
      <c r="M151" s="184"/>
      <c r="N151" s="185"/>
      <c r="O151" s="185"/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39"/>
        <v>-1.1324580528960082</v>
      </c>
      <c r="G152" s="184">
        <v>7.1046831955922869</v>
      </c>
      <c r="H152" s="185">
        <f t="shared" si="39"/>
        <v>-0.68363797229092516</v>
      </c>
      <c r="I152" s="184">
        <v>7.3941176470588239</v>
      </c>
      <c r="J152" s="185">
        <f t="shared" si="39"/>
        <v>0.28943445146653701</v>
      </c>
      <c r="K152" s="184">
        <v>7.4029335634167381</v>
      </c>
      <c r="L152" s="185">
        <f t="shared" si="40"/>
        <v>8.815916357914233E-3</v>
      </c>
      <c r="M152" s="184"/>
      <c r="N152" s="185"/>
      <c r="O152" s="185"/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39"/>
        <v>-8.8147215382084809E-2</v>
      </c>
      <c r="G153" s="186">
        <v>10.078081427774679</v>
      </c>
      <c r="H153" s="187">
        <f t="shared" si="39"/>
        <v>1.9737542197130313</v>
      </c>
      <c r="I153" s="186">
        <v>7.3186628807434175</v>
      </c>
      <c r="J153" s="187">
        <f t="shared" si="39"/>
        <v>-2.7594185470312613</v>
      </c>
      <c r="K153" s="186">
        <v>7.7856686444545868</v>
      </c>
      <c r="L153" s="187">
        <f t="shared" si="40"/>
        <v>0.46700576371116931</v>
      </c>
      <c r="M153" s="186">
        <v>7.3872541545967376</v>
      </c>
      <c r="N153" s="187">
        <v>-0.70322946474803594</v>
      </c>
      <c r="O153" s="187">
        <v>-0.68502321154334389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287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42">IFERROR(E163-C163,"-")</f>
        <v>-1.3873197784880631</v>
      </c>
      <c r="G163" s="184">
        <v>4.729166666666667</v>
      </c>
      <c r="H163" s="185">
        <f t="shared" si="42"/>
        <v>-1.0200545171339561</v>
      </c>
      <c r="I163" s="184">
        <v>6.5365853658536581</v>
      </c>
      <c r="J163" s="185">
        <f t="shared" si="42"/>
        <v>1.8074186991869912</v>
      </c>
      <c r="K163" s="184">
        <v>7.2143184947223498</v>
      </c>
      <c r="L163" s="185">
        <f t="shared" ref="L163:L165" si="43">IFERROR(K163-I163,"-")</f>
        <v>0.67773312886869164</v>
      </c>
      <c r="M163" s="184">
        <v>7.8896882494004794</v>
      </c>
      <c r="N163" s="185">
        <f t="shared" ref="N163:N165" si="44">IFERROR(M163-K163,"-")</f>
        <v>0.67536975467812965</v>
      </c>
      <c r="O163" s="185">
        <f t="shared" ref="O163" si="45">IFERROR(M163-C163,"-")</f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42"/>
        <v>-8.0635505553849463E-2</v>
      </c>
      <c r="G164" s="184">
        <v>6.1937499999999996</v>
      </c>
      <c r="H164" s="185">
        <f t="shared" si="42"/>
        <v>-0.57419493608652949</v>
      </c>
      <c r="I164" s="184">
        <v>5.8539007092198583</v>
      </c>
      <c r="J164" s="185">
        <f t="shared" si="42"/>
        <v>-0.33984929078014137</v>
      </c>
      <c r="K164" s="184">
        <v>7.303468208092486</v>
      </c>
      <c r="L164" s="185">
        <f t="shared" si="43"/>
        <v>1.4495674988726277</v>
      </c>
      <c r="M164" s="184">
        <v>6.3089552238805968</v>
      </c>
      <c r="N164" s="185">
        <f t="shared" si="44"/>
        <v>-0.99451298421188916</v>
      </c>
      <c r="O164" s="185">
        <f>IFERROR(M164-C164,"-")</f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42"/>
        <v>1.7191495462672464</v>
      </c>
      <c r="G165" s="184">
        <v>6.4149377593360999</v>
      </c>
      <c r="H165" s="185">
        <f t="shared" si="42"/>
        <v>-1.6887207772492658</v>
      </c>
      <c r="I165" s="184">
        <v>6.8731343283582094</v>
      </c>
      <c r="J165" s="185">
        <f t="shared" si="42"/>
        <v>0.45819656902210948</v>
      </c>
      <c r="K165" s="184">
        <v>6.9717348927875245</v>
      </c>
      <c r="L165" s="185">
        <f t="shared" si="43"/>
        <v>9.8600564429315085E-2</v>
      </c>
      <c r="M165" s="184">
        <v>8.247519582245431</v>
      </c>
      <c r="N165" s="185">
        <f t="shared" si="44"/>
        <v>1.2757846894579066</v>
      </c>
      <c r="O165" s="185">
        <f t="shared" ref="O165:O168" si="46">IFERROR(M165-C165,"-")</f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222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f>IFERROR(M166-K166,"-")</f>
        <v>0.46718488079159393</v>
      </c>
      <c r="O166" s="185">
        <f t="shared" si="46"/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222</v>
      </c>
      <c r="F167" s="185" t="str">
        <f t="shared" ref="F167:J175" si="47">IFERROR(E167-C167,"-")</f>
        <v>-</v>
      </c>
      <c r="G167" s="184">
        <v>4.4880239520958085</v>
      </c>
      <c r="H167" s="185" t="str">
        <f t="shared" si="47"/>
        <v>-</v>
      </c>
      <c r="I167" s="184">
        <v>7.0894308943089435</v>
      </c>
      <c r="J167" s="185">
        <f t="shared" si="47"/>
        <v>2.601406942213135</v>
      </c>
      <c r="K167" s="184">
        <v>6.3323216995447646</v>
      </c>
      <c r="L167" s="185">
        <f t="shared" ref="L167:L175" si="48">IFERROR(K167-I167,"-")</f>
        <v>-0.75710919476417882</v>
      </c>
      <c r="M167" s="184">
        <v>7.4274533413606258</v>
      </c>
      <c r="N167" s="185">
        <f t="shared" ref="N167:N170" si="49">IFERROR(M167-K167,"-")</f>
        <v>1.0951316418158612</v>
      </c>
      <c r="O167" s="185">
        <f t="shared" si="46"/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222</v>
      </c>
      <c r="F168" s="185" t="str">
        <f t="shared" si="47"/>
        <v>-</v>
      </c>
      <c r="G168" s="184">
        <v>6.6040609137055837</v>
      </c>
      <c r="H168" s="185" t="str">
        <f t="shared" si="47"/>
        <v>-</v>
      </c>
      <c r="I168" s="184">
        <v>5.8227848101265822</v>
      </c>
      <c r="J168" s="185">
        <f t="shared" si="47"/>
        <v>-0.78127610357900146</v>
      </c>
      <c r="K168" s="184">
        <v>6.5613636363636365</v>
      </c>
      <c r="L168" s="185">
        <f t="shared" si="48"/>
        <v>0.73857882623705429</v>
      </c>
      <c r="M168" s="184">
        <v>6.0972568578553616</v>
      </c>
      <c r="N168" s="185">
        <f t="shared" si="49"/>
        <v>-0.46410677850827486</v>
      </c>
      <c r="O168" s="185">
        <f t="shared" si="46"/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222</v>
      </c>
      <c r="F169" s="185" t="str">
        <f t="shared" si="47"/>
        <v>-</v>
      </c>
      <c r="G169" s="184">
        <v>4.1475409836065573</v>
      </c>
      <c r="H169" s="185" t="str">
        <f t="shared" si="47"/>
        <v>-</v>
      </c>
      <c r="I169" s="184">
        <v>8.4603174603174605</v>
      </c>
      <c r="J169" s="185">
        <f t="shared" si="47"/>
        <v>4.3127764767109031</v>
      </c>
      <c r="K169" s="184">
        <v>7.6562698917886696</v>
      </c>
      <c r="L169" s="185">
        <f t="shared" si="48"/>
        <v>-0.80404756852879089</v>
      </c>
      <c r="M169" s="184">
        <v>6.3948832035595107</v>
      </c>
      <c r="N169" s="185">
        <f t="shared" si="49"/>
        <v>-1.2613866882291589</v>
      </c>
      <c r="O169" s="185">
        <f>IFERROR(M169-C169,"-")</f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47"/>
        <v>2.0171597633136091</v>
      </c>
      <c r="G170" s="184">
        <v>8.2528735632183903</v>
      </c>
      <c r="H170" s="185">
        <f t="shared" si="47"/>
        <v>-2.1804597701149433</v>
      </c>
      <c r="I170" s="184">
        <v>8.2962720732504902</v>
      </c>
      <c r="J170" s="185">
        <f t="shared" si="47"/>
        <v>4.3398510032099935E-2</v>
      </c>
      <c r="K170" s="184">
        <v>10.346733668341708</v>
      </c>
      <c r="L170" s="185">
        <f t="shared" si="48"/>
        <v>2.0504615950912175</v>
      </c>
      <c r="M170" s="184">
        <v>9.152667723190703</v>
      </c>
      <c r="N170" s="185">
        <f t="shared" si="49"/>
        <v>-1.1940659451510047</v>
      </c>
      <c r="O170" s="185">
        <f>IFERROR(M170-C170,"-")</f>
        <v>0.73649415317097855</v>
      </c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47"/>
        <v>-1.9822494380280604</v>
      </c>
      <c r="G171" s="184">
        <v>7.3111702127659575</v>
      </c>
      <c r="H171" s="185">
        <f t="shared" si="47"/>
        <v>2.093125099984003</v>
      </c>
      <c r="I171" s="184">
        <v>7.2282157676348548</v>
      </c>
      <c r="J171" s="185">
        <f t="shared" si="47"/>
        <v>-8.2954445131102617E-2</v>
      </c>
      <c r="K171" s="184">
        <v>7.003300330033003</v>
      </c>
      <c r="L171" s="185">
        <f t="shared" si="48"/>
        <v>-0.22491543760185184</v>
      </c>
      <c r="M171" s="184"/>
      <c r="N171" s="185"/>
      <c r="O171" s="185"/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47"/>
        <v>0.39831608619858283</v>
      </c>
      <c r="G172" s="184">
        <v>5.4994388327721664</v>
      </c>
      <c r="H172" s="185">
        <f t="shared" si="47"/>
        <v>-0.76850375095989065</v>
      </c>
      <c r="I172" s="184">
        <v>6.1459524526030691</v>
      </c>
      <c r="J172" s="185">
        <f t="shared" si="47"/>
        <v>0.64651361983090272</v>
      </c>
      <c r="K172" s="184">
        <v>6.1748318924111434</v>
      </c>
      <c r="L172" s="185">
        <f t="shared" si="48"/>
        <v>2.8879439808074281E-2</v>
      </c>
      <c r="M172" s="184"/>
      <c r="N172" s="185"/>
      <c r="O172" s="185"/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47"/>
        <v>-2.1324110671936767</v>
      </c>
      <c r="G173" s="184">
        <v>8.594678217821782</v>
      </c>
      <c r="H173" s="185">
        <f t="shared" si="47"/>
        <v>4.1401327632763278</v>
      </c>
      <c r="I173" s="184">
        <v>9.0160278745644593</v>
      </c>
      <c r="J173" s="185">
        <f t="shared" si="47"/>
        <v>0.42134965674267733</v>
      </c>
      <c r="K173" s="184">
        <v>8.294520547945206</v>
      </c>
      <c r="L173" s="185">
        <f t="shared" si="48"/>
        <v>-0.72150732661925332</v>
      </c>
      <c r="M173" s="184"/>
      <c r="N173" s="185"/>
      <c r="O173" s="185"/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47"/>
        <v>-0.39276566357269171</v>
      </c>
      <c r="G174" s="184">
        <v>6.6066790352504636</v>
      </c>
      <c r="H174" s="185">
        <f t="shared" si="47"/>
        <v>0.46709968534606627</v>
      </c>
      <c r="I174" s="184">
        <v>6.6683569979716024</v>
      </c>
      <c r="J174" s="185">
        <f t="shared" si="47"/>
        <v>6.167796272113879E-2</v>
      </c>
      <c r="K174" s="184">
        <v>6.2648752399232244</v>
      </c>
      <c r="L174" s="185">
        <f t="shared" si="48"/>
        <v>-0.40348175804837805</v>
      </c>
      <c r="M174" s="184"/>
      <c r="N174" s="185"/>
      <c r="O174" s="185"/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47"/>
        <v>-0.66206279953268687</v>
      </c>
      <c r="G175" s="186">
        <v>7.0498887829679058</v>
      </c>
      <c r="H175" s="187">
        <f t="shared" si="47"/>
        <v>0.79706187661823957</v>
      </c>
      <c r="I175" s="186">
        <v>7.0258214661716627</v>
      </c>
      <c r="J175" s="187">
        <f t="shared" si="47"/>
        <v>-2.4067316796243077E-2</v>
      </c>
      <c r="K175" s="186">
        <v>6.864052535202374</v>
      </c>
      <c r="L175" s="187">
        <f t="shared" si="48"/>
        <v>-0.16176893096928868</v>
      </c>
      <c r="M175" s="186">
        <v>7.2721067328575861</v>
      </c>
      <c r="N175" s="187">
        <v>0.15019709943900139</v>
      </c>
      <c r="O175" s="187">
        <v>9.7671901710502773E-2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288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50">IFERROR(E185-C185,"-")</f>
        <v>-0.74104515474378552</v>
      </c>
      <c r="G185" s="184">
        <v>32.443708609271525</v>
      </c>
      <c r="H185" s="185">
        <f t="shared" si="50"/>
        <v>27.121790801052349</v>
      </c>
      <c r="I185" s="184">
        <v>6.6523809523809527</v>
      </c>
      <c r="J185" s="185">
        <f t="shared" si="50"/>
        <v>-25.791327656890573</v>
      </c>
      <c r="K185" s="184">
        <v>6.8395904436860064</v>
      </c>
      <c r="L185" s="185">
        <f t="shared" ref="L185:L187" si="51">IFERROR(K185-I185,"-")</f>
        <v>0.18720949130505371</v>
      </c>
      <c r="M185" s="184">
        <v>7.064327485380117</v>
      </c>
      <c r="N185" s="185">
        <f t="shared" ref="N185:N187" si="52">IFERROR(M185-K185,"-")</f>
        <v>0.22473704169411057</v>
      </c>
      <c r="O185" s="185">
        <f t="shared" ref="O185" si="53">IFERROR(M185-C185,"-")</f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50"/>
        <v>-0.55607216658718794</v>
      </c>
      <c r="G186" s="184" t="s">
        <v>222</v>
      </c>
      <c r="H186" s="185" t="str">
        <f t="shared" si="50"/>
        <v>-</v>
      </c>
      <c r="I186" s="184">
        <v>5.0331753554502372</v>
      </c>
      <c r="J186" s="185" t="str">
        <f t="shared" si="50"/>
        <v>-</v>
      </c>
      <c r="K186" s="184">
        <v>5.4823529411764707</v>
      </c>
      <c r="L186" s="185">
        <f t="shared" si="51"/>
        <v>0.44917758572623345</v>
      </c>
      <c r="M186" s="184">
        <v>6.0017182130584192</v>
      </c>
      <c r="N186" s="185">
        <f t="shared" si="52"/>
        <v>0.51936527188194859</v>
      </c>
      <c r="O186" s="185">
        <f>IFERROR(M186-C186,"-")</f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50"/>
        <v>-1.3400447427293063</v>
      </c>
      <c r="G187" s="184">
        <v>1</v>
      </c>
      <c r="H187" s="185">
        <f t="shared" si="50"/>
        <v>-4.666666666666667</v>
      </c>
      <c r="I187" s="184">
        <v>7.8085585585585582</v>
      </c>
      <c r="J187" s="185">
        <f t="shared" si="50"/>
        <v>6.8085585585585582</v>
      </c>
      <c r="K187" s="184">
        <v>5.3860465116279066</v>
      </c>
      <c r="L187" s="185">
        <f t="shared" si="51"/>
        <v>-2.4225120469306516</v>
      </c>
      <c r="M187" s="184">
        <v>5.8</v>
      </c>
      <c r="N187" s="185">
        <f t="shared" si="52"/>
        <v>0.41395348837209323</v>
      </c>
      <c r="O187" s="185">
        <f t="shared" ref="O187:O190" si="54">IFERROR(M187-C187,"-")</f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222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f>IFERROR(M188-K188,"-")</f>
        <v>1.6570747955139558</v>
      </c>
      <c r="O188" s="185">
        <f t="shared" si="54"/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222</v>
      </c>
      <c r="F189" s="185" t="str">
        <f t="shared" ref="F189:J197" si="55">IFERROR(E189-C189,"-")</f>
        <v>-</v>
      </c>
      <c r="G189" s="184">
        <v>10.127906976744185</v>
      </c>
      <c r="H189" s="185" t="str">
        <f t="shared" si="55"/>
        <v>-</v>
      </c>
      <c r="I189" s="184">
        <v>15.8</v>
      </c>
      <c r="J189" s="185">
        <f t="shared" si="55"/>
        <v>5.6720930232558153</v>
      </c>
      <c r="K189" s="184">
        <v>5.8587786259541987</v>
      </c>
      <c r="L189" s="185">
        <f t="shared" ref="L189:L197" si="56">IFERROR(K189-I189,"-")</f>
        <v>-9.9412213740458029</v>
      </c>
      <c r="M189" s="184">
        <v>7.21218487394958</v>
      </c>
      <c r="N189" s="185">
        <f t="shared" ref="N189:N192" si="57">IFERROR(M189-K189,"-")</f>
        <v>1.3534062479953812</v>
      </c>
      <c r="O189" s="185">
        <f t="shared" si="54"/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222</v>
      </c>
      <c r="F190" s="185" t="str">
        <f t="shared" si="55"/>
        <v>-</v>
      </c>
      <c r="G190" s="184">
        <v>12.737704918032787</v>
      </c>
      <c r="H190" s="185" t="str">
        <f t="shared" si="55"/>
        <v>-</v>
      </c>
      <c r="I190" s="184">
        <v>4.3795180722891569</v>
      </c>
      <c r="J190" s="185">
        <f t="shared" si="55"/>
        <v>-8.3581868457436297</v>
      </c>
      <c r="K190" s="184">
        <v>7.9693877551020407</v>
      </c>
      <c r="L190" s="185">
        <f t="shared" si="56"/>
        <v>3.5898696828128838</v>
      </c>
      <c r="M190" s="184">
        <v>5.7923076923076922</v>
      </c>
      <c r="N190" s="185">
        <f t="shared" si="57"/>
        <v>-2.1770800627943485</v>
      </c>
      <c r="O190" s="185">
        <f t="shared" si="54"/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222</v>
      </c>
      <c r="F191" s="185" t="str">
        <f t="shared" si="55"/>
        <v>-</v>
      </c>
      <c r="G191" s="184">
        <v>8.5</v>
      </c>
      <c r="H191" s="185" t="str">
        <f t="shared" si="55"/>
        <v>-</v>
      </c>
      <c r="I191" s="184">
        <v>9.5711009174311918</v>
      </c>
      <c r="J191" s="185">
        <f t="shared" si="55"/>
        <v>1.0711009174311918</v>
      </c>
      <c r="K191" s="184">
        <v>7.0651085141903174</v>
      </c>
      <c r="L191" s="185">
        <f t="shared" si="56"/>
        <v>-2.5059924032408745</v>
      </c>
      <c r="M191" s="184">
        <v>6.7221052631578946</v>
      </c>
      <c r="N191" s="185">
        <f t="shared" si="57"/>
        <v>-0.3430032510324228</v>
      </c>
      <c r="O191" s="185">
        <f>IFERROR(M191-C191,"-")</f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55"/>
        <v>2.3504930966469431</v>
      </c>
      <c r="G192" s="184">
        <v>8.4782608695652169</v>
      </c>
      <c r="H192" s="185">
        <f t="shared" si="55"/>
        <v>-0.95507246376811672</v>
      </c>
      <c r="I192" s="184">
        <v>15.315384615384616</v>
      </c>
      <c r="J192" s="185">
        <f t="shared" si="55"/>
        <v>6.8371237458193992</v>
      </c>
      <c r="K192" s="184">
        <v>8.4124999999999996</v>
      </c>
      <c r="L192" s="185">
        <f t="shared" si="56"/>
        <v>-6.9028846153846164</v>
      </c>
      <c r="M192" s="184">
        <v>8.1743341404358354</v>
      </c>
      <c r="N192" s="185">
        <f t="shared" si="57"/>
        <v>-0.23816585956416425</v>
      </c>
      <c r="O192" s="185">
        <f>IFERROR(M192-C192,"-")</f>
        <v>1.0914939037494449</v>
      </c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55"/>
        <v>2.0257955797524145</v>
      </c>
      <c r="G193" s="184">
        <v>7.233009708737864</v>
      </c>
      <c r="H193" s="185">
        <f t="shared" si="55"/>
        <v>-1.4504435286722082</v>
      </c>
      <c r="I193" s="184">
        <v>6.4681933842239188</v>
      </c>
      <c r="J193" s="185">
        <f t="shared" si="55"/>
        <v>-0.76481632451394521</v>
      </c>
      <c r="K193" s="184">
        <v>7.1875</v>
      </c>
      <c r="L193" s="185">
        <f t="shared" si="56"/>
        <v>0.71930661577608124</v>
      </c>
      <c r="M193" s="184"/>
      <c r="N193" s="185"/>
      <c r="O193" s="185"/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55"/>
        <v>0.41228693181818166</v>
      </c>
      <c r="G194" s="184">
        <v>5.6141732283464565</v>
      </c>
      <c r="H194" s="185">
        <f t="shared" si="55"/>
        <v>-0.56764495347172517</v>
      </c>
      <c r="I194" s="184">
        <v>5.7664974619289344</v>
      </c>
      <c r="J194" s="185">
        <f t="shared" si="55"/>
        <v>0.15232423358247793</v>
      </c>
      <c r="K194" s="184">
        <v>6.537366548042705</v>
      </c>
      <c r="L194" s="185">
        <f t="shared" si="56"/>
        <v>0.77086908611377059</v>
      </c>
      <c r="M194" s="184"/>
      <c r="N194" s="185"/>
      <c r="O194" s="185"/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55"/>
        <v>-7.790439276485789</v>
      </c>
      <c r="G195" s="184">
        <v>6.1492063492063496</v>
      </c>
      <c r="H195" s="185">
        <f t="shared" si="55"/>
        <v>-1.8159099298634178</v>
      </c>
      <c r="I195" s="184">
        <v>5.2762148337595907</v>
      </c>
      <c r="J195" s="185">
        <f t="shared" si="55"/>
        <v>-0.8729915154467589</v>
      </c>
      <c r="K195" s="184">
        <v>6.3534482758620694</v>
      </c>
      <c r="L195" s="185">
        <f t="shared" si="56"/>
        <v>1.0772334421024787</v>
      </c>
      <c r="M195" s="184"/>
      <c r="N195" s="185"/>
      <c r="O195" s="185"/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55"/>
        <v>0.23783257940561242</v>
      </c>
      <c r="G196" s="184">
        <v>6.48</v>
      </c>
      <c r="H196" s="185">
        <f t="shared" si="55"/>
        <v>0.16164794007490713</v>
      </c>
      <c r="I196" s="184">
        <v>7.3392857142857144</v>
      </c>
      <c r="J196" s="185">
        <f t="shared" si="55"/>
        <v>0.85928571428571399</v>
      </c>
      <c r="K196" s="184">
        <v>7.0505050505050502</v>
      </c>
      <c r="L196" s="185">
        <f t="shared" si="56"/>
        <v>-0.28878066378066425</v>
      </c>
      <c r="M196" s="184"/>
      <c r="N196" s="185"/>
      <c r="O196" s="185"/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55"/>
        <v>-0.3841522199213907</v>
      </c>
      <c r="G197" s="186">
        <v>10.31743119266055</v>
      </c>
      <c r="H197" s="187">
        <f t="shared" si="55"/>
        <v>3.6108584227074978</v>
      </c>
      <c r="I197" s="186">
        <v>7.0584975369458132</v>
      </c>
      <c r="J197" s="187">
        <f t="shared" si="55"/>
        <v>-3.2589336557147366</v>
      </c>
      <c r="K197" s="186">
        <v>6.4716561689514638</v>
      </c>
      <c r="L197" s="187">
        <f t="shared" si="56"/>
        <v>-0.58684136799434938</v>
      </c>
      <c r="M197" s="186">
        <v>6.7564370215727205</v>
      </c>
      <c r="N197" s="187">
        <v>0.32952286844046963</v>
      </c>
      <c r="O197" s="187">
        <v>0.45281771862365883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289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58">IFERROR(E207-C207,"-")</f>
        <v>0.62541924095322088</v>
      </c>
      <c r="G207" s="184" t="s">
        <v>222</v>
      </c>
      <c r="H207" s="185" t="str">
        <f t="shared" si="58"/>
        <v>-</v>
      </c>
      <c r="I207" s="184">
        <v>8.172043010752688</v>
      </c>
      <c r="J207" s="185" t="str">
        <f t="shared" si="58"/>
        <v>-</v>
      </c>
      <c r="K207" s="184">
        <v>7.4015544041450774</v>
      </c>
      <c r="L207" s="185">
        <f t="shared" ref="L207:L209" si="59">IFERROR(K207-I207,"-")</f>
        <v>-0.77048860660761065</v>
      </c>
      <c r="M207" s="184">
        <v>6.0776859504132235</v>
      </c>
      <c r="N207" s="185">
        <f t="shared" ref="N207:N209" si="60">IFERROR(M207-K207,"-")</f>
        <v>-1.3238684537318539</v>
      </c>
      <c r="O207" s="185">
        <f t="shared" ref="O207" si="61">IFERROR(M207-C207,"-")</f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58"/>
        <v>-1.6848203026481716</v>
      </c>
      <c r="G208" s="184">
        <v>199.5</v>
      </c>
      <c r="H208" s="185">
        <f t="shared" si="58"/>
        <v>194.23770491803279</v>
      </c>
      <c r="I208" s="184">
        <v>5.4190476190476193</v>
      </c>
      <c r="J208" s="185">
        <f t="shared" si="58"/>
        <v>-194.08095238095237</v>
      </c>
      <c r="K208" s="184">
        <v>5.191011235955056</v>
      </c>
      <c r="L208" s="185">
        <f t="shared" si="59"/>
        <v>-0.22803638309256336</v>
      </c>
      <c r="M208" s="184">
        <v>5.9933774834437088</v>
      </c>
      <c r="N208" s="185">
        <f t="shared" si="60"/>
        <v>0.80236624748865282</v>
      </c>
      <c r="O208" s="185">
        <f>IFERROR(M208-C208,"-")</f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58"/>
        <v>-1.4090909090909092</v>
      </c>
      <c r="G209" s="184">
        <v>22.25</v>
      </c>
      <c r="H209" s="185">
        <f t="shared" si="58"/>
        <v>17.15909090909091</v>
      </c>
      <c r="I209" s="184">
        <v>9.435483870967742</v>
      </c>
      <c r="J209" s="185">
        <f t="shared" si="58"/>
        <v>-12.814516129032258</v>
      </c>
      <c r="K209" s="184">
        <v>5.8201634877384194</v>
      </c>
      <c r="L209" s="185">
        <f t="shared" si="59"/>
        <v>-3.6153203832293226</v>
      </c>
      <c r="M209" s="184">
        <v>8.1340579710144922</v>
      </c>
      <c r="N209" s="185">
        <f t="shared" si="60"/>
        <v>2.3138944832760728</v>
      </c>
      <c r="O209" s="185">
        <f t="shared" ref="O209:O212" si="62">IFERROR(M209-C209,"-")</f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222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f>IFERROR(M210-K210,"-")</f>
        <v>0.77290005255289707</v>
      </c>
      <c r="O210" s="185">
        <f t="shared" si="62"/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222</v>
      </c>
      <c r="F211" s="185" t="str">
        <f t="shared" ref="F211:J219" si="63">IFERROR(E211-C211,"-")</f>
        <v>-</v>
      </c>
      <c r="G211" s="184">
        <v>5.22463768115942</v>
      </c>
      <c r="H211" s="185" t="str">
        <f t="shared" si="63"/>
        <v>-</v>
      </c>
      <c r="I211" s="184">
        <v>8.7866666666666671</v>
      </c>
      <c r="J211" s="185">
        <f t="shared" si="63"/>
        <v>3.5620289855072471</v>
      </c>
      <c r="K211" s="184">
        <v>8.0511627906976742</v>
      </c>
      <c r="L211" s="185">
        <f t="shared" ref="L211:L219" si="64">IFERROR(K211-I211,"-")</f>
        <v>-0.73550387596899292</v>
      </c>
      <c r="M211" s="184">
        <v>6.8917682926829267</v>
      </c>
      <c r="N211" s="185">
        <f t="shared" ref="N211:N214" si="65">IFERROR(M211-K211,"-")</f>
        <v>-1.1593944980147475</v>
      </c>
      <c r="O211" s="185">
        <f t="shared" si="62"/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222</v>
      </c>
      <c r="F212" s="185" t="str">
        <f t="shared" si="63"/>
        <v>-</v>
      </c>
      <c r="G212" s="184">
        <v>6.5864978902953588</v>
      </c>
      <c r="H212" s="185" t="str">
        <f t="shared" si="63"/>
        <v>-</v>
      </c>
      <c r="I212" s="184">
        <v>7.080645161290323</v>
      </c>
      <c r="J212" s="185">
        <f t="shared" si="63"/>
        <v>0.49414727099496414</v>
      </c>
      <c r="K212" s="184">
        <v>7.1764705882352944</v>
      </c>
      <c r="L212" s="185">
        <f t="shared" si="64"/>
        <v>9.5825426944971426E-2</v>
      </c>
      <c r="M212" s="184">
        <v>9.4403669724770634</v>
      </c>
      <c r="N212" s="185">
        <f t="shared" si="65"/>
        <v>2.263896384241769</v>
      </c>
      <c r="O212" s="185">
        <f t="shared" si="62"/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222</v>
      </c>
      <c r="F213" s="185" t="str">
        <f t="shared" si="63"/>
        <v>-</v>
      </c>
      <c r="G213" s="184">
        <v>8</v>
      </c>
      <c r="H213" s="185" t="str">
        <f t="shared" si="63"/>
        <v>-</v>
      </c>
      <c r="I213" s="184">
        <v>9.2362204724409445</v>
      </c>
      <c r="J213" s="185">
        <f t="shared" si="63"/>
        <v>1.2362204724409445</v>
      </c>
      <c r="K213" s="184">
        <v>8.1</v>
      </c>
      <c r="L213" s="185">
        <f t="shared" si="64"/>
        <v>-1.1362204724409448</v>
      </c>
      <c r="M213" s="184">
        <v>7.887096774193548</v>
      </c>
      <c r="N213" s="185">
        <f t="shared" si="65"/>
        <v>-0.2129032258064516</v>
      </c>
      <c r="O213" s="185">
        <f>IFERROR(M213-C213,"-")</f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63"/>
        <v>-2.220445736434109</v>
      </c>
      <c r="G214" s="184">
        <v>6.2767295597484276</v>
      </c>
      <c r="H214" s="185">
        <f t="shared" si="63"/>
        <v>-0.11910377358490543</v>
      </c>
      <c r="I214" s="184">
        <v>8.7773722627737225</v>
      </c>
      <c r="J214" s="185">
        <f t="shared" si="63"/>
        <v>2.5006427030252949</v>
      </c>
      <c r="K214" s="184">
        <v>9.8805970149253728</v>
      </c>
      <c r="L214" s="185">
        <f t="shared" si="64"/>
        <v>1.1032247521516503</v>
      </c>
      <c r="M214" s="184">
        <v>10.66044142614601</v>
      </c>
      <c r="N214" s="185">
        <f t="shared" si="65"/>
        <v>0.77984441122063686</v>
      </c>
      <c r="O214" s="185">
        <f>IFERROR(M214-C214,"-")</f>
        <v>2.0441623563785676</v>
      </c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63"/>
        <v>-3.657258064516129</v>
      </c>
      <c r="G215" s="184">
        <v>7.1424936386768447</v>
      </c>
      <c r="H215" s="185">
        <f t="shared" si="63"/>
        <v>4.2674936386768447</v>
      </c>
      <c r="I215" s="184">
        <v>6.3837209302325579</v>
      </c>
      <c r="J215" s="185">
        <f t="shared" si="63"/>
        <v>-0.75877270844428679</v>
      </c>
      <c r="K215" s="184">
        <v>5.4143835616438354</v>
      </c>
      <c r="L215" s="185">
        <f t="shared" si="64"/>
        <v>-0.96933736858872255</v>
      </c>
      <c r="M215" s="184"/>
      <c r="N215" s="185"/>
      <c r="O215" s="185"/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63"/>
        <v>1.263937282229965</v>
      </c>
      <c r="G216" s="184">
        <v>7.0343749999999998</v>
      </c>
      <c r="H216" s="185">
        <f t="shared" si="63"/>
        <v>-0.394196428571429</v>
      </c>
      <c r="I216" s="184">
        <v>7.9291044776119399</v>
      </c>
      <c r="J216" s="185">
        <f t="shared" si="63"/>
        <v>0.8947294776119401</v>
      </c>
      <c r="K216" s="184">
        <v>6.5320197044334973</v>
      </c>
      <c r="L216" s="185">
        <f t="shared" si="64"/>
        <v>-1.3970847731784426</v>
      </c>
      <c r="M216" s="184"/>
      <c r="N216" s="185"/>
      <c r="O216" s="185"/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63"/>
        <v>-0.96358267716535462</v>
      </c>
      <c r="G217" s="184">
        <v>8.2730192719486073</v>
      </c>
      <c r="H217" s="185">
        <f t="shared" si="63"/>
        <v>3.8980192719486073</v>
      </c>
      <c r="I217" s="184">
        <v>5.4848484848484844</v>
      </c>
      <c r="J217" s="185">
        <f t="shared" si="63"/>
        <v>-2.7881707871001229</v>
      </c>
      <c r="K217" s="184">
        <v>5.7896103896103899</v>
      </c>
      <c r="L217" s="185">
        <f t="shared" si="64"/>
        <v>0.30476190476190546</v>
      </c>
      <c r="M217" s="184"/>
      <c r="N217" s="185"/>
      <c r="O217" s="185"/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63"/>
        <v>4.0722366041348979</v>
      </c>
      <c r="G218" s="184">
        <v>6.3706981317600784</v>
      </c>
      <c r="H218" s="185">
        <f t="shared" si="63"/>
        <v>-4.9789951197736633</v>
      </c>
      <c r="I218" s="184">
        <v>7.3365384615384617</v>
      </c>
      <c r="J218" s="185">
        <f t="shared" si="63"/>
        <v>0.9658403297783833</v>
      </c>
      <c r="K218" s="184">
        <v>7.65034965034965</v>
      </c>
      <c r="L218" s="185">
        <f t="shared" si="64"/>
        <v>0.3138111888111883</v>
      </c>
      <c r="M218" s="184"/>
      <c r="N218" s="185"/>
      <c r="O218" s="185"/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63"/>
        <v>0.69237333511813137</v>
      </c>
      <c r="G219" s="186">
        <v>7.3112139917695469</v>
      </c>
      <c r="H219" s="187">
        <f t="shared" si="63"/>
        <v>8.9751857993976003E-3</v>
      </c>
      <c r="I219" s="186">
        <v>7.4078327444051828</v>
      </c>
      <c r="J219" s="187">
        <f t="shared" si="63"/>
        <v>9.6618752635635907E-2</v>
      </c>
      <c r="K219" s="186">
        <v>6.7425893083354449</v>
      </c>
      <c r="L219" s="187">
        <f t="shared" si="64"/>
        <v>-0.6652434360697379</v>
      </c>
      <c r="M219" s="186">
        <v>7.3860146468225842</v>
      </c>
      <c r="N219" s="187">
        <v>0.41821014721048222</v>
      </c>
      <c r="O219" s="187">
        <v>0.67774755620255256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290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126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127</v>
      </c>
    </row>
    <row r="226" spans="2:16" ht="22.5" thickTop="1" thickBot="1" x14ac:dyDescent="0.3">
      <c r="B226" s="121" t="str">
        <f>C226</f>
        <v>Dinamarca</v>
      </c>
      <c r="C226" s="289" t="s">
        <v>128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7.2397260273972606</v>
      </c>
      <c r="D229" s="185">
        <v>-1.798441911534038</v>
      </c>
      <c r="E229" s="184">
        <v>8.47463768115942</v>
      </c>
      <c r="F229" s="185">
        <f t="shared" ref="F229:J231" si="66">IFERROR(E229-C229,"-")</f>
        <v>1.2349116537621594</v>
      </c>
      <c r="G229" s="184" t="s">
        <v>222</v>
      </c>
      <c r="H229" s="185" t="str">
        <f t="shared" si="66"/>
        <v>-</v>
      </c>
      <c r="I229" s="184">
        <v>7.4354166666666668</v>
      </c>
      <c r="J229" s="185" t="str">
        <f t="shared" si="66"/>
        <v>-</v>
      </c>
      <c r="K229" s="184">
        <v>6.0960735171261486</v>
      </c>
      <c r="L229" s="185">
        <f t="shared" ref="L229:L231" si="67">IFERROR(K229-I229,"-")</f>
        <v>-1.3393431495405181</v>
      </c>
      <c r="M229" s="184">
        <v>6.6791044776119399</v>
      </c>
      <c r="N229" s="185">
        <f t="shared" ref="N229:N231" si="68">IFERROR(M229-K229,"-")</f>
        <v>0.58303096048579128</v>
      </c>
      <c r="O229" s="185">
        <f t="shared" ref="O229" si="69">IFERROR(M229-C229,"-")</f>
        <v>-0.56062154978532064</v>
      </c>
    </row>
    <row r="230" spans="2:16" x14ac:dyDescent="0.25">
      <c r="B230" s="114" t="s">
        <v>73</v>
      </c>
      <c r="C230" s="184">
        <v>7.9112627986348123</v>
      </c>
      <c r="D230" s="185">
        <v>1.1587544374307992</v>
      </c>
      <c r="E230" s="184">
        <v>7.3103448275862073</v>
      </c>
      <c r="F230" s="185">
        <f t="shared" si="66"/>
        <v>-0.600917971048605</v>
      </c>
      <c r="G230" s="184" t="s">
        <v>222</v>
      </c>
      <c r="H230" s="185" t="str">
        <f t="shared" si="66"/>
        <v>-</v>
      </c>
      <c r="I230" s="184">
        <v>7.1851851851851851</v>
      </c>
      <c r="J230" s="185" t="str">
        <f t="shared" si="66"/>
        <v>-</v>
      </c>
      <c r="K230" s="184">
        <v>6.4446366782006921</v>
      </c>
      <c r="L230" s="185">
        <f t="shared" si="67"/>
        <v>-0.74054850698449304</v>
      </c>
      <c r="M230" s="184">
        <v>7.3864491844416564</v>
      </c>
      <c r="N230" s="185">
        <f t="shared" si="68"/>
        <v>0.94181250624096435</v>
      </c>
      <c r="O230" s="185">
        <f>IFERROR(M230-C230,"-")</f>
        <v>-0.52481361419315586</v>
      </c>
    </row>
    <row r="231" spans="2:16" x14ac:dyDescent="0.25">
      <c r="B231" s="114" t="s">
        <v>75</v>
      </c>
      <c r="C231" s="184">
        <v>6.629943502824859</v>
      </c>
      <c r="D231" s="185">
        <v>-1.3772507417794584</v>
      </c>
      <c r="E231" s="184">
        <v>14.225</v>
      </c>
      <c r="F231" s="185">
        <f t="shared" si="66"/>
        <v>7.5950564971751406</v>
      </c>
      <c r="G231" s="184" t="s">
        <v>222</v>
      </c>
      <c r="H231" s="185" t="str">
        <f t="shared" si="66"/>
        <v>-</v>
      </c>
      <c r="I231" s="184">
        <v>7.5436893203883493</v>
      </c>
      <c r="J231" s="185" t="str">
        <f t="shared" si="66"/>
        <v>-</v>
      </c>
      <c r="K231" s="184">
        <v>10.536585365853659</v>
      </c>
      <c r="L231" s="185">
        <f t="shared" si="67"/>
        <v>2.9928960454653097</v>
      </c>
      <c r="M231" s="184">
        <v>8.1396011396011403</v>
      </c>
      <c r="N231" s="185">
        <f t="shared" si="68"/>
        <v>-2.3969842262525187</v>
      </c>
      <c r="O231" s="185">
        <f t="shared" ref="O231:O234" si="70">IFERROR(M231-C231,"-")</f>
        <v>1.5096576367762813</v>
      </c>
    </row>
    <row r="232" spans="2:16" x14ac:dyDescent="0.25">
      <c r="B232" s="114" t="s">
        <v>77</v>
      </c>
      <c r="C232" s="184">
        <v>8.8396946564885504</v>
      </c>
      <c r="D232" s="185">
        <v>1.5725190839694667</v>
      </c>
      <c r="E232" s="184" t="s">
        <v>222</v>
      </c>
      <c r="F232" s="185" t="str">
        <f>IFERROR(E232-C232,"-")</f>
        <v>-</v>
      </c>
      <c r="G232" s="184">
        <v>1</v>
      </c>
      <c r="H232" s="185" t="str">
        <f>IFERROR(G232-E232,"-")</f>
        <v>-</v>
      </c>
      <c r="I232" s="184">
        <v>8</v>
      </c>
      <c r="J232" s="185">
        <f>IFERROR(I232-G232,"-")</f>
        <v>7</v>
      </c>
      <c r="K232" s="184">
        <v>6.4554973821989527</v>
      </c>
      <c r="L232" s="185">
        <f>IFERROR(K232-I232,"-")</f>
        <v>-1.5445026178010473</v>
      </c>
      <c r="M232" s="184">
        <v>10.617021276595745</v>
      </c>
      <c r="N232" s="185">
        <f>IFERROR(M232-K232,"-")</f>
        <v>4.161523894396792</v>
      </c>
      <c r="O232" s="185">
        <f t="shared" si="70"/>
        <v>1.7773266201071944</v>
      </c>
    </row>
    <row r="233" spans="2:16" x14ac:dyDescent="0.25">
      <c r="B233" s="114" t="s">
        <v>79</v>
      </c>
      <c r="C233" s="184">
        <v>7</v>
      </c>
      <c r="D233" s="185">
        <v>-9.0909090909090828E-2</v>
      </c>
      <c r="E233" s="184" t="s">
        <v>222</v>
      </c>
      <c r="F233" s="185" t="str">
        <f t="shared" ref="F233:J241" si="71">IFERROR(E233-C233,"-")</f>
        <v>-</v>
      </c>
      <c r="G233" s="184" t="s">
        <v>222</v>
      </c>
      <c r="H233" s="185" t="str">
        <f t="shared" si="71"/>
        <v>-</v>
      </c>
      <c r="I233" s="184">
        <v>7</v>
      </c>
      <c r="J233" s="185" t="str">
        <f t="shared" si="71"/>
        <v>-</v>
      </c>
      <c r="K233" s="184">
        <v>3</v>
      </c>
      <c r="L233" s="185">
        <f t="shared" ref="L233:L241" si="72">IFERROR(K233-I233,"-")</f>
        <v>-4</v>
      </c>
      <c r="M233" s="184" t="s">
        <v>222</v>
      </c>
      <c r="N233" s="185" t="str">
        <f t="shared" ref="N233:N240" si="73">IFERROR(M233-K233,"-")</f>
        <v>-</v>
      </c>
      <c r="O233" s="185" t="str">
        <f t="shared" si="70"/>
        <v>-</v>
      </c>
    </row>
    <row r="234" spans="2:16" x14ac:dyDescent="0.25">
      <c r="B234" s="114" t="s">
        <v>81</v>
      </c>
      <c r="C234" s="184">
        <v>6.3888888888888893</v>
      </c>
      <c r="D234" s="185" t="s">
        <v>222</v>
      </c>
      <c r="E234" s="184" t="s">
        <v>222</v>
      </c>
      <c r="F234" s="185" t="str">
        <f t="shared" si="71"/>
        <v>-</v>
      </c>
      <c r="G234" s="184" t="s">
        <v>222</v>
      </c>
      <c r="H234" s="185" t="str">
        <f t="shared" si="71"/>
        <v>-</v>
      </c>
      <c r="I234" s="184">
        <v>4.4102564102564106</v>
      </c>
      <c r="J234" s="185" t="str">
        <f t="shared" si="71"/>
        <v>-</v>
      </c>
      <c r="K234" s="184" t="s">
        <v>222</v>
      </c>
      <c r="L234" s="185" t="str">
        <f t="shared" si="72"/>
        <v>-</v>
      </c>
      <c r="M234" s="184">
        <v>1</v>
      </c>
      <c r="N234" s="185" t="str">
        <f t="shared" si="73"/>
        <v>-</v>
      </c>
      <c r="O234" s="185">
        <f t="shared" si="70"/>
        <v>-5.3888888888888893</v>
      </c>
    </row>
    <row r="235" spans="2:16" x14ac:dyDescent="0.25">
      <c r="B235" s="114" t="s">
        <v>83</v>
      </c>
      <c r="C235" s="184">
        <v>9.6716417910447756</v>
      </c>
      <c r="D235" s="185">
        <v>0.7859275053304895</v>
      </c>
      <c r="E235" s="184" t="s">
        <v>222</v>
      </c>
      <c r="F235" s="185" t="str">
        <f t="shared" si="71"/>
        <v>-</v>
      </c>
      <c r="G235" s="184" t="s">
        <v>222</v>
      </c>
      <c r="H235" s="185" t="str">
        <f t="shared" si="71"/>
        <v>-</v>
      </c>
      <c r="I235" s="184">
        <v>11.375</v>
      </c>
      <c r="J235" s="185" t="str">
        <f t="shared" si="71"/>
        <v>-</v>
      </c>
      <c r="K235" s="184">
        <v>7.7241379310344831</v>
      </c>
      <c r="L235" s="185">
        <f t="shared" si="72"/>
        <v>-3.6508620689655169</v>
      </c>
      <c r="M235" s="184" t="s">
        <v>222</v>
      </c>
      <c r="N235" s="185" t="str">
        <f t="shared" si="73"/>
        <v>-</v>
      </c>
      <c r="O235" s="185" t="str">
        <f>IFERROR(M235-C235,"-")</f>
        <v>-</v>
      </c>
    </row>
    <row r="236" spans="2:16" x14ac:dyDescent="0.25">
      <c r="B236" s="114" t="s">
        <v>85</v>
      </c>
      <c r="C236" s="184">
        <v>6.5769230769230766</v>
      </c>
      <c r="D236" s="185">
        <v>-0.17307692307692335</v>
      </c>
      <c r="E236" s="184" t="s">
        <v>222</v>
      </c>
      <c r="F236" s="185" t="str">
        <f t="shared" si="71"/>
        <v>-</v>
      </c>
      <c r="G236" s="184" t="s">
        <v>222</v>
      </c>
      <c r="H236" s="185" t="str">
        <f t="shared" si="71"/>
        <v>-</v>
      </c>
      <c r="I236" s="184">
        <v>7.666666666666667</v>
      </c>
      <c r="J236" s="185" t="str">
        <f t="shared" si="71"/>
        <v>-</v>
      </c>
      <c r="K236" s="184">
        <v>6</v>
      </c>
      <c r="L236" s="185">
        <f t="shared" si="72"/>
        <v>-1.666666666666667</v>
      </c>
      <c r="M236" s="184" t="s">
        <v>222</v>
      </c>
      <c r="N236" s="185" t="str">
        <f t="shared" si="73"/>
        <v>-</v>
      </c>
      <c r="O236" s="185" t="str">
        <f>IFERROR(M236-C236,"-")</f>
        <v>-</v>
      </c>
    </row>
    <row r="237" spans="2:16" x14ac:dyDescent="0.25">
      <c r="B237" s="114" t="s">
        <v>87</v>
      </c>
      <c r="C237" s="184">
        <v>6.5</v>
      </c>
      <c r="D237" s="185">
        <v>0.69230769230769251</v>
      </c>
      <c r="E237" s="184" t="s">
        <v>222</v>
      </c>
      <c r="F237" s="185" t="str">
        <f t="shared" si="71"/>
        <v>-</v>
      </c>
      <c r="G237" s="184">
        <v>3</v>
      </c>
      <c r="H237" s="185" t="str">
        <f t="shared" si="71"/>
        <v>-</v>
      </c>
      <c r="I237" s="184">
        <v>9.3333333333333339</v>
      </c>
      <c r="J237" s="185">
        <f t="shared" si="71"/>
        <v>6.3333333333333339</v>
      </c>
      <c r="K237" s="184">
        <v>12</v>
      </c>
      <c r="L237" s="185">
        <f t="shared" si="72"/>
        <v>2.6666666666666661</v>
      </c>
      <c r="M237" s="184"/>
      <c r="N237" s="185"/>
      <c r="O237" s="185"/>
    </row>
    <row r="238" spans="2:16" x14ac:dyDescent="0.25">
      <c r="B238" s="114" t="s">
        <v>89</v>
      </c>
      <c r="C238" s="184">
        <v>6.4189944134078214</v>
      </c>
      <c r="D238" s="185">
        <v>0.24355581691659367</v>
      </c>
      <c r="E238" s="184">
        <v>1</v>
      </c>
      <c r="F238" s="185">
        <f t="shared" si="71"/>
        <v>-5.4189944134078214</v>
      </c>
      <c r="G238" s="184">
        <v>5.8113207547169807</v>
      </c>
      <c r="H238" s="185">
        <f t="shared" si="71"/>
        <v>4.8113207547169807</v>
      </c>
      <c r="I238" s="184">
        <v>6.2485714285714282</v>
      </c>
      <c r="J238" s="185">
        <f t="shared" si="71"/>
        <v>0.43725067385444749</v>
      </c>
      <c r="K238" s="184">
        <v>4.757042253521127</v>
      </c>
      <c r="L238" s="185">
        <f t="shared" si="72"/>
        <v>-1.4915291750503012</v>
      </c>
      <c r="M238" s="184"/>
      <c r="N238" s="185"/>
      <c r="O238" s="185"/>
    </row>
    <row r="239" spans="2:16" x14ac:dyDescent="0.25">
      <c r="B239" s="114" t="s">
        <v>91</v>
      </c>
      <c r="C239" s="184">
        <v>7.3456375838926178</v>
      </c>
      <c r="D239" s="185">
        <v>-0.27863987275478141</v>
      </c>
      <c r="E239" s="184">
        <v>6</v>
      </c>
      <c r="F239" s="185">
        <f t="shared" si="71"/>
        <v>-1.3456375838926178</v>
      </c>
      <c r="G239" s="184">
        <v>8.0554577464788739</v>
      </c>
      <c r="H239" s="185">
        <f t="shared" si="71"/>
        <v>2.0554577464788739</v>
      </c>
      <c r="I239" s="184">
        <v>7.2815126050420167</v>
      </c>
      <c r="J239" s="185">
        <f t="shared" si="71"/>
        <v>-0.77394514143685722</v>
      </c>
      <c r="K239" s="184">
        <v>7.9064748201438846</v>
      </c>
      <c r="L239" s="185">
        <f t="shared" si="72"/>
        <v>0.62496221510186789</v>
      </c>
      <c r="M239" s="184"/>
      <c r="N239" s="185"/>
      <c r="O239" s="185"/>
    </row>
    <row r="240" spans="2:16" x14ac:dyDescent="0.25">
      <c r="B240" s="114" t="s">
        <v>93</v>
      </c>
      <c r="C240" s="184">
        <v>6.7304347826086959</v>
      </c>
      <c r="D240" s="185">
        <v>0.11165025222195535</v>
      </c>
      <c r="E240" s="184">
        <v>4.615384615384615</v>
      </c>
      <c r="F240" s="185">
        <f t="shared" si="71"/>
        <v>-2.1150501672240809</v>
      </c>
      <c r="G240" s="184">
        <v>7.8370497427101204</v>
      </c>
      <c r="H240" s="185">
        <f t="shared" si="71"/>
        <v>3.2216651273255055</v>
      </c>
      <c r="I240" s="184">
        <v>7.6372155287817938</v>
      </c>
      <c r="J240" s="185">
        <f t="shared" si="71"/>
        <v>-0.19983421392832668</v>
      </c>
      <c r="K240" s="184">
        <v>9.3700787401574797</v>
      </c>
      <c r="L240" s="185">
        <f t="shared" si="72"/>
        <v>1.7328632113756859</v>
      </c>
      <c r="M240" s="184"/>
      <c r="N240" s="185"/>
      <c r="O240" s="185"/>
    </row>
    <row r="241" spans="2:16" ht="15.75" x14ac:dyDescent="0.25">
      <c r="B241" s="117" t="s">
        <v>30</v>
      </c>
      <c r="C241" s="186">
        <v>7.1839237057220711</v>
      </c>
      <c r="D241" s="187">
        <v>-0.21954537421759746</v>
      </c>
      <c r="E241" s="186">
        <v>8.0772594752186588</v>
      </c>
      <c r="F241" s="187">
        <f t="shared" si="71"/>
        <v>0.89333576949658777</v>
      </c>
      <c r="G241" s="186">
        <v>7.7943722943722946</v>
      </c>
      <c r="H241" s="187">
        <f t="shared" si="71"/>
        <v>-0.28288718084636422</v>
      </c>
      <c r="I241" s="186">
        <v>7.2893913043478262</v>
      </c>
      <c r="J241" s="187">
        <f t="shared" si="71"/>
        <v>-0.50498099002446839</v>
      </c>
      <c r="K241" s="186">
        <v>7.0789751716851557</v>
      </c>
      <c r="L241" s="187">
        <f t="shared" si="72"/>
        <v>-0.21041613266267056</v>
      </c>
      <c r="M241" s="186">
        <v>7.8203971119133575</v>
      </c>
      <c r="N241" s="187">
        <v>0.66460113046049774</v>
      </c>
      <c r="O241" s="187">
        <v>0.31664398430701901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K244" s="120"/>
    </row>
    <row r="246" spans="2:16" ht="48.75" customHeight="1" thickBot="1" x14ac:dyDescent="0.3">
      <c r="B246" s="267" t="s">
        <v>291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129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130</v>
      </c>
    </row>
    <row r="248" spans="2:16" ht="22.5" thickTop="1" thickBot="1" x14ac:dyDescent="0.3">
      <c r="B248" s="121" t="str">
        <f>C248</f>
        <v>Suecia</v>
      </c>
      <c r="C248" s="289" t="s">
        <v>131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6.0905923344947732</v>
      </c>
      <c r="D251" s="185">
        <v>-2.9858949176298735</v>
      </c>
      <c r="E251" s="184">
        <v>6.1849529780564261</v>
      </c>
      <c r="F251" s="185">
        <f t="shared" ref="F251:J253" si="74">IFERROR(E251-C251,"-")</f>
        <v>9.4360643561652857E-2</v>
      </c>
      <c r="G251" s="184" t="s">
        <v>222</v>
      </c>
      <c r="H251" s="185" t="str">
        <f t="shared" si="74"/>
        <v>-</v>
      </c>
      <c r="I251" s="184">
        <v>8.5487804878048781</v>
      </c>
      <c r="J251" s="185" t="str">
        <f t="shared" si="74"/>
        <v>-</v>
      </c>
      <c r="K251" s="184">
        <v>8.4419354838709673</v>
      </c>
      <c r="L251" s="185">
        <f t="shared" ref="L251:L253" si="75">IFERROR(K251-I251,"-")</f>
        <v>-0.10684500393391083</v>
      </c>
      <c r="M251" s="184">
        <v>5.9621513944223103</v>
      </c>
      <c r="N251" s="185">
        <f t="shared" ref="N251:N253" si="76">IFERROR(M251-K251,"-")</f>
        <v>-2.4797840894486569</v>
      </c>
      <c r="O251" s="185">
        <f t="shared" ref="O251" si="77">IFERROR(M251-C251,"-")</f>
        <v>-0.12844094007246287</v>
      </c>
    </row>
    <row r="252" spans="2:16" x14ac:dyDescent="0.25">
      <c r="B252" s="114" t="s">
        <v>73</v>
      </c>
      <c r="C252" s="184">
        <v>4.842443729903537</v>
      </c>
      <c r="D252" s="185">
        <v>0.2195989023173297</v>
      </c>
      <c r="E252" s="184">
        <v>5.3005617977528088</v>
      </c>
      <c r="F252" s="185">
        <f t="shared" si="74"/>
        <v>0.45811806784927178</v>
      </c>
      <c r="G252" s="184" t="s">
        <v>222</v>
      </c>
      <c r="H252" s="185" t="str">
        <f t="shared" si="74"/>
        <v>-</v>
      </c>
      <c r="I252" s="184">
        <v>4.2684563758389258</v>
      </c>
      <c r="J252" s="185" t="str">
        <f t="shared" si="74"/>
        <v>-</v>
      </c>
      <c r="K252" s="184">
        <v>6.3348623853211006</v>
      </c>
      <c r="L252" s="185">
        <f t="shared" si="75"/>
        <v>2.0664060094821748</v>
      </c>
      <c r="M252" s="184">
        <v>8.2921052631578949</v>
      </c>
      <c r="N252" s="185">
        <f t="shared" si="76"/>
        <v>1.9572428778367943</v>
      </c>
      <c r="O252" s="185">
        <f>IFERROR(M252-C252,"-")</f>
        <v>3.4496615332543579</v>
      </c>
    </row>
    <row r="253" spans="2:16" x14ac:dyDescent="0.25">
      <c r="B253" s="114" t="s">
        <v>75</v>
      </c>
      <c r="C253" s="184">
        <v>4.9299363057324843</v>
      </c>
      <c r="D253" s="185">
        <v>0.21816126179575335</v>
      </c>
      <c r="E253" s="184">
        <v>5.9911504424778759</v>
      </c>
      <c r="F253" s="185">
        <f t="shared" si="74"/>
        <v>1.0612141367453916</v>
      </c>
      <c r="G253" s="184" t="s">
        <v>222</v>
      </c>
      <c r="H253" s="185" t="str">
        <f t="shared" si="74"/>
        <v>-</v>
      </c>
      <c r="I253" s="184">
        <v>7</v>
      </c>
      <c r="J253" s="185" t="str">
        <f t="shared" si="74"/>
        <v>-</v>
      </c>
      <c r="K253" s="184">
        <v>7.1617647058823533</v>
      </c>
      <c r="L253" s="185">
        <f t="shared" si="75"/>
        <v>0.16176470588235325</v>
      </c>
      <c r="M253" s="184">
        <v>6.15</v>
      </c>
      <c r="N253" s="185">
        <f t="shared" si="76"/>
        <v>-1.0117647058823529</v>
      </c>
      <c r="O253" s="185">
        <f t="shared" ref="O253:O256" si="78">IFERROR(M253-C253,"-")</f>
        <v>1.220063694267516</v>
      </c>
    </row>
    <row r="254" spans="2:16" x14ac:dyDescent="0.25">
      <c r="B254" s="114" t="s">
        <v>77</v>
      </c>
      <c r="C254" s="184">
        <v>6.0522875816993462</v>
      </c>
      <c r="D254" s="185">
        <v>1.8479279086748228</v>
      </c>
      <c r="E254" s="184" t="s">
        <v>222</v>
      </c>
      <c r="F254" s="185" t="str">
        <f>IFERROR(E254-C254,"-")</f>
        <v>-</v>
      </c>
      <c r="G254" s="184" t="s">
        <v>222</v>
      </c>
      <c r="H254" s="185" t="str">
        <f>IFERROR(G254-E254,"-")</f>
        <v>-</v>
      </c>
      <c r="I254" s="184">
        <v>2</v>
      </c>
      <c r="J254" s="185" t="str">
        <f>IFERROR(I254-G254,"-")</f>
        <v>-</v>
      </c>
      <c r="K254" s="184">
        <v>6.010752688172043</v>
      </c>
      <c r="L254" s="185">
        <f>IFERROR(K254-I254,"-")</f>
        <v>4.010752688172043</v>
      </c>
      <c r="M254" s="184">
        <v>9.4021739130434785</v>
      </c>
      <c r="N254" s="185">
        <f>IFERROR(M254-K254,"-")</f>
        <v>3.3914212248714355</v>
      </c>
      <c r="O254" s="185">
        <f t="shared" si="78"/>
        <v>3.3498863313441323</v>
      </c>
    </row>
    <row r="255" spans="2:16" x14ac:dyDescent="0.25">
      <c r="B255" s="114" t="s">
        <v>79</v>
      </c>
      <c r="C255" s="184">
        <v>3.1904761904761907</v>
      </c>
      <c r="D255" s="185">
        <v>-4.4295238095238094</v>
      </c>
      <c r="E255" s="184" t="s">
        <v>222</v>
      </c>
      <c r="F255" s="185" t="str">
        <f t="shared" ref="F255:J263" si="79">IFERROR(E255-C255,"-")</f>
        <v>-</v>
      </c>
      <c r="G255" s="184" t="s">
        <v>222</v>
      </c>
      <c r="H255" s="185" t="str">
        <f t="shared" si="79"/>
        <v>-</v>
      </c>
      <c r="I255" s="184">
        <v>3.3846153846153846</v>
      </c>
      <c r="J255" s="185" t="str">
        <f t="shared" si="79"/>
        <v>-</v>
      </c>
      <c r="K255" s="184">
        <v>3.6875</v>
      </c>
      <c r="L255" s="185">
        <f t="shared" ref="L255:L263" si="80">IFERROR(K255-I255,"-")</f>
        <v>0.30288461538461542</v>
      </c>
      <c r="M255" s="184">
        <v>7.1363636363636367</v>
      </c>
      <c r="N255" s="185">
        <f t="shared" ref="N255:N262" si="81">IFERROR(M255-K255,"-")</f>
        <v>3.4488636363636367</v>
      </c>
      <c r="O255" s="185">
        <f t="shared" si="78"/>
        <v>3.945887445887446</v>
      </c>
    </row>
    <row r="256" spans="2:16" x14ac:dyDescent="0.25">
      <c r="B256" s="114" t="s">
        <v>81</v>
      </c>
      <c r="C256" s="184">
        <v>5.354838709677419</v>
      </c>
      <c r="D256" s="185">
        <v>-2.5682382133995043</v>
      </c>
      <c r="E256" s="184" t="s">
        <v>222</v>
      </c>
      <c r="F256" s="185" t="str">
        <f t="shared" si="79"/>
        <v>-</v>
      </c>
      <c r="G256" s="184" t="s">
        <v>222</v>
      </c>
      <c r="H256" s="185" t="str">
        <f t="shared" si="79"/>
        <v>-</v>
      </c>
      <c r="I256" s="184">
        <v>5</v>
      </c>
      <c r="J256" s="185" t="str">
        <f t="shared" si="79"/>
        <v>-</v>
      </c>
      <c r="K256" s="184">
        <v>4</v>
      </c>
      <c r="L256" s="185">
        <f t="shared" si="80"/>
        <v>-1</v>
      </c>
      <c r="M256" s="184">
        <v>77</v>
      </c>
      <c r="N256" s="185">
        <f t="shared" si="81"/>
        <v>73</v>
      </c>
      <c r="O256" s="185">
        <f t="shared" si="78"/>
        <v>71.645161290322577</v>
      </c>
    </row>
    <row r="257" spans="2:15" x14ac:dyDescent="0.25">
      <c r="B257" s="114" t="s">
        <v>83</v>
      </c>
      <c r="C257" s="184">
        <v>8.9615384615384617</v>
      </c>
      <c r="D257" s="185">
        <v>5.350427350427351</v>
      </c>
      <c r="E257" s="184" t="s">
        <v>222</v>
      </c>
      <c r="F257" s="185" t="str">
        <f t="shared" si="79"/>
        <v>-</v>
      </c>
      <c r="G257" s="184" t="s">
        <v>222</v>
      </c>
      <c r="H257" s="185" t="str">
        <f t="shared" si="79"/>
        <v>-</v>
      </c>
      <c r="I257" s="184">
        <v>3.1</v>
      </c>
      <c r="J257" s="185" t="str">
        <f t="shared" si="79"/>
        <v>-</v>
      </c>
      <c r="K257" s="184">
        <v>8.8148148148148149</v>
      </c>
      <c r="L257" s="185">
        <f t="shared" si="80"/>
        <v>5.7148148148148152</v>
      </c>
      <c r="M257" s="184" t="s">
        <v>222</v>
      </c>
      <c r="N257" s="185" t="str">
        <f t="shared" si="81"/>
        <v>-</v>
      </c>
      <c r="O257" s="185" t="str">
        <f>IFERROR(M257-C257,"-")</f>
        <v>-</v>
      </c>
    </row>
    <row r="258" spans="2:15" x14ac:dyDescent="0.25">
      <c r="B258" s="114" t="s">
        <v>85</v>
      </c>
      <c r="C258" s="184">
        <v>7.2972972972972974</v>
      </c>
      <c r="D258" s="185" t="s">
        <v>222</v>
      </c>
      <c r="E258" s="184" t="s">
        <v>222</v>
      </c>
      <c r="F258" s="185" t="str">
        <f t="shared" si="79"/>
        <v>-</v>
      </c>
      <c r="G258" s="184" t="s">
        <v>222</v>
      </c>
      <c r="H258" s="185" t="str">
        <f t="shared" si="79"/>
        <v>-</v>
      </c>
      <c r="I258" s="184">
        <v>27.857142857142858</v>
      </c>
      <c r="J258" s="185" t="str">
        <f t="shared" si="79"/>
        <v>-</v>
      </c>
      <c r="K258" s="184">
        <v>7.5555555555555554</v>
      </c>
      <c r="L258" s="185">
        <f t="shared" si="80"/>
        <v>-20.301587301587304</v>
      </c>
      <c r="M258" s="184" t="s">
        <v>222</v>
      </c>
      <c r="N258" s="185" t="str">
        <f t="shared" si="81"/>
        <v>-</v>
      </c>
      <c r="O258" s="185" t="str">
        <f>IFERROR(M258-C258,"-")</f>
        <v>-</v>
      </c>
    </row>
    <row r="259" spans="2:15" x14ac:dyDescent="0.25">
      <c r="B259" s="114" t="s">
        <v>87</v>
      </c>
      <c r="C259" s="184">
        <v>9.2222222222222214</v>
      </c>
      <c r="D259" s="185">
        <v>4.2222222222222214</v>
      </c>
      <c r="E259" s="184">
        <v>1.2222222222222223</v>
      </c>
      <c r="F259" s="185">
        <f t="shared" si="79"/>
        <v>-7.9999999999999991</v>
      </c>
      <c r="G259" s="184">
        <v>11.142857142857142</v>
      </c>
      <c r="H259" s="185">
        <f t="shared" si="79"/>
        <v>9.9206349206349209</v>
      </c>
      <c r="I259" s="184">
        <v>2.5555555555555554</v>
      </c>
      <c r="J259" s="185">
        <f t="shared" si="79"/>
        <v>-8.587301587301587</v>
      </c>
      <c r="K259" s="184">
        <v>8</v>
      </c>
      <c r="L259" s="185">
        <f t="shared" si="80"/>
        <v>5.4444444444444446</v>
      </c>
      <c r="M259" s="184"/>
      <c r="N259" s="185"/>
      <c r="O259" s="185"/>
    </row>
    <row r="260" spans="2:15" x14ac:dyDescent="0.25">
      <c r="B260" s="114" t="s">
        <v>89</v>
      </c>
      <c r="C260" s="184">
        <v>5.0137931034482754</v>
      </c>
      <c r="D260" s="185">
        <v>1.7076706544686835</v>
      </c>
      <c r="E260" s="184">
        <v>3.4324324324324325</v>
      </c>
      <c r="F260" s="185">
        <f t="shared" si="79"/>
        <v>-1.581360671015843</v>
      </c>
      <c r="G260" s="184">
        <v>2.5384615384615383</v>
      </c>
      <c r="H260" s="185">
        <f t="shared" si="79"/>
        <v>-0.89397089397089413</v>
      </c>
      <c r="I260" s="184">
        <v>6.9523809523809526</v>
      </c>
      <c r="J260" s="185">
        <f t="shared" si="79"/>
        <v>4.4139194139194142</v>
      </c>
      <c r="K260" s="184">
        <v>2.9473684210526314</v>
      </c>
      <c r="L260" s="185">
        <f t="shared" si="80"/>
        <v>-4.0050125313283207</v>
      </c>
      <c r="M260" s="184"/>
      <c r="N260" s="185"/>
      <c r="O260" s="185"/>
    </row>
    <row r="261" spans="2:15" x14ac:dyDescent="0.25">
      <c r="B261" s="114" t="s">
        <v>91</v>
      </c>
      <c r="C261" s="184">
        <v>5.9968051118210859</v>
      </c>
      <c r="D261" s="185">
        <v>0.44578470365782064</v>
      </c>
      <c r="E261" s="184">
        <v>3.08</v>
      </c>
      <c r="F261" s="185">
        <f t="shared" si="79"/>
        <v>-2.9168051118210858</v>
      </c>
      <c r="G261" s="184">
        <v>3.6551724137931036</v>
      </c>
      <c r="H261" s="185">
        <f t="shared" si="79"/>
        <v>0.57517241379310358</v>
      </c>
      <c r="I261" s="184">
        <v>4.8807339449541285</v>
      </c>
      <c r="J261" s="185">
        <f t="shared" si="79"/>
        <v>1.2255615311610248</v>
      </c>
      <c r="K261" s="184">
        <v>13.5</v>
      </c>
      <c r="L261" s="185">
        <f t="shared" si="80"/>
        <v>8.6192660550458715</v>
      </c>
      <c r="M261" s="184"/>
      <c r="N261" s="185"/>
      <c r="O261" s="185"/>
    </row>
    <row r="262" spans="2:15" x14ac:dyDescent="0.25">
      <c r="B262" s="114" t="s">
        <v>93</v>
      </c>
      <c r="C262" s="184">
        <v>5.8951841359773374</v>
      </c>
      <c r="D262" s="185">
        <v>1.616632603943911</v>
      </c>
      <c r="E262" s="184">
        <v>4.5517241379310347</v>
      </c>
      <c r="F262" s="185">
        <f t="shared" si="79"/>
        <v>-1.3434599980463027</v>
      </c>
      <c r="G262" s="184">
        <v>5.7798742138364778</v>
      </c>
      <c r="H262" s="185">
        <f t="shared" si="79"/>
        <v>1.2281500759054431</v>
      </c>
      <c r="I262" s="184">
        <v>7.4068441064638781</v>
      </c>
      <c r="J262" s="185">
        <f t="shared" si="79"/>
        <v>1.6269698926274003</v>
      </c>
      <c r="K262" s="184">
        <v>6.0625</v>
      </c>
      <c r="L262" s="185">
        <f t="shared" si="80"/>
        <v>-1.3443441064638781</v>
      </c>
      <c r="M262" s="184"/>
      <c r="N262" s="185"/>
      <c r="O262" s="185"/>
    </row>
    <row r="263" spans="2:15" ht="15.75" x14ac:dyDescent="0.25">
      <c r="B263" s="117" t="s">
        <v>30</v>
      </c>
      <c r="C263" s="186">
        <v>5.5312771503040832</v>
      </c>
      <c r="D263" s="187">
        <v>0.24902840174805707</v>
      </c>
      <c r="E263" s="186">
        <v>5.3841201716738194</v>
      </c>
      <c r="F263" s="187">
        <f t="shared" si="79"/>
        <v>-0.14715697863026378</v>
      </c>
      <c r="G263" s="186">
        <v>4.5702479338842972</v>
      </c>
      <c r="H263" s="187">
        <f t="shared" si="79"/>
        <v>-0.81387223778952222</v>
      </c>
      <c r="I263" s="186">
        <v>6.3081695966907967</v>
      </c>
      <c r="J263" s="187">
        <f t="shared" si="79"/>
        <v>1.7379216628064995</v>
      </c>
      <c r="K263" s="186">
        <v>6.8085106382978724</v>
      </c>
      <c r="L263" s="187">
        <f t="shared" si="80"/>
        <v>0.50034104160707571</v>
      </c>
      <c r="M263" s="186">
        <v>7.1919561243144425</v>
      </c>
      <c r="N263" s="187">
        <v>4.1750362997570178E-2</v>
      </c>
      <c r="O263" s="187">
        <v>1.7783435588694161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5" x14ac:dyDescent="0.25">
      <c r="C266" s="120"/>
      <c r="K266" s="120"/>
      <c r="N266" s="79"/>
    </row>
    <row r="268" spans="2:15" x14ac:dyDescent="0.25">
      <c r="C268" s="79"/>
      <c r="E268" s="79"/>
      <c r="G268" s="79"/>
      <c r="I268" s="79"/>
      <c r="K268" s="79"/>
      <c r="M268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5F0D-BB61-4A33-9E13-AFFE3B076C26}">
  <sheetPr>
    <tabColor theme="4" tint="0.79998168889431442"/>
  </sheetPr>
  <dimension ref="A4:P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280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1" t="s">
        <v>132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</row>
    <row r="7" spans="1:16" ht="22.5" thickTop="1" thickBot="1" x14ac:dyDescent="0.3">
      <c r="B7" s="109"/>
      <c r="C7" s="292">
        <v>2019</v>
      </c>
      <c r="D7" s="293"/>
      <c r="E7" s="294" t="s">
        <v>275</v>
      </c>
      <c r="F7" s="293"/>
      <c r="G7" s="294" t="s">
        <v>276</v>
      </c>
      <c r="H7" s="293"/>
      <c r="I7" s="294" t="s">
        <v>277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ref="O11:O14" si="3">IFERROR(M11-C11,"-")</f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222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>IFERROR(M12-C12,"-")</f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222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>IFERROR(M13-C13,"-")</f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222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222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6.0332457781389168</v>
      </c>
      <c r="N21" s="187">
        <v>6.9843720535933684E-2</v>
      </c>
      <c r="O21" s="187">
        <v>-0.11142792627567033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292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1" t="s">
        <v>137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3"/>
    </row>
    <row r="29" spans="1:16" ht="22.5" thickTop="1" thickBot="1" x14ac:dyDescent="0.3">
      <c r="B29" s="109"/>
      <c r="C29" s="292">
        <v>2019</v>
      </c>
      <c r="D29" s="293"/>
      <c r="E29" s="294" t="s">
        <v>275</v>
      </c>
      <c r="F29" s="293"/>
      <c r="G29" s="294" t="s">
        <v>276</v>
      </c>
      <c r="H29" s="293"/>
      <c r="I29" s="294" t="s">
        <v>277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4">IFERROR(E31-C31,"-")</f>
        <v>-4.2792869247980647E-2</v>
      </c>
      <c r="G31" s="184">
        <v>10.781739130434783</v>
      </c>
      <c r="H31" s="185">
        <f t="shared" si="4"/>
        <v>4.2916875460574797</v>
      </c>
      <c r="I31" s="184">
        <v>7.0059634243307709</v>
      </c>
      <c r="J31" s="185">
        <f t="shared" si="4"/>
        <v>-3.775775706104012</v>
      </c>
      <c r="K31" s="184">
        <v>6.62392623983507</v>
      </c>
      <c r="L31" s="185">
        <f t="shared" ref="L31:L43" si="5">IFERROR(K31-I31,"-")</f>
        <v>-0.3820371844957009</v>
      </c>
      <c r="M31" s="184">
        <v>5.7470627171934465</v>
      </c>
      <c r="N31" s="185">
        <f>IFERROR(M31-K31,"-")</f>
        <v>-0.87686352264162348</v>
      </c>
      <c r="O31" s="185">
        <f>IFERROR(M31-C31,"-")</f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4"/>
        <v>-0.70429686105678346</v>
      </c>
      <c r="G32" s="184">
        <v>8.2687165775401077</v>
      </c>
      <c r="H32" s="185">
        <f t="shared" si="4"/>
        <v>2.735641619379269</v>
      </c>
      <c r="I32" s="184">
        <v>5.3090469960752742</v>
      </c>
      <c r="J32" s="185">
        <f t="shared" si="4"/>
        <v>-2.9596695814648335</v>
      </c>
      <c r="K32" s="184">
        <v>6.3307474518686293</v>
      </c>
      <c r="L32" s="185">
        <f t="shared" si="5"/>
        <v>1.0217004557933551</v>
      </c>
      <c r="M32" s="184">
        <v>6.0842718259697754</v>
      </c>
      <c r="N32" s="185">
        <f t="shared" ref="N32:N38" si="6">IFERROR(M32-K32,"-")</f>
        <v>-0.24647562589885386</v>
      </c>
      <c r="O32" s="185">
        <f t="shared" ref="O32:O38" si="7">IFERROR(M32-C32,"-")</f>
        <v>-0.15309999324784673</v>
      </c>
    </row>
    <row r="33" spans="2:15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4"/>
        <v>1.8314911059841066</v>
      </c>
      <c r="G33" s="184">
        <v>6.3125641903457721</v>
      </c>
      <c r="H33" s="185">
        <f t="shared" si="4"/>
        <v>-1.5053979522237002</v>
      </c>
      <c r="I33" s="184">
        <v>6.2285045817898226</v>
      </c>
      <c r="J33" s="185">
        <f t="shared" si="4"/>
        <v>-8.4059608555949517E-2</v>
      </c>
      <c r="K33" s="184">
        <v>6.7041655784800209</v>
      </c>
      <c r="L33" s="185">
        <f t="shared" si="5"/>
        <v>0.47566099669019835</v>
      </c>
      <c r="M33" s="184">
        <v>6.5040378058264041</v>
      </c>
      <c r="N33" s="185">
        <f t="shared" si="6"/>
        <v>-0.20012777265361681</v>
      </c>
      <c r="O33" s="185">
        <f t="shared" si="7"/>
        <v>0.51756676924103839</v>
      </c>
    </row>
    <row r="34" spans="2:15" x14ac:dyDescent="0.25">
      <c r="B34" s="114" t="s">
        <v>77</v>
      </c>
      <c r="C34" s="184">
        <v>6.7435571687840294</v>
      </c>
      <c r="D34" s="185">
        <v>0.36516807729837897</v>
      </c>
      <c r="E34" s="184" t="s">
        <v>222</v>
      </c>
      <c r="F34" s="185" t="str">
        <f t="shared" si="4"/>
        <v>-</v>
      </c>
      <c r="G34" s="184">
        <v>7.0400112707805018</v>
      </c>
      <c r="H34" s="185" t="str">
        <f t="shared" si="4"/>
        <v>-</v>
      </c>
      <c r="I34" s="184">
        <v>5.7304454434000816</v>
      </c>
      <c r="J34" s="185">
        <f t="shared" si="4"/>
        <v>-1.3095658273804203</v>
      </c>
      <c r="K34" s="184">
        <v>6.052169855342977</v>
      </c>
      <c r="L34" s="185">
        <f t="shared" si="5"/>
        <v>0.32172441194289547</v>
      </c>
      <c r="M34" s="184">
        <v>6.9441348108320762</v>
      </c>
      <c r="N34" s="185">
        <f t="shared" si="6"/>
        <v>0.89196495548909915</v>
      </c>
      <c r="O34" s="185">
        <f t="shared" si="7"/>
        <v>0.20057764204804673</v>
      </c>
    </row>
    <row r="35" spans="2:15" x14ac:dyDescent="0.25">
      <c r="B35" s="114" t="s">
        <v>79</v>
      </c>
      <c r="C35" s="184">
        <v>5.2305953278070838</v>
      </c>
      <c r="D35" s="185">
        <v>-0.55277093768600061</v>
      </c>
      <c r="E35" s="184" t="s">
        <v>222</v>
      </c>
      <c r="F35" s="185" t="str">
        <f t="shared" si="4"/>
        <v>-</v>
      </c>
      <c r="G35" s="184">
        <v>8.1148775894538598</v>
      </c>
      <c r="H35" s="185" t="str">
        <f t="shared" si="4"/>
        <v>-</v>
      </c>
      <c r="I35" s="184">
        <v>5.3908008213552359</v>
      </c>
      <c r="J35" s="185">
        <f t="shared" si="4"/>
        <v>-2.724076768098624</v>
      </c>
      <c r="K35" s="184">
        <v>5.4883446444378876</v>
      </c>
      <c r="L35" s="185">
        <f t="shared" si="5"/>
        <v>9.7543823082651748E-2</v>
      </c>
      <c r="M35" s="184">
        <v>5.520277979462711</v>
      </c>
      <c r="N35" s="185">
        <f t="shared" si="6"/>
        <v>3.1933335024823428E-2</v>
      </c>
      <c r="O35" s="185">
        <f t="shared" si="7"/>
        <v>0.28968265165562723</v>
      </c>
    </row>
    <row r="36" spans="2:15" x14ac:dyDescent="0.25">
      <c r="B36" s="114" t="s">
        <v>81</v>
      </c>
      <c r="C36" s="184">
        <v>5.4563115408498177</v>
      </c>
      <c r="D36" s="185">
        <v>-0.13570421282007139</v>
      </c>
      <c r="E36" s="184" t="s">
        <v>222</v>
      </c>
      <c r="F36" s="185" t="str">
        <f t="shared" si="4"/>
        <v>-</v>
      </c>
      <c r="G36" s="184">
        <v>4.1833899351651747</v>
      </c>
      <c r="H36" s="185" t="str">
        <f t="shared" si="4"/>
        <v>-</v>
      </c>
      <c r="I36" s="184">
        <v>4.8459616153538585</v>
      </c>
      <c r="J36" s="185">
        <f t="shared" si="4"/>
        <v>0.66257168018868384</v>
      </c>
      <c r="K36" s="184">
        <v>4.0088215024121299</v>
      </c>
      <c r="L36" s="185">
        <f t="shared" si="5"/>
        <v>-0.83714011294172863</v>
      </c>
      <c r="M36" s="184">
        <v>4.7706911430140426</v>
      </c>
      <c r="N36" s="185">
        <f t="shared" si="6"/>
        <v>0.76186964060191276</v>
      </c>
      <c r="O36" s="185">
        <f t="shared" si="7"/>
        <v>-0.68562039783577511</v>
      </c>
    </row>
    <row r="37" spans="2:15" x14ac:dyDescent="0.25">
      <c r="B37" s="114" t="s">
        <v>83</v>
      </c>
      <c r="C37" s="184">
        <v>6.2362303994957058</v>
      </c>
      <c r="D37" s="185">
        <v>-0.18926870083845593</v>
      </c>
      <c r="E37" s="184" t="s">
        <v>222</v>
      </c>
      <c r="F37" s="185" t="str">
        <f t="shared" si="4"/>
        <v>-</v>
      </c>
      <c r="G37" s="184">
        <v>2.4581344902386117</v>
      </c>
      <c r="H37" s="185" t="str">
        <f t="shared" si="4"/>
        <v>-</v>
      </c>
      <c r="I37" s="184">
        <v>5.5404870239298951</v>
      </c>
      <c r="J37" s="185">
        <f t="shared" si="4"/>
        <v>3.0823525336912834</v>
      </c>
      <c r="K37" s="184">
        <v>5.6409070698088035</v>
      </c>
      <c r="L37" s="185">
        <f t="shared" si="5"/>
        <v>0.1004200458789084</v>
      </c>
      <c r="M37" s="184">
        <v>5.9238321927997619</v>
      </c>
      <c r="N37" s="185">
        <f t="shared" si="6"/>
        <v>0.2829251229909584</v>
      </c>
      <c r="O37" s="185">
        <f t="shared" si="7"/>
        <v>-0.31239820669594387</v>
      </c>
    </row>
    <row r="38" spans="2:15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4"/>
        <v>-2.6324597408590136</v>
      </c>
      <c r="G38" s="184">
        <v>5.0060060060060056</v>
      </c>
      <c r="H38" s="185">
        <f t="shared" si="4"/>
        <v>1.1065672072800843</v>
      </c>
      <c r="I38" s="184">
        <v>8.4287738188000283</v>
      </c>
      <c r="J38" s="185">
        <f t="shared" si="4"/>
        <v>3.4227678127940226</v>
      </c>
      <c r="K38" s="184">
        <v>6.2301963439404195</v>
      </c>
      <c r="L38" s="185">
        <f t="shared" si="5"/>
        <v>-2.1985774748596087</v>
      </c>
      <c r="M38" s="184">
        <v>6.8219171814230153</v>
      </c>
      <c r="N38" s="185">
        <f t="shared" si="6"/>
        <v>0.59172083748259574</v>
      </c>
      <c r="O38" s="185">
        <f t="shared" si="7"/>
        <v>0.29001864183808035</v>
      </c>
    </row>
    <row r="39" spans="2:15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4"/>
        <v>-2.231978724218842</v>
      </c>
      <c r="G39" s="184">
        <v>5.3024403253767165</v>
      </c>
      <c r="H39" s="185">
        <f t="shared" si="4"/>
        <v>1.9115283047515153</v>
      </c>
      <c r="I39" s="184">
        <v>6.9837580237307915</v>
      </c>
      <c r="J39" s="185">
        <f t="shared" si="4"/>
        <v>1.681317698354075</v>
      </c>
      <c r="K39" s="184">
        <v>4.0259542951193268</v>
      </c>
      <c r="L39" s="185">
        <f t="shared" si="5"/>
        <v>-2.9578037286114647</v>
      </c>
      <c r="M39" s="184"/>
      <c r="N39" s="185"/>
      <c r="O39" s="185"/>
    </row>
    <row r="40" spans="2:15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4"/>
        <v>-2.1497844257724386</v>
      </c>
      <c r="G40" s="184">
        <v>5.2102621787661159</v>
      </c>
      <c r="H40" s="185">
        <f t="shared" si="4"/>
        <v>1.7567199143653212</v>
      </c>
      <c r="I40" s="184">
        <v>6.5610728524827833</v>
      </c>
      <c r="J40" s="185">
        <f t="shared" si="4"/>
        <v>1.3508106737166674</v>
      </c>
      <c r="K40" s="184">
        <v>5.9226381894302529</v>
      </c>
      <c r="L40" s="185">
        <f t="shared" si="5"/>
        <v>-0.63843466305253038</v>
      </c>
      <c r="M40" s="184"/>
      <c r="N40" s="185"/>
      <c r="O40" s="185"/>
    </row>
    <row r="41" spans="2:15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4"/>
        <v>-1.9522211288597999</v>
      </c>
      <c r="G41" s="184">
        <v>6.2716303708063563</v>
      </c>
      <c r="H41" s="185">
        <f t="shared" si="4"/>
        <v>1.4647219079393441</v>
      </c>
      <c r="I41" s="184">
        <v>6.6006127974918058</v>
      </c>
      <c r="J41" s="185">
        <f t="shared" si="4"/>
        <v>0.32898242668544952</v>
      </c>
      <c r="K41" s="184">
        <v>5.5950314786455673</v>
      </c>
      <c r="L41" s="185">
        <f t="shared" si="5"/>
        <v>-1.0055813188462386</v>
      </c>
      <c r="M41" s="184"/>
      <c r="N41" s="185"/>
      <c r="O41" s="185"/>
    </row>
    <row r="42" spans="2:15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4"/>
        <v>1.5414511150215136</v>
      </c>
      <c r="G42" s="184">
        <v>5.8107498341074981</v>
      </c>
      <c r="H42" s="185">
        <f t="shared" si="4"/>
        <v>-1.7727897698528983</v>
      </c>
      <c r="I42" s="184">
        <v>6.5766062602965407</v>
      </c>
      <c r="J42" s="185">
        <f t="shared" si="4"/>
        <v>0.76585642618904259</v>
      </c>
      <c r="K42" s="184">
        <v>5.6649794097460537</v>
      </c>
      <c r="L42" s="185">
        <f t="shared" si="5"/>
        <v>-0.91162685055048698</v>
      </c>
      <c r="M42" s="184"/>
      <c r="N42" s="185"/>
      <c r="O42" s="185"/>
    </row>
    <row r="43" spans="2:15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4"/>
        <v>-0.72995822151521939</v>
      </c>
      <c r="G43" s="186">
        <v>5.824717832957111</v>
      </c>
      <c r="H43" s="187">
        <f t="shared" si="4"/>
        <v>0.48138567087991913</v>
      </c>
      <c r="I43" s="186">
        <v>6.252011909713282</v>
      </c>
      <c r="J43" s="187">
        <f t="shared" si="4"/>
        <v>0.42729407675617104</v>
      </c>
      <c r="K43" s="186">
        <v>5.7010961756688774</v>
      </c>
      <c r="L43" s="187">
        <f t="shared" si="5"/>
        <v>-0.55091573404440464</v>
      </c>
      <c r="M43" s="186">
        <v>6.1024364406779661</v>
      </c>
      <c r="N43" s="187">
        <v>0.18898107501474026</v>
      </c>
      <c r="O43" s="187">
        <v>-3.0248036429989078E-2</v>
      </c>
    </row>
    <row r="44" spans="2:15" ht="6" customHeight="1" x14ac:dyDescent="0.25"/>
    <row r="45" spans="2:15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F6817-96DA-4544-B877-856D68A7224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B22E-0811-4488-9943-86A7D23F077C}">
  <sheetPr>
    <tabColor rgb="FFAC75D5"/>
  </sheetPr>
  <dimension ref="A1:AD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149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150</v>
      </c>
    </row>
    <row r="6" spans="1:17" ht="22.5" thickTop="1" thickBot="1" x14ac:dyDescent="0.3">
      <c r="B6" s="109"/>
      <c r="C6" s="289" t="s">
        <v>151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7" ht="22.5" thickTop="1" thickBot="1" x14ac:dyDescent="0.3">
      <c r="B7" s="109"/>
      <c r="C7" s="292">
        <v>2019</v>
      </c>
      <c r="D7" s="293"/>
      <c r="E7" s="294" t="s">
        <v>275</v>
      </c>
      <c r="F7" s="293"/>
      <c r="G7" s="294" t="s">
        <v>276</v>
      </c>
      <c r="H7" s="293"/>
      <c r="I7" s="294" t="s">
        <v>277</v>
      </c>
      <c r="J7" s="293"/>
      <c r="K7" s="294">
        <v>2023</v>
      </c>
      <c r="L7" s="293"/>
      <c r="M7" s="294">
        <v>2024</v>
      </c>
      <c r="N7" s="295"/>
      <c r="O7" s="296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0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f t="shared" ref="N9:N14" si="1">IFERROR(M9/K9-1,"-")</f>
        <v>-0.25509123013537371</v>
      </c>
      <c r="O9" s="116">
        <f>IFERROR(M9/C9-1,"-")</f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f t="shared" si="1"/>
        <v>0.20516750602145839</v>
      </c>
      <c r="O10" s="116">
        <f t="shared" ref="O10:O14" si="2">IFERROR(M10/C10-1,"-")</f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f t="shared" si="1"/>
        <v>0.26939740055139816</v>
      </c>
      <c r="O11" s="116">
        <f t="shared" si="2"/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f t="shared" si="1"/>
        <v>0.81604134762634017</v>
      </c>
      <c r="O12" s="116">
        <f t="shared" si="2"/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f t="shared" si="1"/>
        <v>2.0128949065119279</v>
      </c>
      <c r="O13" s="116">
        <f t="shared" si="2"/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f t="shared" si="1"/>
        <v>0.27054150114990594</v>
      </c>
      <c r="O14" s="116">
        <f t="shared" si="2"/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f>IFERROR(M15/K15-1,"-")</f>
        <v>-0.25487256371814093</v>
      </c>
      <c r="O15" s="116">
        <f>IFERROR(M15/C15-1,"-")</f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>
        <v>1.26</v>
      </c>
      <c r="N16" s="116">
        <f>IFERROR(M16/K16-1,"-")</f>
        <v>1.329881656804734</v>
      </c>
      <c r="O16" s="116">
        <f>IFERROR(M16/C16-1,"-")</f>
        <v>0.68201842210652797</v>
      </c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8">
        <v>0.56176365655817706</v>
      </c>
      <c r="D21" s="119">
        <v>-5.8907376813473689E-2</v>
      </c>
      <c r="E21" s="198">
        <v>0.31148476369141237</v>
      </c>
      <c r="F21" s="119">
        <v>-0.44552346871311965</v>
      </c>
      <c r="G21" s="198">
        <v>0.28621210694206145</v>
      </c>
      <c r="H21" s="119">
        <v>-8.1136092982026287E-2</v>
      </c>
      <c r="I21" s="198">
        <v>0.60938004840462912</v>
      </c>
      <c r="J21" s="119">
        <v>1.1291204446777203</v>
      </c>
      <c r="K21" s="198">
        <v>0.6452598187198163</v>
      </c>
      <c r="L21" s="119">
        <v>5.8879135293518736E-2</v>
      </c>
      <c r="M21" s="195"/>
      <c r="N21" s="119"/>
      <c r="O21" s="119"/>
      <c r="P21" s="304"/>
    </row>
    <row r="22" spans="1:30" ht="6" customHeight="1" x14ac:dyDescent="0.25">
      <c r="P22" s="304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4"/>
    </row>
    <row r="24" spans="1:30" x14ac:dyDescent="0.25">
      <c r="C24" s="197"/>
      <c r="K24" s="197"/>
      <c r="M24" s="197"/>
      <c r="N24" s="116"/>
      <c r="O24" s="197"/>
      <c r="P24" s="304"/>
    </row>
    <row r="26" spans="1:30" ht="21.7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152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153</v>
      </c>
    </row>
    <row r="28" spans="1:30" ht="22.5" thickTop="1" thickBot="1" x14ac:dyDescent="0.3">
      <c r="B28" s="109"/>
      <c r="C28" s="289" t="s">
        <v>60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30" ht="22.5" thickTop="1" thickBot="1" x14ac:dyDescent="0.3">
      <c r="B29" s="109"/>
      <c r="C29" s="292">
        <v>2019</v>
      </c>
      <c r="D29" s="293"/>
      <c r="E29" s="294" t="s">
        <v>275</v>
      </c>
      <c r="F29" s="293"/>
      <c r="G29" s="294" t="s">
        <v>276</v>
      </c>
      <c r="H29" s="293"/>
      <c r="I29" s="294" t="s">
        <v>277</v>
      </c>
      <c r="J29" s="293"/>
      <c r="K29" s="294">
        <v>2023</v>
      </c>
      <c r="L29" s="293"/>
      <c r="M29" s="294">
        <v>2024</v>
      </c>
      <c r="N29" s="295"/>
      <c r="O29" s="296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2" si="3">IFERROR(E31/C31-1,"-")</f>
        <v>-2.531397174254324E-2</v>
      </c>
      <c r="G31" s="193">
        <v>0.13550000000000001</v>
      </c>
      <c r="H31" s="116">
        <f t="shared" si="3"/>
        <v>-0.7271995168109523</v>
      </c>
      <c r="I31" s="193">
        <v>0.44159999999999999</v>
      </c>
      <c r="J31" s="116">
        <f t="shared" si="3"/>
        <v>2.2590405904059039</v>
      </c>
      <c r="K31" s="193">
        <v>0.96609999999999996</v>
      </c>
      <c r="L31" s="116">
        <f t="shared" ref="L31:L42" si="4">IFERROR(K31/I31-1,"-")</f>
        <v>1.1877264492753623</v>
      </c>
      <c r="M31" s="193">
        <v>0.58020000000000005</v>
      </c>
      <c r="N31" s="116">
        <f t="shared" ref="N31:N38" si="5">IFERROR(M31/K31-1,"-")</f>
        <v>-0.39944105165096777</v>
      </c>
      <c r="O31" s="116">
        <f>IFERROR(M31/C31-1,"-")</f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3"/>
        <v>-7.6634237924560589E-2</v>
      </c>
      <c r="G32" s="193">
        <v>0.1497</v>
      </c>
      <c r="H32" s="116">
        <f t="shared" si="3"/>
        <v>-0.72329020332717198</v>
      </c>
      <c r="I32" s="193">
        <v>0.4879</v>
      </c>
      <c r="J32" s="116">
        <f t="shared" si="3"/>
        <v>2.2591850367401469</v>
      </c>
      <c r="K32" s="193">
        <v>1.0339</v>
      </c>
      <c r="L32" s="116">
        <f t="shared" si="4"/>
        <v>1.1190817790530847</v>
      </c>
      <c r="M32" s="193">
        <v>1.1691</v>
      </c>
      <c r="N32" s="116">
        <f t="shared" si="5"/>
        <v>0.13076699874262498</v>
      </c>
      <c r="O32" s="116">
        <f t="shared" ref="O32:O38" si="6">IFERROR(M32/C32-1,"-")</f>
        <v>0.99539170506912411</v>
      </c>
    </row>
    <row r="33" spans="2:15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3"/>
        <v>-0.69103121295930459</v>
      </c>
      <c r="G33" s="193">
        <v>0.20149999999999998</v>
      </c>
      <c r="H33" s="116">
        <f t="shared" si="3"/>
        <v>0.2883631713554986</v>
      </c>
      <c r="I33" s="193">
        <v>0.53369999999999995</v>
      </c>
      <c r="J33" s="116">
        <f t="shared" si="3"/>
        <v>1.64863523573201</v>
      </c>
      <c r="K33" s="193">
        <v>0.85769999999999991</v>
      </c>
      <c r="L33" s="116">
        <f t="shared" si="4"/>
        <v>0.60708263069139967</v>
      </c>
      <c r="M33" s="193">
        <v>0.97239999999999993</v>
      </c>
      <c r="N33" s="116">
        <f t="shared" si="5"/>
        <v>0.13372974233414947</v>
      </c>
      <c r="O33" s="116">
        <f t="shared" si="6"/>
        <v>0.92097984986171477</v>
      </c>
    </row>
    <row r="34" spans="2:15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3"/>
        <v>-1</v>
      </c>
      <c r="G34" s="193">
        <v>0.28210000000000002</v>
      </c>
      <c r="H34" s="116" t="str">
        <f t="shared" si="3"/>
        <v>-</v>
      </c>
      <c r="I34" s="193">
        <v>0.60509999999999997</v>
      </c>
      <c r="J34" s="116">
        <f t="shared" si="3"/>
        <v>1.1449840482098543</v>
      </c>
      <c r="K34" s="193">
        <v>0.55969999999999998</v>
      </c>
      <c r="L34" s="116">
        <f t="shared" si="4"/>
        <v>-7.5028920839530611E-2</v>
      </c>
      <c r="M34" s="193">
        <v>0.97870000000000001</v>
      </c>
      <c r="N34" s="116">
        <f t="shared" si="5"/>
        <v>0.74861532964087907</v>
      </c>
      <c r="O34" s="116">
        <f t="shared" si="6"/>
        <v>0.58186520122838203</v>
      </c>
    </row>
    <row r="35" spans="2:15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3"/>
        <v>-1</v>
      </c>
      <c r="G35" s="193">
        <v>0.37670000000000003</v>
      </c>
      <c r="H35" s="116" t="str">
        <f t="shared" si="3"/>
        <v>-</v>
      </c>
      <c r="I35" s="193">
        <v>0.54820000000000002</v>
      </c>
      <c r="J35" s="116">
        <f t="shared" si="3"/>
        <v>0.4552694451818422</v>
      </c>
      <c r="K35" s="193">
        <v>0.33560000000000001</v>
      </c>
      <c r="L35" s="116">
        <f t="shared" si="4"/>
        <v>-0.3878146661802262</v>
      </c>
      <c r="M35" s="193">
        <v>0.95189999999999997</v>
      </c>
      <c r="N35" s="116">
        <f t="shared" si="5"/>
        <v>1.8364123957091776</v>
      </c>
      <c r="O35" s="116">
        <f t="shared" si="6"/>
        <v>1.1276262852033971</v>
      </c>
    </row>
    <row r="36" spans="2:15" x14ac:dyDescent="0.25">
      <c r="B36" s="114" t="s">
        <v>81</v>
      </c>
      <c r="C36" s="193">
        <v>0.5121</v>
      </c>
      <c r="D36" s="116"/>
      <c r="E36" s="193">
        <v>0</v>
      </c>
      <c r="F36" s="116">
        <f t="shared" si="3"/>
        <v>-1</v>
      </c>
      <c r="G36" s="193">
        <v>0.153</v>
      </c>
      <c r="H36" s="116" t="str">
        <f t="shared" si="3"/>
        <v>-</v>
      </c>
      <c r="I36" s="193">
        <v>0.41840000000000005</v>
      </c>
      <c r="J36" s="116">
        <f t="shared" si="3"/>
        <v>1.7346405228758175</v>
      </c>
      <c r="K36" s="193">
        <v>0.54220000000000002</v>
      </c>
      <c r="L36" s="116">
        <f t="shared" si="4"/>
        <v>0.29588910133843194</v>
      </c>
      <c r="M36" s="193">
        <v>0.56200000000000006</v>
      </c>
      <c r="N36" s="116">
        <f t="shared" si="5"/>
        <v>3.6517890077462312E-2</v>
      </c>
      <c r="O36" s="116">
        <f t="shared" si="6"/>
        <v>9.744190587775825E-2</v>
      </c>
    </row>
    <row r="37" spans="2:15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3"/>
        <v>-1</v>
      </c>
      <c r="G37" s="193">
        <v>5.1100000000000007E-2</v>
      </c>
      <c r="H37" s="116" t="str">
        <f t="shared" si="3"/>
        <v>-</v>
      </c>
      <c r="I37" s="193">
        <v>1.0985</v>
      </c>
      <c r="J37" s="116">
        <f t="shared" si="3"/>
        <v>20.497064579256357</v>
      </c>
      <c r="K37" s="193">
        <v>1.1444000000000001</v>
      </c>
      <c r="L37" s="116">
        <f t="shared" si="4"/>
        <v>4.1784251251706817E-2</v>
      </c>
      <c r="M37" s="193">
        <v>0.71239999999999992</v>
      </c>
      <c r="N37" s="116">
        <f t="shared" si="5"/>
        <v>-0.37749038797623224</v>
      </c>
      <c r="O37" s="116">
        <f t="shared" si="6"/>
        <v>0.11731493099121715</v>
      </c>
    </row>
    <row r="38" spans="2:15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3"/>
        <v>-0.6270083654229186</v>
      </c>
      <c r="G38" s="193">
        <v>0.28570000000000001</v>
      </c>
      <c r="H38" s="116">
        <f t="shared" si="3"/>
        <v>1.7087931648273491E-2</v>
      </c>
      <c r="I38" s="193">
        <v>0.99390000000000001</v>
      </c>
      <c r="J38" s="116">
        <f t="shared" si="3"/>
        <v>2.4788239411970596</v>
      </c>
      <c r="K38" s="193">
        <v>0.58109999999999995</v>
      </c>
      <c r="L38" s="116">
        <f t="shared" si="4"/>
        <v>-0.41533353456082112</v>
      </c>
      <c r="M38" s="193">
        <v>1.3337000000000001</v>
      </c>
      <c r="N38" s="116">
        <f t="shared" si="5"/>
        <v>1.2951299260024096</v>
      </c>
      <c r="O38" s="116">
        <f t="shared" si="6"/>
        <v>0.77094675341920071</v>
      </c>
    </row>
    <row r="39" spans="2:15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3"/>
        <v>-0.61860549790642638</v>
      </c>
      <c r="G39" s="193">
        <v>0.37060000000000004</v>
      </c>
      <c r="H39" s="116">
        <f t="shared" si="3"/>
        <v>0.76897374701670662</v>
      </c>
      <c r="I39" s="193">
        <v>0.61980000000000002</v>
      </c>
      <c r="J39" s="116">
        <f t="shared" si="3"/>
        <v>0.67242309767943853</v>
      </c>
      <c r="K39" s="193">
        <v>0.59279999999999999</v>
      </c>
      <c r="L39" s="116">
        <f t="shared" si="4"/>
        <v>-4.3562439496611871E-2</v>
      </c>
      <c r="M39" s="193"/>
      <c r="N39" s="116"/>
      <c r="O39" s="116"/>
    </row>
    <row r="40" spans="2:15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3"/>
        <v>-0.73526914586517234</v>
      </c>
      <c r="G40" s="193">
        <v>0.54320000000000002</v>
      </c>
      <c r="H40" s="116">
        <f t="shared" si="3"/>
        <v>2.4842847979474021</v>
      </c>
      <c r="I40" s="193">
        <v>0.75599999999999989</v>
      </c>
      <c r="J40" s="116">
        <f t="shared" si="3"/>
        <v>0.39175257731958735</v>
      </c>
      <c r="K40" s="193">
        <v>0.88049999999999995</v>
      </c>
      <c r="L40" s="116">
        <f t="shared" si="4"/>
        <v>0.16468253968253976</v>
      </c>
      <c r="M40" s="193"/>
      <c r="N40" s="116"/>
      <c r="O40" s="116"/>
    </row>
    <row r="41" spans="2:15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3"/>
        <v>-0.69927258805513004</v>
      </c>
      <c r="G41" s="193">
        <v>0.55179999999999996</v>
      </c>
      <c r="H41" s="116">
        <f t="shared" si="3"/>
        <v>2.5124124761298527</v>
      </c>
      <c r="I41" s="193">
        <v>0.79949999999999999</v>
      </c>
      <c r="J41" s="116">
        <f t="shared" si="3"/>
        <v>0.44889452700253729</v>
      </c>
      <c r="K41" s="193">
        <v>0.61299999999999999</v>
      </c>
      <c r="L41" s="116">
        <f t="shared" si="4"/>
        <v>-0.23327079424640396</v>
      </c>
      <c r="M41" s="193"/>
      <c r="N41" s="116"/>
      <c r="O41" s="116"/>
    </row>
    <row r="42" spans="2:15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3"/>
        <v>0.28942807625649913</v>
      </c>
      <c r="G42" s="193">
        <v>0.36570000000000003</v>
      </c>
      <c r="H42" s="116">
        <f t="shared" si="3"/>
        <v>-0.45385304659498205</v>
      </c>
      <c r="I42" s="193">
        <v>0.73360000000000003</v>
      </c>
      <c r="J42" s="116">
        <f t="shared" si="3"/>
        <v>1.0060158599945308</v>
      </c>
      <c r="K42" s="193">
        <v>0.55149999999999999</v>
      </c>
      <c r="L42" s="116">
        <f t="shared" si="4"/>
        <v>-0.24822791712104697</v>
      </c>
      <c r="M42" s="193"/>
      <c r="N42" s="116"/>
      <c r="O42" s="116"/>
    </row>
    <row r="43" spans="2:15" ht="15.75" x14ac:dyDescent="0.25">
      <c r="B43" s="117" t="s">
        <v>30</v>
      </c>
      <c r="C43" s="198">
        <v>0.56247314329506115</v>
      </c>
      <c r="D43" s="119"/>
      <c r="E43" s="198">
        <v>0.34528128719544549</v>
      </c>
      <c r="F43" s="119">
        <v>-0.38613729151096832</v>
      </c>
      <c r="G43" s="198">
        <v>0.2986165645236753</v>
      </c>
      <c r="H43" s="119">
        <v>-0.13514987461615824</v>
      </c>
      <c r="I43" s="198">
        <v>0.6718152990501054</v>
      </c>
      <c r="J43" s="119">
        <v>1.2497589848095707</v>
      </c>
      <c r="K43" s="198">
        <v>0.72280421765821778</v>
      </c>
      <c r="L43" s="119">
        <v>7.5897227526980693E-2</v>
      </c>
      <c r="M43" s="195"/>
      <c r="N43" s="119"/>
      <c r="O43" s="119"/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C46" s="197"/>
      <c r="K46" s="197"/>
      <c r="L46" s="197"/>
    </row>
  </sheetData>
  <mergeCells count="17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E858B-EED0-4AD7-85FB-125FFF09E27D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C1EED-BDD1-4507-B641-283C54491281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9"/>
    </row>
    <row r="5" spans="2:54" ht="50.25" customHeight="1" thickBot="1" x14ac:dyDescent="0.3">
      <c r="B5" s="267" t="s">
        <v>155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156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157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0" t="s">
        <v>252</v>
      </c>
      <c r="D7" s="200" t="s">
        <v>259</v>
      </c>
      <c r="E7" s="200" t="s">
        <v>254</v>
      </c>
      <c r="F7" s="90" t="s">
        <v>255</v>
      </c>
      <c r="G7" s="90" t="s">
        <v>256</v>
      </c>
      <c r="H7" s="14" t="str">
        <f>CONCATENATE("var. ",RIGHT(G7,2),"/",RIGHT(F7,2))</f>
        <v>var. 24/23</v>
      </c>
      <c r="I7" s="201" t="str">
        <f>CONCATENATE("var. ",RIGHT(G7,2),"/",RIGHT(C7,2))</f>
        <v>var. 24/19</v>
      </c>
      <c r="J7" s="200" t="s">
        <v>228</v>
      </c>
      <c r="K7" s="202" t="s">
        <v>218</v>
      </c>
      <c r="L7" s="202" t="s">
        <v>219</v>
      </c>
      <c r="M7" s="13" t="s">
        <v>220</v>
      </c>
      <c r="N7" s="13" t="s">
        <v>221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0" t="s">
        <v>252</v>
      </c>
      <c r="T7" s="202" t="s">
        <v>259</v>
      </c>
      <c r="U7" s="202" t="s">
        <v>254</v>
      </c>
      <c r="V7" s="90" t="s">
        <v>255</v>
      </c>
      <c r="W7" s="90" t="s">
        <v>256</v>
      </c>
      <c r="X7" s="14" t="str">
        <f>CONCATENATE("var. ",RIGHT(W7,2),"/",RIGHT(V7,2))</f>
        <v>var. 24/23</v>
      </c>
      <c r="Y7" s="201" t="str">
        <f>CONCATENATE("var. ",RIGHT(W7,2),"/",RIGHT(S7,2))</f>
        <v>var. 24/19</v>
      </c>
      <c r="Z7" s="200" t="s">
        <v>228</v>
      </c>
      <c r="AA7" s="200" t="s">
        <v>218</v>
      </c>
      <c r="AB7" s="200" t="s">
        <v>219</v>
      </c>
      <c r="AC7" s="13" t="s">
        <v>220</v>
      </c>
      <c r="AD7" s="13" t="s">
        <v>221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0" t="s">
        <v>252</v>
      </c>
      <c r="AJ7" s="202" t="s">
        <v>259</v>
      </c>
      <c r="AK7" s="202" t="s">
        <v>254</v>
      </c>
      <c r="AL7" s="90" t="s">
        <v>255</v>
      </c>
      <c r="AM7" s="90" t="s">
        <v>256</v>
      </c>
      <c r="AN7" s="14" t="str">
        <f>CONCATENATE("var. ",RIGHT(AM7,2),"/",RIGHT(AL7,2))</f>
        <v>var. 24/23</v>
      </c>
      <c r="AO7" s="201" t="str">
        <f>CONCATENATE("dif. ",RIGHT(AM7,2),"/",RIGHT(AL7,2))</f>
        <v>dif. 24/23</v>
      </c>
      <c r="AP7" s="201" t="str">
        <f>CONCATENATE("var. ",RIGHT(AM7,2),"/",RIGHT(AI7,2))</f>
        <v>var. 24/19</v>
      </c>
      <c r="AQ7" s="201" t="str">
        <f>CONCATENATE("dif. ",RIGHT(AM7,2),"/",RIGHT(AI7,2))</f>
        <v>dif. 24/19</v>
      </c>
      <c r="AR7" s="203" t="str">
        <f>CONCATENATE("cuota ",RIGHT(AM7,2))</f>
        <v>cuota 24</v>
      </c>
      <c r="AS7" s="200" t="s">
        <v>228</v>
      </c>
      <c r="AT7" s="202" t="s">
        <v>218</v>
      </c>
      <c r="AU7" s="202" t="s">
        <v>219</v>
      </c>
      <c r="AV7" s="13" t="s">
        <v>220</v>
      </c>
      <c r="AW7" s="13" t="s">
        <v>221</v>
      </c>
      <c r="AX7" s="14" t="str">
        <f>CONCATENATE("var. ",RIGHT(AW7,2),"/",RIGHT(AV7,2))</f>
        <v>var. 24/23</v>
      </c>
      <c r="AY7" s="201" t="str">
        <f>CONCATENATE("dif. ",RIGHT(AW7,2),"/",RIGHT(AV7,2))</f>
        <v>dif. 24/23</v>
      </c>
      <c r="AZ7" s="201" t="str">
        <f>CONCATENATE("var. ",RIGHT(AW7,2),"/",RIGHT(AS7,2))</f>
        <v>var. 24/20</v>
      </c>
      <c r="BA7" s="201" t="str">
        <f>CONCATENATE("dif. ",RIGHT(AW7,2),"/",RIGHT(AS7,2))</f>
        <v>dif. 24/20</v>
      </c>
      <c r="BB7" s="203" t="str">
        <f>CONCATENATE("cuota ",RIGHT(AW7,2))</f>
        <v>cuota 24</v>
      </c>
    </row>
    <row r="8" spans="2:54" ht="15.75" x14ac:dyDescent="0.25">
      <c r="B8" s="204" t="s">
        <v>43</v>
      </c>
      <c r="C8" s="205">
        <v>87.607011830140351</v>
      </c>
      <c r="D8" s="206">
        <v>91.167694722717641</v>
      </c>
      <c r="E8" s="206">
        <v>104.29345939097809</v>
      </c>
      <c r="F8" s="207">
        <v>110.86459717295421</v>
      </c>
      <c r="G8" s="206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5">
        <v>89.29</v>
      </c>
      <c r="K8" s="208">
        <v>93.95</v>
      </c>
      <c r="L8" s="208">
        <v>110.19</v>
      </c>
      <c r="M8" s="208">
        <v>2881.9099999999994</v>
      </c>
      <c r="N8" s="208">
        <v>3021.6</v>
      </c>
      <c r="O8" s="132">
        <f t="shared" ref="O8:O18" si="1">N8/M8-1</f>
        <v>4.8471326307900187E-2</v>
      </c>
      <c r="P8" s="209">
        <f t="shared" ref="P8:P18" si="2">N8/J8-1</f>
        <v>32.840295665808036</v>
      </c>
      <c r="R8" s="204" t="s">
        <v>43</v>
      </c>
      <c r="S8" s="205">
        <v>69.853986059802523</v>
      </c>
      <c r="T8" s="207">
        <v>34.951976543682953</v>
      </c>
      <c r="U8" s="207">
        <v>77.017720064690423</v>
      </c>
      <c r="V8" s="207">
        <v>89.579467058515803</v>
      </c>
      <c r="W8" s="207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5">
        <v>38.11</v>
      </c>
      <c r="AA8" s="208">
        <v>57.12</v>
      </c>
      <c r="AB8" s="208">
        <v>88.4</v>
      </c>
      <c r="AC8" s="208">
        <v>2351.09</v>
      </c>
      <c r="AD8" s="208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0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1">
        <v>31355196.699999999</v>
      </c>
      <c r="AT8" s="212">
        <v>72974583.25</v>
      </c>
      <c r="AU8" s="212">
        <v>143721654.31</v>
      </c>
      <c r="AV8" s="212">
        <v>479474194.95999992</v>
      </c>
      <c r="AW8" s="212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3">
        <v>107.09425022569314</v>
      </c>
      <c r="D9" s="214">
        <v>118.12938654500434</v>
      </c>
      <c r="E9" s="214">
        <v>129.41671689371671</v>
      </c>
      <c r="F9" s="214">
        <v>135.32938384930677</v>
      </c>
      <c r="G9" s="214">
        <v>148.20504294707592</v>
      </c>
      <c r="H9" s="74">
        <f>G9/F9-1</f>
        <v>9.5143114758481362E-2</v>
      </c>
      <c r="I9" s="74">
        <f t="shared" si="0"/>
        <v>0.38387488249597768</v>
      </c>
      <c r="J9" s="213">
        <v>112.06</v>
      </c>
      <c r="K9" s="214">
        <v>116.97</v>
      </c>
      <c r="L9" s="214">
        <v>137.88999999999999</v>
      </c>
      <c r="M9" s="214">
        <v>141.62</v>
      </c>
      <c r="N9" s="214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3">
        <v>89.728311190037815</v>
      </c>
      <c r="T9" s="214">
        <v>48.734157324451068</v>
      </c>
      <c r="U9" s="214">
        <v>103.86893611994266</v>
      </c>
      <c r="V9" s="214">
        <v>115.22566619359144</v>
      </c>
      <c r="W9" s="214">
        <v>126.89903352038823</v>
      </c>
      <c r="X9" s="74">
        <f t="shared" si="3"/>
        <v>0.10130874233510001</v>
      </c>
      <c r="Y9" s="74">
        <f t="shared" si="4"/>
        <v>0.41425857499564023</v>
      </c>
      <c r="Z9" s="213">
        <v>45.36</v>
      </c>
      <c r="AA9" s="214">
        <v>78.06</v>
      </c>
      <c r="AB9" s="214">
        <v>120.98</v>
      </c>
      <c r="AC9" s="214">
        <v>123.56</v>
      </c>
      <c r="AD9" s="214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5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6">
        <v>13977196.050000001</v>
      </c>
      <c r="AT9" s="217">
        <v>39162329.240000002</v>
      </c>
      <c r="AU9" s="217">
        <v>70775134.709999993</v>
      </c>
      <c r="AV9" s="217">
        <v>73918162.939999998</v>
      </c>
      <c r="AW9" s="217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3">
        <v>84.560271430484576</v>
      </c>
      <c r="D10" s="214">
        <v>74.977259295375134</v>
      </c>
      <c r="E10" s="214">
        <v>91.03757941935082</v>
      </c>
      <c r="F10" s="214">
        <v>98.7961519558433</v>
      </c>
      <c r="G10" s="214">
        <v>112.77171354055929</v>
      </c>
      <c r="H10" s="74">
        <f>G10/F10-1</f>
        <v>0.14145856197883422</v>
      </c>
      <c r="I10" s="74">
        <f t="shared" si="0"/>
        <v>0.33362525489605144</v>
      </c>
      <c r="J10" s="213">
        <v>77.900000000000006</v>
      </c>
      <c r="K10" s="214">
        <v>79.650000000000006</v>
      </c>
      <c r="L10" s="214">
        <v>93.63</v>
      </c>
      <c r="M10" s="214">
        <v>105.79</v>
      </c>
      <c r="N10" s="214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3">
        <v>67.645979202866215</v>
      </c>
      <c r="T10" s="214">
        <v>23.894748836172461</v>
      </c>
      <c r="U10" s="214">
        <v>66.784818024891734</v>
      </c>
      <c r="V10" s="214">
        <v>80.158697360179417</v>
      </c>
      <c r="W10" s="214">
        <v>94.13841659649637</v>
      </c>
      <c r="X10" s="74">
        <f t="shared" si="3"/>
        <v>0.1744005291590689</v>
      </c>
      <c r="Y10" s="74">
        <f t="shared" si="4"/>
        <v>0.39163358570331175</v>
      </c>
      <c r="Z10" s="213">
        <v>32.33</v>
      </c>
      <c r="AA10" s="214">
        <v>45.19</v>
      </c>
      <c r="AB10" s="214">
        <v>75.23</v>
      </c>
      <c r="AC10" s="214">
        <v>86.88</v>
      </c>
      <c r="AD10" s="214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5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6">
        <v>6819489.8799999999</v>
      </c>
      <c r="AT10" s="217">
        <v>13794386</v>
      </c>
      <c r="AU10" s="217">
        <v>34927582.460000001</v>
      </c>
      <c r="AV10" s="217">
        <v>38148885.149999999</v>
      </c>
      <c r="AW10" s="217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3">
        <v>67.83784384733589</v>
      </c>
      <c r="D11" s="214">
        <v>61.230435263999148</v>
      </c>
      <c r="E11" s="214">
        <v>72.462571077646587</v>
      </c>
      <c r="F11" s="214">
        <v>76.989629021676222</v>
      </c>
      <c r="G11" s="214">
        <v>85.660168405121254</v>
      </c>
      <c r="H11" s="74">
        <f>G11/F11-1</f>
        <v>0.11261957608607087</v>
      </c>
      <c r="I11" s="74">
        <f t="shared" si="0"/>
        <v>0.26271950208047889</v>
      </c>
      <c r="J11" s="213">
        <v>55.16</v>
      </c>
      <c r="K11" s="214">
        <v>73.180000000000007</v>
      </c>
      <c r="L11" s="214">
        <v>83.27</v>
      </c>
      <c r="M11" s="214">
        <v>71.260000000000005</v>
      </c>
      <c r="N11" s="214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3">
        <v>46.144018760024657</v>
      </c>
      <c r="T11" s="214">
        <v>25.684427335737869</v>
      </c>
      <c r="U11" s="214">
        <v>48.95399893243102</v>
      </c>
      <c r="V11" s="214">
        <v>48.969435702641469</v>
      </c>
      <c r="W11" s="214">
        <v>59.573104626880856</v>
      </c>
      <c r="X11" s="74">
        <f t="shared" si="3"/>
        <v>0.21653647366141504</v>
      </c>
      <c r="Y11" s="74">
        <f t="shared" si="4"/>
        <v>0.29102549426167545</v>
      </c>
      <c r="Z11" s="213">
        <v>35.81</v>
      </c>
      <c r="AA11" s="214">
        <v>42.89</v>
      </c>
      <c r="AB11" s="214">
        <v>57.78</v>
      </c>
      <c r="AC11" s="214">
        <v>38.6</v>
      </c>
      <c r="AD11" s="214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5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6">
        <v>159869.15</v>
      </c>
      <c r="AT11" s="217">
        <v>515927.91</v>
      </c>
      <c r="AU11" s="217">
        <v>734438.98</v>
      </c>
      <c r="AV11" s="217">
        <v>538467.42000000004</v>
      </c>
      <c r="AW11" s="217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3">
        <v>140.81257935409093</v>
      </c>
      <c r="D12" s="214">
        <v>144.99240061998114</v>
      </c>
      <c r="E12" s="214">
        <v>208.47447148793344</v>
      </c>
      <c r="F12" s="214">
        <v>189.0541788468316</v>
      </c>
      <c r="G12" s="214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3">
        <v>115.97</v>
      </c>
      <c r="K12" s="214">
        <v>98.08</v>
      </c>
      <c r="L12" s="214">
        <v>148.46</v>
      </c>
      <c r="M12" s="214">
        <v>260.63</v>
      </c>
      <c r="N12" s="214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3">
        <v>103.675275925633</v>
      </c>
      <c r="T12" s="214">
        <v>27.032096047740097</v>
      </c>
      <c r="U12" s="214">
        <v>102.86059202015834</v>
      </c>
      <c r="V12" s="214">
        <v>102.69527251033416</v>
      </c>
      <c r="W12" s="214">
        <v>117.35860497486016</v>
      </c>
      <c r="X12" s="74">
        <f t="shared" si="3"/>
        <v>0.14278488294629565</v>
      </c>
      <c r="Y12" s="74">
        <f t="shared" si="4"/>
        <v>0.13198256698195143</v>
      </c>
      <c r="Z12" s="213">
        <v>30.83</v>
      </c>
      <c r="AA12" s="214">
        <v>19.96</v>
      </c>
      <c r="AB12" s="214">
        <v>75.36</v>
      </c>
      <c r="AC12" s="214">
        <v>149.65</v>
      </c>
      <c r="AD12" s="214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5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6">
        <v>1311280.02</v>
      </c>
      <c r="AT12" s="217">
        <v>948643.2</v>
      </c>
      <c r="AU12" s="217">
        <v>3856905.82</v>
      </c>
      <c r="AV12" s="217">
        <v>7097745.8899999997</v>
      </c>
      <c r="AW12" s="217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3">
        <v>52.364545945140371</v>
      </c>
      <c r="D13" s="214">
        <v>44.030417051368687</v>
      </c>
      <c r="E13" s="214">
        <v>57.076518254425906</v>
      </c>
      <c r="F13" s="214">
        <v>64.343901682205754</v>
      </c>
      <c r="G13" s="214">
        <v>73.191215889220231</v>
      </c>
      <c r="H13" s="74">
        <f t="shared" si="17"/>
        <v>0.13750043089881814</v>
      </c>
      <c r="I13" s="74">
        <f t="shared" si="0"/>
        <v>0.39772463540310055</v>
      </c>
      <c r="J13" s="213">
        <v>52.16</v>
      </c>
      <c r="K13" s="214">
        <v>54.27</v>
      </c>
      <c r="L13" s="214">
        <v>65.010000000000005</v>
      </c>
      <c r="M13" s="214">
        <v>73.63</v>
      </c>
      <c r="N13" s="214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3">
        <v>40.94765888397982</v>
      </c>
      <c r="T13" s="214">
        <v>19.599767421952055</v>
      </c>
      <c r="U13" s="214">
        <v>38.609511754839708</v>
      </c>
      <c r="V13" s="214">
        <v>50.259848423024231</v>
      </c>
      <c r="W13" s="214">
        <v>59.215273964141907</v>
      </c>
      <c r="X13" s="74">
        <f t="shared" si="3"/>
        <v>0.17818250197935659</v>
      </c>
      <c r="Y13" s="74">
        <f t="shared" si="4"/>
        <v>0.44612111114633302</v>
      </c>
      <c r="Z13" s="213">
        <v>26.21</v>
      </c>
      <c r="AA13" s="214">
        <v>33.47</v>
      </c>
      <c r="AB13" s="214">
        <v>48.64</v>
      </c>
      <c r="AC13" s="214">
        <v>58.27</v>
      </c>
      <c r="AD13" s="214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5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6">
        <v>3356722.54</v>
      </c>
      <c r="AT13" s="217">
        <v>7643395.96</v>
      </c>
      <c r="AU13" s="217">
        <v>13682782.65</v>
      </c>
      <c r="AV13" s="217">
        <v>17087761.27</v>
      </c>
      <c r="AW13" s="217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3">
        <v>81.201381454487773</v>
      </c>
      <c r="D14" s="214">
        <v>79.301158521526375</v>
      </c>
      <c r="E14" s="214">
        <v>85.975341818393218</v>
      </c>
      <c r="F14" s="214">
        <v>94.394828433056759</v>
      </c>
      <c r="G14" s="214">
        <v>106.55347393097286</v>
      </c>
      <c r="H14" s="74">
        <f t="shared" si="17"/>
        <v>0.12880626724735045</v>
      </c>
      <c r="I14" s="74">
        <f t="shared" si="0"/>
        <v>0.31221257597316332</v>
      </c>
      <c r="J14" s="213">
        <v>69.930000000000007</v>
      </c>
      <c r="K14" s="214">
        <v>78.88</v>
      </c>
      <c r="L14" s="214">
        <v>79.42</v>
      </c>
      <c r="M14" s="214">
        <v>84.54</v>
      </c>
      <c r="N14" s="214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3">
        <v>50.793780191637573</v>
      </c>
      <c r="T14" s="214">
        <v>35.227038524077322</v>
      </c>
      <c r="U14" s="214">
        <v>61.943336896333975</v>
      </c>
      <c r="V14" s="214">
        <v>70.046581956766403</v>
      </c>
      <c r="W14" s="214">
        <v>78.804999289677511</v>
      </c>
      <c r="X14" s="74">
        <f t="shared" si="3"/>
        <v>0.12503704089825418</v>
      </c>
      <c r="Y14" s="74">
        <f t="shared" si="4"/>
        <v>0.55146947111157441</v>
      </c>
      <c r="Z14" s="213">
        <v>56.1</v>
      </c>
      <c r="AA14" s="214">
        <v>44.01</v>
      </c>
      <c r="AB14" s="214">
        <v>51.14</v>
      </c>
      <c r="AC14" s="214">
        <v>54.98</v>
      </c>
      <c r="AD14" s="214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5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6">
        <v>255637.31</v>
      </c>
      <c r="AT14" s="217">
        <v>431078.06</v>
      </c>
      <c r="AU14" s="217">
        <v>537391.92000000004</v>
      </c>
      <c r="AV14" s="217">
        <v>543731.87</v>
      </c>
      <c r="AW14" s="217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3">
        <v>85.238040399789682</v>
      </c>
      <c r="D15" s="214">
        <v>129.7009515327868</v>
      </c>
      <c r="E15" s="214">
        <v>120.42144123126558</v>
      </c>
      <c r="F15" s="214">
        <v>143.34713873791705</v>
      </c>
      <c r="G15" s="214">
        <v>162.68820632090561</v>
      </c>
      <c r="H15" s="74">
        <f t="shared" si="17"/>
        <v>0.13492468530083479</v>
      </c>
      <c r="I15" s="74">
        <f t="shared" si="0"/>
        <v>0.90863381605036331</v>
      </c>
      <c r="J15" s="213">
        <v>135.54</v>
      </c>
      <c r="K15" s="214">
        <v>135.93</v>
      </c>
      <c r="L15" s="214">
        <v>132.41</v>
      </c>
      <c r="M15" s="214">
        <v>156.97999999999999</v>
      </c>
      <c r="N15" s="214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3">
        <v>66.929659801563446</v>
      </c>
      <c r="T15" s="214">
        <v>71.736066580859287</v>
      </c>
      <c r="U15" s="214">
        <v>89.172009659933622</v>
      </c>
      <c r="V15" s="214">
        <v>115.57206133466974</v>
      </c>
      <c r="W15" s="214">
        <v>139.01766777122504</v>
      </c>
      <c r="X15" s="74">
        <f t="shared" si="3"/>
        <v>0.2028656940595901</v>
      </c>
      <c r="Y15" s="74">
        <f t="shared" si="4"/>
        <v>1.077071184634613</v>
      </c>
      <c r="Z15" s="213">
        <v>66.72</v>
      </c>
      <c r="AA15" s="214">
        <v>101.59</v>
      </c>
      <c r="AB15" s="214">
        <v>108.38</v>
      </c>
      <c r="AC15" s="214">
        <v>137.04</v>
      </c>
      <c r="AD15" s="214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5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6">
        <v>1547106.14</v>
      </c>
      <c r="AT15" s="217">
        <v>3968219.13</v>
      </c>
      <c r="AU15" s="217">
        <v>5997202.2400000002</v>
      </c>
      <c r="AV15" s="217">
        <v>7583290.4500000002</v>
      </c>
      <c r="AW15" s="217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3">
        <v>63.684803464877049</v>
      </c>
      <c r="D16" s="214">
        <v>64.327389060885466</v>
      </c>
      <c r="E16" s="214">
        <v>75.41303186488804</v>
      </c>
      <c r="F16" s="214">
        <v>84.925570738005305</v>
      </c>
      <c r="G16" s="214">
        <v>94.179165418846253</v>
      </c>
      <c r="H16" s="74">
        <f t="shared" si="17"/>
        <v>0.10896123040948669</v>
      </c>
      <c r="I16" s="74">
        <f t="shared" si="0"/>
        <v>0.47883263031167589</v>
      </c>
      <c r="J16" s="213">
        <v>60.38</v>
      </c>
      <c r="K16" s="214">
        <v>68.739999999999995</v>
      </c>
      <c r="L16" s="214">
        <v>74.67</v>
      </c>
      <c r="M16" s="214">
        <v>81.05</v>
      </c>
      <c r="N16" s="214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3">
        <v>42.773896970086057</v>
      </c>
      <c r="T16" s="214">
        <v>29.352674122227864</v>
      </c>
      <c r="U16" s="214">
        <v>52.286470934342148</v>
      </c>
      <c r="V16" s="214">
        <v>59.272140632292192</v>
      </c>
      <c r="W16" s="214">
        <v>66.379128271953292</v>
      </c>
      <c r="X16" s="74">
        <f t="shared" si="3"/>
        <v>0.11990435243010489</v>
      </c>
      <c r="Y16" s="74">
        <f t="shared" si="4"/>
        <v>0.55186066676074819</v>
      </c>
      <c r="Z16" s="213">
        <v>36.07</v>
      </c>
      <c r="AA16" s="214">
        <v>39.479999999999997</v>
      </c>
      <c r="AB16" s="214">
        <v>43.06</v>
      </c>
      <c r="AC16" s="214">
        <v>52.08</v>
      </c>
      <c r="AD16" s="214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5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6">
        <v>617153.91</v>
      </c>
      <c r="AT16" s="217">
        <v>1451658.94</v>
      </c>
      <c r="AU16" s="217">
        <v>1879355.71</v>
      </c>
      <c r="AV16" s="217">
        <v>2279634.65</v>
      </c>
      <c r="AW16" s="217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3">
        <v>94.792366611086749</v>
      </c>
      <c r="D17" s="214">
        <v>90.201237109804381</v>
      </c>
      <c r="E17" s="214">
        <v>115.27242808419555</v>
      </c>
      <c r="F17" s="214">
        <v>128.77591964319672</v>
      </c>
      <c r="G17" s="214">
        <v>142.32967242878595</v>
      </c>
      <c r="H17" s="74">
        <f t="shared" si="17"/>
        <v>0.10525067748025418</v>
      </c>
      <c r="I17" s="74">
        <f t="shared" si="0"/>
        <v>0.5014887539703996</v>
      </c>
      <c r="J17" s="213">
        <v>111.23</v>
      </c>
      <c r="K17" s="214">
        <v>100.03</v>
      </c>
      <c r="L17" s="214">
        <v>137.72</v>
      </c>
      <c r="M17" s="214">
        <v>146.53</v>
      </c>
      <c r="N17" s="214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3">
        <v>70.483654218372081</v>
      </c>
      <c r="T17" s="214">
        <v>34.722434348412648</v>
      </c>
      <c r="U17" s="214">
        <v>86.068517521212058</v>
      </c>
      <c r="V17" s="214">
        <v>107.31673270801484</v>
      </c>
      <c r="W17" s="214">
        <v>122.28447539009767</v>
      </c>
      <c r="X17" s="74">
        <f t="shared" si="3"/>
        <v>0.13947259019529379</v>
      </c>
      <c r="Y17" s="74">
        <f t="shared" si="4"/>
        <v>0.73493381899917609</v>
      </c>
      <c r="Z17" s="213">
        <v>51.92</v>
      </c>
      <c r="AA17" s="214">
        <v>61.03</v>
      </c>
      <c r="AB17" s="214">
        <v>115.74</v>
      </c>
      <c r="AC17" s="214">
        <v>128.71</v>
      </c>
      <c r="AD17" s="214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5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6">
        <v>2887472.19</v>
      </c>
      <c r="AT17" s="217">
        <v>3716039.46</v>
      </c>
      <c r="AU17" s="217">
        <v>9766291.2300000004</v>
      </c>
      <c r="AV17" s="217">
        <v>10861089.32</v>
      </c>
      <c r="AW17" s="217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3">
        <v>53.864043392391721</v>
      </c>
      <c r="D18" s="214">
        <v>75.289454508021706</v>
      </c>
      <c r="E18" s="214">
        <v>61.688600774017914</v>
      </c>
      <c r="F18" s="214">
        <v>67.467318762677252</v>
      </c>
      <c r="G18" s="214">
        <v>71.385524022416874</v>
      </c>
      <c r="H18" s="74">
        <f t="shared" si="17"/>
        <v>5.8075603589973435E-2</v>
      </c>
      <c r="I18" s="74">
        <f t="shared" si="0"/>
        <v>0.32529085316495299</v>
      </c>
      <c r="J18" s="213">
        <v>46.66</v>
      </c>
      <c r="K18" s="214">
        <v>73.599999999999994</v>
      </c>
      <c r="L18" s="214">
        <v>63.68</v>
      </c>
      <c r="M18" s="214">
        <v>66.11</v>
      </c>
      <c r="N18" s="214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3">
        <v>39.557332234265409</v>
      </c>
      <c r="T18" s="214">
        <v>20.932237655117316</v>
      </c>
      <c r="U18" s="214">
        <v>40.372639265276575</v>
      </c>
      <c r="V18" s="214">
        <v>52.055938485238578</v>
      </c>
      <c r="W18" s="214">
        <v>55.16183427473873</v>
      </c>
      <c r="X18" s="74">
        <f t="shared" si="3"/>
        <v>5.9664581599674582E-2</v>
      </c>
      <c r="Y18" s="74">
        <f t="shared" si="4"/>
        <v>0.39447811970890112</v>
      </c>
      <c r="Z18" s="213">
        <v>14.99</v>
      </c>
      <c r="AA18" s="214">
        <v>36.99</v>
      </c>
      <c r="AB18" s="214">
        <v>41.81</v>
      </c>
      <c r="AC18" s="214">
        <v>47.08</v>
      </c>
      <c r="AD18" s="214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5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6">
        <v>423269.51</v>
      </c>
      <c r="AT18" s="217">
        <v>1342905.34</v>
      </c>
      <c r="AU18" s="217">
        <v>1564568.6</v>
      </c>
      <c r="AV18" s="217">
        <v>1765962.69</v>
      </c>
      <c r="AW18" s="217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8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5" t="s">
        <v>158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R21" s="265" t="s">
        <v>159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H21" s="306" t="s">
        <v>160</v>
      </c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</row>
    <row r="22" spans="2:54" ht="24" customHeight="1" x14ac:dyDescent="0.25">
      <c r="B22" s="265" t="s">
        <v>161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R22" s="307" t="s">
        <v>162</v>
      </c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P22" s="120"/>
      <c r="AQ22" s="120"/>
      <c r="AW22" s="52">
        <f>AW11/N11</f>
        <v>10020.635605898697</v>
      </c>
    </row>
    <row r="23" spans="2:54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</row>
    <row r="27" spans="2:54" ht="50.25" customHeight="1" thickBot="1" x14ac:dyDescent="0.3">
      <c r="B27" s="267" t="s">
        <v>163</v>
      </c>
      <c r="C27" s="267"/>
      <c r="D27" s="267"/>
      <c r="E27" s="267"/>
      <c r="F27" s="267"/>
      <c r="G27" s="267"/>
      <c r="H27" s="267"/>
      <c r="I27" s="267"/>
      <c r="R27" s="267" t="s">
        <v>164</v>
      </c>
      <c r="S27" s="267"/>
      <c r="T27" s="267"/>
      <c r="U27" s="267"/>
      <c r="V27" s="267"/>
      <c r="W27" s="267"/>
      <c r="X27" s="267"/>
      <c r="Y27" s="267"/>
      <c r="AH27" s="267" t="s">
        <v>165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1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1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1" t="str">
        <f>CONCATENATE("var. ",RIGHT(AM29,2),"/",RIGHT(AJ29,2))</f>
        <v>var. 23/20</v>
      </c>
    </row>
    <row r="30" spans="2:54" ht="15.75" x14ac:dyDescent="0.25">
      <c r="B30" s="204" t="s">
        <v>43</v>
      </c>
      <c r="C30" s="205">
        <v>87.94</v>
      </c>
      <c r="D30" s="205">
        <v>95.05</v>
      </c>
      <c r="E30" s="205">
        <v>99.07</v>
      </c>
      <c r="F30" s="205">
        <v>105.63</v>
      </c>
      <c r="G30" s="205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4" t="s">
        <v>43</v>
      </c>
      <c r="S30" s="205">
        <v>70.459999999999994</v>
      </c>
      <c r="T30" s="205">
        <v>47.83</v>
      </c>
      <c r="U30" s="205">
        <v>53</v>
      </c>
      <c r="V30" s="205">
        <v>80.58</v>
      </c>
      <c r="W30" s="205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4" t="s">
        <v>43</v>
      </c>
      <c r="AI30" s="211">
        <v>1422023576.4000001</v>
      </c>
      <c r="AJ30" s="211">
        <v>477122731.20999998</v>
      </c>
      <c r="AK30" s="211">
        <v>651901800.17999995</v>
      </c>
      <c r="AL30" s="211">
        <v>1528879517.8</v>
      </c>
      <c r="AM30" s="211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3">
        <v>107.11</v>
      </c>
      <c r="D31" s="213">
        <v>119.42</v>
      </c>
      <c r="E31" s="213">
        <v>126.49</v>
      </c>
      <c r="F31" s="213">
        <v>131.02000000000001</v>
      </c>
      <c r="G31" s="213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3">
        <v>89.94</v>
      </c>
      <c r="T31" s="214">
        <v>61.17</v>
      </c>
      <c r="U31" s="214">
        <v>72.88</v>
      </c>
      <c r="V31" s="214">
        <v>107.72</v>
      </c>
      <c r="W31" s="214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6">
        <v>636659325.91999996</v>
      </c>
      <c r="AJ31" s="217">
        <v>217815325.03999999</v>
      </c>
      <c r="AK31" s="217">
        <v>333738906.93000001</v>
      </c>
      <c r="AL31" s="217">
        <v>743382276.49000001</v>
      </c>
      <c r="AM31" s="217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3">
        <v>84.930000000000021</v>
      </c>
      <c r="D32" s="213">
        <v>89.5</v>
      </c>
      <c r="E32" s="213">
        <v>85.87</v>
      </c>
      <c r="F32" s="213">
        <v>93.47</v>
      </c>
      <c r="G32" s="213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3">
        <v>68.489999999999995</v>
      </c>
      <c r="T32" s="214">
        <v>44.55</v>
      </c>
      <c r="U32" s="214">
        <v>43.14</v>
      </c>
      <c r="V32" s="214">
        <v>71.23</v>
      </c>
      <c r="W32" s="214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6">
        <v>393325543.29000002</v>
      </c>
      <c r="AJ32" s="217">
        <v>122348722.31</v>
      </c>
      <c r="AK32" s="217">
        <v>137154616.22</v>
      </c>
      <c r="AL32" s="217">
        <v>381071528.48000002</v>
      </c>
      <c r="AM32" s="217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3">
        <v>67.28</v>
      </c>
      <c r="D33" s="213">
        <v>70.819999999999993</v>
      </c>
      <c r="E33" s="213">
        <v>66.41</v>
      </c>
      <c r="F33" s="213">
        <v>77.45</v>
      </c>
      <c r="G33" s="213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3">
        <v>47.78</v>
      </c>
      <c r="T33" s="214">
        <v>38.090000000000003</v>
      </c>
      <c r="U33" s="214">
        <v>36.92</v>
      </c>
      <c r="V33" s="214">
        <v>53.920000000000009</v>
      </c>
      <c r="W33" s="214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6">
        <v>9017206.9299999997</v>
      </c>
      <c r="AJ33" s="217">
        <v>2812428.07</v>
      </c>
      <c r="AK33" s="217">
        <v>4381169.17</v>
      </c>
      <c r="AL33" s="217">
        <v>8179727.9699999997</v>
      </c>
      <c r="AM33" s="217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3">
        <v>145.08000000000001</v>
      </c>
      <c r="D34" s="213">
        <v>135.87</v>
      </c>
      <c r="E34" s="213">
        <v>154.08000000000001</v>
      </c>
      <c r="F34" s="213">
        <v>185.51</v>
      </c>
      <c r="G34" s="213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3">
        <v>107</v>
      </c>
      <c r="T34" s="214">
        <v>44.86</v>
      </c>
      <c r="U34" s="214">
        <v>46.13</v>
      </c>
      <c r="V34" s="214">
        <v>94.79</v>
      </c>
      <c r="W34" s="214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6">
        <v>61080446.18</v>
      </c>
      <c r="AJ34" s="217">
        <v>19929247.640000001</v>
      </c>
      <c r="AK34" s="217">
        <v>22694182.550000001</v>
      </c>
      <c r="AL34" s="217">
        <v>56687870.049999997</v>
      </c>
      <c r="AM34" s="217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3">
        <v>53.04999999999999</v>
      </c>
      <c r="D35" s="213">
        <v>53.52</v>
      </c>
      <c r="E35" s="213">
        <v>51.25</v>
      </c>
      <c r="F35" s="213">
        <v>59.12</v>
      </c>
      <c r="G35" s="213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3">
        <v>41.28</v>
      </c>
      <c r="T35" s="214">
        <v>28.760000000000005</v>
      </c>
      <c r="U35" s="214">
        <v>28.24</v>
      </c>
      <c r="V35" s="214">
        <v>42.01</v>
      </c>
      <c r="W35" s="214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6">
        <v>155171276.53999999</v>
      </c>
      <c r="AJ35" s="217">
        <v>46497100.399999999</v>
      </c>
      <c r="AK35" s="217">
        <v>54944687.289999999</v>
      </c>
      <c r="AL35" s="217">
        <v>136922674.63999999</v>
      </c>
      <c r="AM35" s="217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3">
        <v>81.38</v>
      </c>
      <c r="D36" s="213">
        <v>86.79</v>
      </c>
      <c r="E36" s="213">
        <v>84.44</v>
      </c>
      <c r="F36" s="213">
        <v>89.45</v>
      </c>
      <c r="G36" s="213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3">
        <v>51.62</v>
      </c>
      <c r="T36" s="214">
        <v>49.1</v>
      </c>
      <c r="U36" s="214">
        <v>45.63</v>
      </c>
      <c r="V36" s="214">
        <v>64.64</v>
      </c>
      <c r="W36" s="214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6">
        <v>6868734.8799999999</v>
      </c>
      <c r="AJ36" s="217">
        <v>3114952.08</v>
      </c>
      <c r="AK36" s="217">
        <v>4498900.47</v>
      </c>
      <c r="AL36" s="217">
        <v>7864755.4299999997</v>
      </c>
      <c r="AM36" s="217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3">
        <v>85.19</v>
      </c>
      <c r="D37" s="213">
        <v>106.13</v>
      </c>
      <c r="E37" s="213">
        <v>125.31</v>
      </c>
      <c r="F37" s="213">
        <v>128.06</v>
      </c>
      <c r="G37" s="213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3">
        <v>67.78</v>
      </c>
      <c r="T37" s="214">
        <v>64.31</v>
      </c>
      <c r="U37" s="214">
        <v>82.55</v>
      </c>
      <c r="V37" s="214">
        <v>96.70999999999998</v>
      </c>
      <c r="W37" s="214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6">
        <v>42420393.43</v>
      </c>
      <c r="AJ37" s="217">
        <v>18804870.850000001</v>
      </c>
      <c r="AK37" s="217">
        <v>30921945.879999999</v>
      </c>
      <c r="AL37" s="217">
        <v>58482134.030000001</v>
      </c>
      <c r="AM37" s="217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3">
        <v>63.43</v>
      </c>
      <c r="D38" s="213">
        <v>64.19</v>
      </c>
      <c r="E38" s="213">
        <v>68.989999999999995</v>
      </c>
      <c r="F38" s="213">
        <v>76.34</v>
      </c>
      <c r="G38" s="213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3">
        <v>43.26</v>
      </c>
      <c r="T38" s="214">
        <v>33.54</v>
      </c>
      <c r="U38" s="214">
        <v>37.840000000000003</v>
      </c>
      <c r="V38" s="214">
        <v>53.16</v>
      </c>
      <c r="W38" s="214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6">
        <v>23173738.510000002</v>
      </c>
      <c r="AJ38" s="217">
        <v>10173605.369999999</v>
      </c>
      <c r="AK38" s="217">
        <v>16610861.380000001</v>
      </c>
      <c r="AL38" s="217">
        <v>27747259.210000001</v>
      </c>
      <c r="AM38" s="217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3">
        <v>92.8</v>
      </c>
      <c r="D39" s="213">
        <v>102.24</v>
      </c>
      <c r="E39" s="213">
        <v>98.71</v>
      </c>
      <c r="F39" s="213">
        <v>114.5</v>
      </c>
      <c r="G39" s="213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3">
        <v>71.48</v>
      </c>
      <c r="T39" s="214">
        <v>50.94</v>
      </c>
      <c r="U39" s="214">
        <v>53.72</v>
      </c>
      <c r="V39" s="214">
        <v>88.72</v>
      </c>
      <c r="W39" s="214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6">
        <v>73857149.140000001</v>
      </c>
      <c r="AJ39" s="217">
        <v>28411183</v>
      </c>
      <c r="AK39" s="217">
        <v>34127770.07</v>
      </c>
      <c r="AL39" s="217">
        <v>88124626.280000001</v>
      </c>
      <c r="AM39" s="217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3">
        <v>55.1</v>
      </c>
      <c r="D40" s="213">
        <v>58.1</v>
      </c>
      <c r="E40" s="213">
        <v>74.28</v>
      </c>
      <c r="F40" s="213">
        <v>64.23</v>
      </c>
      <c r="G40" s="213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3">
        <v>39.85</v>
      </c>
      <c r="T40" s="214">
        <v>22.7</v>
      </c>
      <c r="U40" s="214">
        <v>29.35</v>
      </c>
      <c r="V40" s="214">
        <v>43.18</v>
      </c>
      <c r="W40" s="214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6">
        <v>20449761.57</v>
      </c>
      <c r="AJ40" s="217">
        <v>7215296.4500000002</v>
      </c>
      <c r="AK40" s="217">
        <v>12828760.220000001</v>
      </c>
      <c r="AL40" s="217">
        <v>20416665.23</v>
      </c>
      <c r="AM40" s="217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5" t="s">
        <v>55</v>
      </c>
      <c r="C42" s="305"/>
      <c r="D42" s="305"/>
      <c r="E42" s="305"/>
      <c r="F42" s="305"/>
      <c r="G42" s="305"/>
      <c r="H42" s="305"/>
      <c r="I42" s="305"/>
      <c r="R42" s="305" t="s">
        <v>55</v>
      </c>
      <c r="S42" s="305"/>
      <c r="T42" s="305"/>
      <c r="U42" s="305"/>
      <c r="V42" s="305"/>
      <c r="W42" s="305"/>
      <c r="X42" s="305"/>
      <c r="Y42" s="305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5" t="s">
        <v>158</v>
      </c>
      <c r="C43" s="265"/>
      <c r="D43" s="265"/>
      <c r="E43" s="265"/>
      <c r="F43" s="265"/>
      <c r="G43" s="265"/>
      <c r="H43" s="265"/>
      <c r="I43" s="265"/>
      <c r="R43" s="265" t="s">
        <v>159</v>
      </c>
      <c r="S43" s="265"/>
      <c r="T43" s="265"/>
      <c r="U43" s="265"/>
      <c r="V43" s="265"/>
      <c r="W43" s="265"/>
      <c r="X43" s="265"/>
      <c r="Y43" s="265"/>
      <c r="AH43" s="306" t="s">
        <v>160</v>
      </c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</row>
    <row r="44" spans="2:44" ht="24" customHeight="1" x14ac:dyDescent="0.25">
      <c r="B44" s="265" t="s">
        <v>161</v>
      </c>
      <c r="C44" s="265"/>
      <c r="D44" s="265"/>
      <c r="E44" s="265"/>
      <c r="F44" s="265"/>
      <c r="G44" s="265"/>
      <c r="H44" s="265"/>
      <c r="I44" s="265"/>
      <c r="R44" s="307" t="s">
        <v>162</v>
      </c>
      <c r="S44" s="307"/>
      <c r="T44" s="307"/>
      <c r="U44" s="307"/>
      <c r="V44" s="307"/>
      <c r="W44" s="307"/>
      <c r="X44" s="307"/>
      <c r="Y44" s="307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D0F7-7744-4A52-9F7E-A6CCD3E7B6E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0FB5-EA79-41B0-8087-CD94C3B36D61}">
  <sheetPr>
    <tabColor theme="4" tint="0.39997558519241921"/>
  </sheetPr>
  <dimension ref="A1:AE131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295</v>
      </c>
      <c r="C1" s="1"/>
      <c r="D1" s="1"/>
      <c r="F1" s="220"/>
      <c r="G1" s="220"/>
      <c r="H1" s="220"/>
      <c r="J1" s="220"/>
    </row>
    <row r="3" spans="1:31" s="4" customFormat="1" ht="25.5" customHeight="1" thickBot="1" x14ac:dyDescent="0.3">
      <c r="B3" s="62" t="s">
        <v>296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252</v>
      </c>
      <c r="D5" s="172" t="s">
        <v>253</v>
      </c>
      <c r="E5" s="172" t="s">
        <v>259</v>
      </c>
      <c r="F5" s="172" t="s">
        <v>254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256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1" t="s">
        <v>166</v>
      </c>
      <c r="C6" s="222">
        <v>91696</v>
      </c>
      <c r="D6" s="222">
        <v>30708</v>
      </c>
      <c r="E6" s="222">
        <v>25824</v>
      </c>
      <c r="F6" s="222">
        <v>106797</v>
      </c>
      <c r="G6" s="223">
        <f t="shared" ref="G6:G11" si="0">F6/E6-1</f>
        <v>3.1355715613382902</v>
      </c>
      <c r="H6" s="222">
        <f t="shared" ref="H6:H11" si="1">F6-E6</f>
        <v>80973</v>
      </c>
      <c r="I6" s="223"/>
      <c r="J6" s="222">
        <v>121209</v>
      </c>
      <c r="K6" s="223">
        <f t="shared" ref="K6:K11" si="2">J6/F6-1</f>
        <v>0.13494761088794638</v>
      </c>
      <c r="L6" s="222">
        <f t="shared" ref="L6:L11" si="3">J6-F6</f>
        <v>14412</v>
      </c>
      <c r="M6" s="223"/>
      <c r="N6" s="222">
        <v>158757</v>
      </c>
      <c r="O6" s="223">
        <f t="shared" ref="O6:O11" si="4">N6/J6-1</f>
        <v>0.30977897680865274</v>
      </c>
      <c r="P6" s="222">
        <f t="shared" ref="P6:P11" si="5">N6-J6</f>
        <v>37548</v>
      </c>
      <c r="Q6" s="223">
        <f>N6/C6-1</f>
        <v>0.73134051648926879</v>
      </c>
      <c r="R6" s="222">
        <f>N6-C6</f>
        <v>67061</v>
      </c>
      <c r="S6" s="223"/>
      <c r="T6" s="223"/>
      <c r="V6" s="29"/>
      <c r="AE6" s="1"/>
    </row>
    <row r="7" spans="1:31" ht="18.75" x14ac:dyDescent="0.3">
      <c r="A7" s="4"/>
      <c r="B7" s="221" t="s">
        <v>167</v>
      </c>
      <c r="C7" s="222">
        <v>27899</v>
      </c>
      <c r="D7" s="222">
        <v>11442</v>
      </c>
      <c r="E7" s="222">
        <v>14930</v>
      </c>
      <c r="F7" s="222">
        <v>28193</v>
      </c>
      <c r="G7" s="223">
        <f t="shared" si="0"/>
        <v>0.88834561286001335</v>
      </c>
      <c r="H7" s="222">
        <f t="shared" si="1"/>
        <v>13263</v>
      </c>
      <c r="I7" s="223">
        <f>F7/$F$7</f>
        <v>1</v>
      </c>
      <c r="J7" s="222">
        <v>30315</v>
      </c>
      <c r="K7" s="223">
        <f t="shared" si="2"/>
        <v>7.5266910225942674E-2</v>
      </c>
      <c r="L7" s="222">
        <f t="shared" si="3"/>
        <v>2122</v>
      </c>
      <c r="M7" s="223">
        <f>J7/$J$7</f>
        <v>1</v>
      </c>
      <c r="N7" s="222">
        <v>41744</v>
      </c>
      <c r="O7" s="223">
        <f t="shared" si="4"/>
        <v>0.37700808180768597</v>
      </c>
      <c r="P7" s="222">
        <f t="shared" si="5"/>
        <v>11429</v>
      </c>
      <c r="Q7" s="223">
        <f t="shared" ref="Q7:Q11" si="6">N7/C7-1</f>
        <v>0.49625434603390794</v>
      </c>
      <c r="R7" s="222">
        <f t="shared" ref="R7:R11" si="7">N7-C7</f>
        <v>13845</v>
      </c>
      <c r="S7" s="223">
        <f>N7/$N$7</f>
        <v>1</v>
      </c>
      <c r="T7" s="223">
        <f>N7/$N$6</f>
        <v>0.26294273638327759</v>
      </c>
      <c r="V7" s="29"/>
      <c r="W7" s="79"/>
      <c r="AE7" s="1" t="s">
        <v>168</v>
      </c>
    </row>
    <row r="8" spans="1:31" ht="15.75" x14ac:dyDescent="0.25">
      <c r="A8" s="4"/>
      <c r="B8" s="224" t="s">
        <v>100</v>
      </c>
      <c r="C8" s="225">
        <v>12693</v>
      </c>
      <c r="D8" s="225">
        <v>7354</v>
      </c>
      <c r="E8" s="225">
        <v>1344</v>
      </c>
      <c r="F8" s="225">
        <v>5704</v>
      </c>
      <c r="G8" s="226">
        <f t="shared" si="0"/>
        <v>3.2440476190476186</v>
      </c>
      <c r="H8" s="225">
        <f t="shared" si="1"/>
        <v>4360</v>
      </c>
      <c r="I8" s="226">
        <f>F8/$F$7</f>
        <v>0.20231972475437165</v>
      </c>
      <c r="J8" s="225">
        <v>9147</v>
      </c>
      <c r="K8" s="226">
        <f t="shared" si="2"/>
        <v>0.60361150070126235</v>
      </c>
      <c r="L8" s="225">
        <f t="shared" si="3"/>
        <v>3443</v>
      </c>
      <c r="M8" s="226">
        <f>J8/$J$7</f>
        <v>0.30173181593270659</v>
      </c>
      <c r="N8" s="225">
        <v>15926</v>
      </c>
      <c r="O8" s="226">
        <f t="shared" si="4"/>
        <v>0.74111730622061889</v>
      </c>
      <c r="P8" s="225">
        <f t="shared" si="5"/>
        <v>6779</v>
      </c>
      <c r="Q8" s="226">
        <f t="shared" si="6"/>
        <v>0.25470731899472154</v>
      </c>
      <c r="R8" s="225">
        <f t="shared" si="7"/>
        <v>3233</v>
      </c>
      <c r="S8" s="226">
        <f>N8/$N$7</f>
        <v>0.3815159064775776</v>
      </c>
      <c r="T8" s="226">
        <f>N8/$N$6</f>
        <v>0.10031683642296088</v>
      </c>
      <c r="V8" s="29"/>
      <c r="W8" s="79"/>
      <c r="AE8" s="1" t="s">
        <v>169</v>
      </c>
    </row>
    <row r="9" spans="1:31" s="4" customFormat="1" x14ac:dyDescent="0.25">
      <c r="B9" s="227" t="s">
        <v>103</v>
      </c>
      <c r="C9" s="228">
        <v>15206</v>
      </c>
      <c r="D9" s="228">
        <v>4088</v>
      </c>
      <c r="E9" s="228">
        <v>13586</v>
      </c>
      <c r="F9" s="228">
        <v>22489</v>
      </c>
      <c r="G9" s="229">
        <f t="shared" si="0"/>
        <v>0.65530693360812609</v>
      </c>
      <c r="H9" s="230">
        <f t="shared" si="1"/>
        <v>8903</v>
      </c>
      <c r="I9" s="231">
        <f>F9/$F$7</f>
        <v>0.79768027524562835</v>
      </c>
      <c r="J9" s="228">
        <v>21168</v>
      </c>
      <c r="K9" s="229">
        <f t="shared" si="2"/>
        <v>-5.8739828360531821E-2</v>
      </c>
      <c r="L9" s="230">
        <f t="shared" si="3"/>
        <v>-1321</v>
      </c>
      <c r="M9" s="231">
        <f>J9/$J$7</f>
        <v>0.69826818406729341</v>
      </c>
      <c r="N9" s="228">
        <v>25818</v>
      </c>
      <c r="O9" s="229">
        <f t="shared" si="4"/>
        <v>0.21967120181405897</v>
      </c>
      <c r="P9" s="230">
        <f t="shared" si="5"/>
        <v>4650</v>
      </c>
      <c r="Q9" s="229">
        <f t="shared" si="6"/>
        <v>0.6978824148362488</v>
      </c>
      <c r="R9" s="230">
        <f t="shared" si="7"/>
        <v>10612</v>
      </c>
      <c r="S9" s="231">
        <f>N9/$N$7</f>
        <v>0.6184840935224224</v>
      </c>
      <c r="T9" s="231">
        <f>N9/$N$6</f>
        <v>0.16262589996031671</v>
      </c>
      <c r="V9" s="29"/>
      <c r="W9" s="79"/>
      <c r="AE9" s="1" t="s">
        <v>170</v>
      </c>
    </row>
    <row r="10" spans="1:31" s="4" customFormat="1" x14ac:dyDescent="0.25">
      <c r="B10" s="232" t="s">
        <v>171</v>
      </c>
      <c r="C10" s="29">
        <v>15183</v>
      </c>
      <c r="D10" s="29">
        <v>4088</v>
      </c>
      <c r="E10" s="29">
        <v>4482</v>
      </c>
      <c r="F10" s="29">
        <v>13771</v>
      </c>
      <c r="G10" s="22">
        <f t="shared" si="0"/>
        <v>2.0725122713074522</v>
      </c>
      <c r="H10" s="20">
        <f t="shared" si="1"/>
        <v>9289</v>
      </c>
      <c r="I10" s="31">
        <f>F10/$F$7</f>
        <v>0.48845458092434291</v>
      </c>
      <c r="J10" s="29">
        <v>4491</v>
      </c>
      <c r="K10" s="22">
        <f t="shared" si="2"/>
        <v>-0.6738798925277758</v>
      </c>
      <c r="L10" s="20">
        <f t="shared" si="3"/>
        <v>-9280</v>
      </c>
      <c r="M10" s="31">
        <f>J10/$J$7</f>
        <v>0.14814448292924295</v>
      </c>
      <c r="N10" s="29">
        <v>20633</v>
      </c>
      <c r="O10" s="22">
        <f t="shared" si="4"/>
        <v>3.5942997105321757</v>
      </c>
      <c r="P10" s="20">
        <f t="shared" si="5"/>
        <v>16142</v>
      </c>
      <c r="Q10" s="22">
        <f t="shared" si="6"/>
        <v>0.35895409339392748</v>
      </c>
      <c r="R10" s="20">
        <f t="shared" si="7"/>
        <v>5450</v>
      </c>
      <c r="S10" s="31">
        <f>N10/$N$7</f>
        <v>0.49427462629359908</v>
      </c>
      <c r="T10" s="31">
        <f>N10/$N$6</f>
        <v>0.12996592276246086</v>
      </c>
      <c r="V10" s="29"/>
      <c r="W10" s="79"/>
      <c r="AE10" s="1" t="s">
        <v>172</v>
      </c>
    </row>
    <row r="11" spans="1:31" s="4" customFormat="1" x14ac:dyDescent="0.25">
      <c r="B11" s="232" t="s">
        <v>173</v>
      </c>
      <c r="C11" s="29">
        <f>C9-C10</f>
        <v>23</v>
      </c>
      <c r="D11" s="29">
        <f>D9-D10</f>
        <v>0</v>
      </c>
      <c r="E11" s="29">
        <f>E9-E10</f>
        <v>9104</v>
      </c>
      <c r="F11" s="29">
        <f>F9-F10</f>
        <v>8718</v>
      </c>
      <c r="G11" s="22">
        <f t="shared" si="0"/>
        <v>-4.2398945518453468E-2</v>
      </c>
      <c r="H11" s="20">
        <f t="shared" si="1"/>
        <v>-386</v>
      </c>
      <c r="I11" s="31">
        <f>F11/$F$7</f>
        <v>0.30922569432128544</v>
      </c>
      <c r="J11" s="29">
        <f>J9-J10</f>
        <v>16677</v>
      </c>
      <c r="K11" s="22">
        <f t="shared" si="2"/>
        <v>0.91293874741913283</v>
      </c>
      <c r="L11" s="20">
        <f t="shared" si="3"/>
        <v>7959</v>
      </c>
      <c r="M11" s="31">
        <f>J11/$J$7</f>
        <v>0.55012370113805042</v>
      </c>
      <c r="N11" s="29">
        <f>N9-N10</f>
        <v>5185</v>
      </c>
      <c r="O11" s="22">
        <f t="shared" si="4"/>
        <v>-0.68909276248725793</v>
      </c>
      <c r="P11" s="20">
        <f t="shared" si="5"/>
        <v>-11492</v>
      </c>
      <c r="Q11" s="22">
        <f t="shared" si="6"/>
        <v>224.43478260869566</v>
      </c>
      <c r="R11" s="20">
        <f t="shared" si="7"/>
        <v>5162</v>
      </c>
      <c r="S11" s="31">
        <f>N11/$N$7</f>
        <v>0.1242094672288233</v>
      </c>
      <c r="T11" s="31">
        <f>N11/$N$6</f>
        <v>3.2659977197855843E-2</v>
      </c>
      <c r="V11" s="29"/>
      <c r="W11" s="79"/>
      <c r="AE11" s="1" t="s">
        <v>174</v>
      </c>
    </row>
    <row r="12" spans="1:31" s="4" customFormat="1" ht="7.5" customHeight="1" x14ac:dyDescent="0.25"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AE12" s="1" t="s">
        <v>175</v>
      </c>
    </row>
    <row r="13" spans="1:31" s="4" customFormat="1" x14ac:dyDescent="0.25">
      <c r="B13" s="125" t="s">
        <v>176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177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178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179</v>
      </c>
      <c r="N39" s="14">
        <v>2021</v>
      </c>
      <c r="O39" s="14" t="s">
        <v>179</v>
      </c>
      <c r="P39" s="14" t="s">
        <v>180</v>
      </c>
      <c r="Q39" s="14" t="s">
        <v>181</v>
      </c>
      <c r="R39" s="14" t="s">
        <v>182</v>
      </c>
      <c r="S39" s="87"/>
      <c r="T39" s="87"/>
      <c r="AE39" s="1"/>
    </row>
    <row r="40" spans="2:31" s="4" customFormat="1" ht="18.75" hidden="1" x14ac:dyDescent="0.3">
      <c r="B40" s="221" t="s">
        <v>166</v>
      </c>
      <c r="C40" s="221"/>
      <c r="D40" s="221"/>
      <c r="E40" s="222"/>
      <c r="F40" s="222"/>
      <c r="G40" s="222"/>
      <c r="H40" s="222"/>
      <c r="I40" s="222"/>
      <c r="J40" s="222">
        <v>1824653</v>
      </c>
      <c r="K40" s="222"/>
      <c r="L40" s="222"/>
      <c r="M40" s="223"/>
      <c r="N40" s="222">
        <v>2354005</v>
      </c>
      <c r="O40" s="223"/>
      <c r="P40" s="223">
        <v>1</v>
      </c>
      <c r="Q40" s="223">
        <v>0.2901110512519367</v>
      </c>
      <c r="R40" s="222">
        <v>529352</v>
      </c>
      <c r="S40" s="234"/>
      <c r="T40" s="234"/>
      <c r="AE40" s="1"/>
    </row>
    <row r="41" spans="2:31" ht="18.75" hidden="1" x14ac:dyDescent="0.3">
      <c r="B41" s="221" t="s">
        <v>167</v>
      </c>
      <c r="C41" s="221"/>
      <c r="D41" s="221"/>
      <c r="E41" s="222"/>
      <c r="F41" s="222"/>
      <c r="G41" s="222"/>
      <c r="H41" s="222"/>
      <c r="I41" s="222"/>
      <c r="J41" s="222">
        <v>603938</v>
      </c>
      <c r="K41" s="222"/>
      <c r="L41" s="222"/>
      <c r="M41" s="223">
        <v>1</v>
      </c>
      <c r="N41" s="222">
        <v>936181</v>
      </c>
      <c r="O41" s="223">
        <v>1</v>
      </c>
      <c r="P41" s="223">
        <v>0.39769711619134201</v>
      </c>
      <c r="Q41" s="223">
        <v>0.55012766211101138</v>
      </c>
      <c r="R41" s="222">
        <v>332243</v>
      </c>
      <c r="S41" s="234"/>
      <c r="T41" s="234"/>
      <c r="AE41" s="1" t="s">
        <v>168</v>
      </c>
    </row>
    <row r="42" spans="2:31" ht="15.75" hidden="1" x14ac:dyDescent="0.25">
      <c r="B42" s="224" t="s">
        <v>100</v>
      </c>
      <c r="C42" s="224"/>
      <c r="D42" s="224"/>
      <c r="E42" s="225"/>
      <c r="F42" s="225"/>
      <c r="G42" s="225"/>
      <c r="H42" s="225"/>
      <c r="I42" s="225"/>
      <c r="J42" s="225">
        <v>276550.36166633503</v>
      </c>
      <c r="K42" s="225"/>
      <c r="L42" s="225"/>
      <c r="M42" s="226">
        <v>0.45791184139155844</v>
      </c>
      <c r="N42" s="225">
        <v>430252.45635520399</v>
      </c>
      <c r="O42" s="226">
        <v>0.4595825554622493</v>
      </c>
      <c r="P42" s="226">
        <v>0.18277465695918402</v>
      </c>
      <c r="Q42" s="226">
        <v>0.55578337978930015</v>
      </c>
      <c r="R42" s="225">
        <v>153702.09468886897</v>
      </c>
      <c r="S42" s="235"/>
      <c r="T42" s="235"/>
      <c r="AE42" s="1" t="s">
        <v>169</v>
      </c>
    </row>
    <row r="43" spans="2:31" s="4" customFormat="1" hidden="1" x14ac:dyDescent="0.25">
      <c r="B43" s="227" t="s">
        <v>103</v>
      </c>
      <c r="C43" s="236"/>
      <c r="D43" s="236"/>
      <c r="E43" s="228"/>
      <c r="F43" s="228"/>
      <c r="G43" s="228"/>
      <c r="H43" s="228"/>
      <c r="I43" s="228"/>
      <c r="J43" s="228">
        <v>327387.63833385095</v>
      </c>
      <c r="K43" s="228"/>
      <c r="L43" s="228"/>
      <c r="M43" s="231">
        <v>0.54208815860874948</v>
      </c>
      <c r="N43" s="228">
        <v>505927.5436448183</v>
      </c>
      <c r="O43" s="231">
        <v>0.54041637636826456</v>
      </c>
      <c r="P43" s="231">
        <v>0.21492203442423372</v>
      </c>
      <c r="Q43" s="229">
        <v>0.54534711884540576</v>
      </c>
      <c r="R43" s="230">
        <v>178539.90531096736</v>
      </c>
      <c r="S43" s="237"/>
      <c r="T43" s="237"/>
      <c r="AE43" s="1" t="s">
        <v>170</v>
      </c>
    </row>
    <row r="44" spans="2:31" s="4" customFormat="1" hidden="1" x14ac:dyDescent="0.25">
      <c r="B44" s="232" t="s">
        <v>171</v>
      </c>
      <c r="C44" s="232"/>
      <c r="D44" s="23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172</v>
      </c>
    </row>
    <row r="45" spans="2:31" s="4" customFormat="1" hidden="1" x14ac:dyDescent="0.25">
      <c r="B45" s="232" t="s">
        <v>173</v>
      </c>
      <c r="C45" s="232"/>
      <c r="D45" s="23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174</v>
      </c>
    </row>
    <row r="46" spans="2:31" s="4" customFormat="1" ht="7.5" hidden="1" customHeight="1" x14ac:dyDescent="0.25"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AE46" s="1" t="s">
        <v>175</v>
      </c>
    </row>
    <row r="47" spans="2:31" s="4" customFormat="1" hidden="1" x14ac:dyDescent="0.25">
      <c r="B47" s="266" t="s">
        <v>176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48"/>
      <c r="T47" s="48"/>
      <c r="AE47" s="1" t="s">
        <v>177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296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1" t="s">
        <v>166</v>
      </c>
      <c r="C124" s="222">
        <v>137126</v>
      </c>
      <c r="D124" s="222">
        <v>55313</v>
      </c>
      <c r="E124" s="222">
        <v>70304</v>
      </c>
      <c r="F124" s="222">
        <v>161080</v>
      </c>
      <c r="G124" s="223">
        <f t="shared" ref="G124:G129" si="8">F124/E124-1</f>
        <v>1.2911925352753757</v>
      </c>
      <c r="H124" s="222">
        <f t="shared" ref="H124:H129" si="9">F124-E124</f>
        <v>90776</v>
      </c>
      <c r="I124" s="223"/>
      <c r="J124" s="222">
        <v>179837</v>
      </c>
      <c r="K124" s="223"/>
      <c r="L124" s="223">
        <f t="shared" ref="L124:L129" si="10">J124/F124-1</f>
        <v>0.116445244598957</v>
      </c>
      <c r="M124" s="222">
        <f t="shared" ref="M124:M129" si="11">J124-F124</f>
        <v>18757</v>
      </c>
      <c r="N124" s="223">
        <f t="shared" ref="N124:N129" si="12">J124/D124-1</f>
        <v>2.2512610055502322</v>
      </c>
      <c r="O124" s="222">
        <f t="shared" ref="O124:O129" si="13">J124-D124</f>
        <v>124524</v>
      </c>
      <c r="Z124" s="1"/>
      <c r="AE124"/>
    </row>
    <row r="125" spans="2:31" ht="18.75" x14ac:dyDescent="0.3">
      <c r="B125" s="221" t="s">
        <v>167</v>
      </c>
      <c r="C125" s="222">
        <v>41904</v>
      </c>
      <c r="D125" s="222">
        <v>24273</v>
      </c>
      <c r="E125" s="222">
        <v>26311</v>
      </c>
      <c r="F125" s="222">
        <v>32375</v>
      </c>
      <c r="G125" s="223">
        <f t="shared" si="8"/>
        <v>0.23047394625821904</v>
      </c>
      <c r="H125" s="222">
        <f t="shared" si="9"/>
        <v>6064</v>
      </c>
      <c r="I125" s="223">
        <f>F125/$F$7</f>
        <v>1.1483346930089029</v>
      </c>
      <c r="J125" s="222">
        <v>47068</v>
      </c>
      <c r="K125" s="223">
        <f>J125/$J$125</f>
        <v>1</v>
      </c>
      <c r="L125" s="223">
        <f t="shared" si="10"/>
        <v>0.45383783783783782</v>
      </c>
      <c r="M125" s="222">
        <f t="shared" si="11"/>
        <v>14693</v>
      </c>
      <c r="N125" s="223">
        <f t="shared" si="12"/>
        <v>0.93910929839739632</v>
      </c>
      <c r="O125" s="222">
        <f t="shared" si="13"/>
        <v>22795</v>
      </c>
      <c r="Z125" s="1"/>
      <c r="AE125"/>
    </row>
    <row r="126" spans="2:31" ht="15.75" x14ac:dyDescent="0.25">
      <c r="B126" s="224" t="s">
        <v>100</v>
      </c>
      <c r="C126" s="225">
        <v>19152</v>
      </c>
      <c r="D126" s="225">
        <v>15343</v>
      </c>
      <c r="E126" s="225">
        <v>4744</v>
      </c>
      <c r="F126" s="225">
        <v>9037</v>
      </c>
      <c r="G126" s="226">
        <f t="shared" si="8"/>
        <v>0.9049325463743676</v>
      </c>
      <c r="H126" s="225">
        <f t="shared" si="9"/>
        <v>4293</v>
      </c>
      <c r="I126" s="226">
        <f>F126/$F$7</f>
        <v>0.32054055971340406</v>
      </c>
      <c r="J126" s="225">
        <v>15069</v>
      </c>
      <c r="K126" s="226">
        <f>J126/$J$125</f>
        <v>0.32015382000509901</v>
      </c>
      <c r="L126" s="226">
        <f t="shared" si="10"/>
        <v>0.66747814540223516</v>
      </c>
      <c r="M126" s="225">
        <f t="shared" si="11"/>
        <v>6032</v>
      </c>
      <c r="N126" s="226">
        <f t="shared" si="12"/>
        <v>-1.7858306719676698E-2</v>
      </c>
      <c r="O126" s="225">
        <f t="shared" si="13"/>
        <v>-274</v>
      </c>
      <c r="Z126" s="1"/>
      <c r="AE126"/>
    </row>
    <row r="127" spans="2:31" x14ac:dyDescent="0.25">
      <c r="B127" s="227" t="s">
        <v>103</v>
      </c>
      <c r="C127" s="228">
        <v>22752</v>
      </c>
      <c r="D127" s="228">
        <v>8930</v>
      </c>
      <c r="E127" s="228">
        <v>21567</v>
      </c>
      <c r="F127" s="228">
        <v>23338</v>
      </c>
      <c r="G127" s="229">
        <f t="shared" si="8"/>
        <v>8.2116196040246781E-2</v>
      </c>
      <c r="H127" s="230">
        <f t="shared" si="9"/>
        <v>1771</v>
      </c>
      <c r="I127" s="231">
        <f>F127/$F$7</f>
        <v>0.82779413329549889</v>
      </c>
      <c r="J127" s="228">
        <v>31999</v>
      </c>
      <c r="K127" s="231">
        <f>J127/$J$125</f>
        <v>0.67984617999490105</v>
      </c>
      <c r="L127" s="229">
        <f t="shared" si="10"/>
        <v>0.37111149198731685</v>
      </c>
      <c r="M127" s="230">
        <f t="shared" si="11"/>
        <v>8661</v>
      </c>
      <c r="N127" s="229">
        <f t="shared" si="12"/>
        <v>2.5833146696528555</v>
      </c>
      <c r="O127" s="230">
        <f t="shared" si="13"/>
        <v>23069</v>
      </c>
      <c r="Z127" s="1"/>
      <c r="AE127"/>
    </row>
    <row r="128" spans="2:31" x14ac:dyDescent="0.25">
      <c r="B128" s="232" t="s">
        <v>171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0.49356223175965663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2" t="s">
        <v>173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0.33423190153584226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Z130" s="1"/>
      <c r="AE130"/>
    </row>
    <row r="131" spans="2:31" x14ac:dyDescent="0.25">
      <c r="B131" s="125" t="s">
        <v>176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ACC85-77BD-4FFB-A8E4-661B91B77492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184</v>
      </c>
      <c r="C6" s="240">
        <v>27899</v>
      </c>
      <c r="D6" s="240">
        <v>11442</v>
      </c>
      <c r="E6" s="240">
        <v>14930</v>
      </c>
      <c r="F6" s="241">
        <f>E6/$E$6</f>
        <v>1</v>
      </c>
      <c r="G6" s="240">
        <v>28193</v>
      </c>
      <c r="H6" s="241">
        <f>G6/E6-1</f>
        <v>0.88834561286001335</v>
      </c>
      <c r="I6" s="240">
        <f>G6-E6</f>
        <v>13263</v>
      </c>
      <c r="J6" s="241">
        <f>G6/$G$6</f>
        <v>1</v>
      </c>
      <c r="K6" s="240">
        <v>30315</v>
      </c>
      <c r="L6" s="241">
        <f t="shared" ref="L6:L12" si="0">K6/G6-1</f>
        <v>7.5266910225942674E-2</v>
      </c>
      <c r="M6" s="240">
        <f t="shared" ref="M6:M12" si="1">K6-G6</f>
        <v>2122</v>
      </c>
      <c r="N6" s="241">
        <f>K6/$K$6</f>
        <v>1</v>
      </c>
      <c r="O6" s="240">
        <v>41744</v>
      </c>
      <c r="P6" s="241">
        <f t="shared" ref="P6:P11" si="2">O6/K6-1</f>
        <v>0.37700808180768597</v>
      </c>
      <c r="Q6" s="240">
        <f t="shared" ref="Q6:Q12" si="3">O6-K6</f>
        <v>11429</v>
      </c>
      <c r="R6" s="241">
        <f>O6/C6-1</f>
        <v>0.49625434603390794</v>
      </c>
      <c r="S6" s="240">
        <f>O6-C6</f>
        <v>13845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42" t="s">
        <v>185</v>
      </c>
      <c r="C7" s="243">
        <v>27538</v>
      </c>
      <c r="D7" s="243">
        <v>11351</v>
      </c>
      <c r="E7" s="243">
        <v>14677</v>
      </c>
      <c r="F7" s="244">
        <f t="shared" ref="F7:F12" si="4">E7/$E$6</f>
        <v>0.98305425318151374</v>
      </c>
      <c r="G7" s="243">
        <v>27176</v>
      </c>
      <c r="H7" s="245">
        <f>G7/E7-1</f>
        <v>0.85160455133882951</v>
      </c>
      <c r="I7" s="246">
        <f>G7-E7</f>
        <v>12499</v>
      </c>
      <c r="J7" s="244">
        <f>G7/$G$6</f>
        <v>0.96392721597559683</v>
      </c>
      <c r="K7" s="243">
        <v>29241</v>
      </c>
      <c r="L7" s="247">
        <f t="shared" si="0"/>
        <v>7.5986164262584532E-2</v>
      </c>
      <c r="M7" s="248">
        <f t="shared" si="1"/>
        <v>2065</v>
      </c>
      <c r="N7" s="244">
        <f>K7/$K$6</f>
        <v>0.96457199406234539</v>
      </c>
      <c r="O7" s="243">
        <v>39888</v>
      </c>
      <c r="P7" s="245">
        <f t="shared" si="2"/>
        <v>0.36411203447214535</v>
      </c>
      <c r="Q7" s="246">
        <f t="shared" si="3"/>
        <v>10647</v>
      </c>
      <c r="R7" s="245">
        <f t="shared" ref="R7:R10" si="5">O7/C7-1</f>
        <v>0.44847120342799052</v>
      </c>
      <c r="S7" s="246">
        <f t="shared" ref="S7:S10" si="6">O7-C7</f>
        <v>12350</v>
      </c>
      <c r="T7" s="244">
        <f>O7/$O$6</f>
        <v>0.95553852050594101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9">
        <v>1150</v>
      </c>
      <c r="D8" s="249">
        <v>97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-1150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26388</v>
      </c>
      <c r="D9" s="249">
        <v>11254</v>
      </c>
      <c r="E9" s="249">
        <v>14677</v>
      </c>
      <c r="F9" s="255">
        <f t="shared" si="4"/>
        <v>0.98305425318151374</v>
      </c>
      <c r="G9" s="249">
        <v>0</v>
      </c>
      <c r="H9" s="251">
        <f>IFERROR(G9/E9-1,"-")</f>
        <v>-1</v>
      </c>
      <c r="I9" s="256">
        <f t="shared" si="7"/>
        <v>-14677</v>
      </c>
      <c r="J9" s="255">
        <f t="shared" si="8"/>
        <v>0</v>
      </c>
      <c r="K9" s="249">
        <v>23432</v>
      </c>
      <c r="L9" s="253" t="str">
        <f>IFERROR(K9/G9-1,"-")</f>
        <v>-</v>
      </c>
      <c r="M9" s="254" t="str">
        <f>IF(G9=0,"nd",K9-G9)</f>
        <v>nd</v>
      </c>
      <c r="N9" s="255">
        <f t="shared" si="9"/>
        <v>0.77295068447963056</v>
      </c>
      <c r="O9" s="249">
        <v>0</v>
      </c>
      <c r="P9" s="253">
        <f t="shared" si="2"/>
        <v>-1</v>
      </c>
      <c r="Q9" s="256">
        <f t="shared" si="3"/>
        <v>-23432</v>
      </c>
      <c r="R9" s="257">
        <f t="shared" si="5"/>
        <v>-1</v>
      </c>
      <c r="S9" s="256">
        <f t="shared" si="6"/>
        <v>-26388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186</v>
      </c>
      <c r="C10" s="258" t="e">
        <v>#REF!</v>
      </c>
      <c r="D10" s="258" t="e">
        <v>#REF!</v>
      </c>
      <c r="E10" s="258" t="e">
        <v>#REF!</v>
      </c>
      <c r="F10" s="259" t="str">
        <f>IFERROR(E10/$E$6,"-")</f>
        <v>-</v>
      </c>
      <c r="G10" s="258" t="e">
        <v>#REF!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e">
        <v>#REF!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e">
        <v>#REF!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#REF!</v>
      </c>
      <c r="S10" s="248" t="e">
        <f t="shared" si="6"/>
        <v>#REF!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8" spans="1:27" x14ac:dyDescent="0.25">
      <c r="A18" t="s">
        <v>187</v>
      </c>
    </row>
    <row r="19" spans="1:27" x14ac:dyDescent="0.25">
      <c r="AA19" t="str">
        <f>CONCATENATE("Hoteles: 
",FIXED(O7,0)," viajeros 
cuota: ",FIXED(T7*100,1),"%")</f>
        <v>Hoteles: 
39.888 viajeros 
cuota: 95,6%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7" t="s">
        <v>178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1" t="s">
        <v>166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167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168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169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170</v>
      </c>
    </row>
    <row r="45" spans="2:31" s="4" customFormat="1" hidden="1" x14ac:dyDescent="0.25">
      <c r="B45" s="232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2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175</v>
      </c>
    </row>
    <row r="48" spans="2:31" s="4" customFormat="1" hidden="1" x14ac:dyDescent="0.25">
      <c r="B48" s="266" t="s">
        <v>176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184</v>
      </c>
      <c r="C134" s="240">
        <v>27899</v>
      </c>
      <c r="D134" s="225">
        <v>15343</v>
      </c>
      <c r="E134" s="225">
        <v>4744</v>
      </c>
      <c r="F134" s="225">
        <v>9037</v>
      </c>
      <c r="G134" s="226">
        <f>F134/E134-1</f>
        <v>0.9049325463743676</v>
      </c>
      <c r="H134" s="225">
        <f>F134-E134</f>
        <v>4293</v>
      </c>
      <c r="I134" s="226">
        <f>F134/F$134</f>
        <v>1</v>
      </c>
      <c r="J134" s="225">
        <v>15069</v>
      </c>
      <c r="K134" s="226">
        <f>J134/J$134</f>
        <v>1</v>
      </c>
      <c r="L134" s="226">
        <f>J134/F134-1</f>
        <v>0.66747814540223516</v>
      </c>
      <c r="M134" s="225">
        <f>J134-F134</f>
        <v>6032</v>
      </c>
      <c r="N134" s="226">
        <f>J134/D134-1</f>
        <v>-1.7858306719676698E-2</v>
      </c>
      <c r="O134" s="225">
        <f>J134-D134</f>
        <v>-274</v>
      </c>
      <c r="Q134" s="29"/>
      <c r="R134" s="79"/>
      <c r="Z134" s="1" t="s">
        <v>168</v>
      </c>
      <c r="AE134"/>
    </row>
    <row r="135" spans="1:31" s="4" customFormat="1" x14ac:dyDescent="0.25">
      <c r="B135" s="242" t="s">
        <v>185</v>
      </c>
      <c r="C135" s="243">
        <v>27538</v>
      </c>
      <c r="D135" s="243">
        <v>15218</v>
      </c>
      <c r="E135" s="243">
        <v>4596</v>
      </c>
      <c r="F135" s="243">
        <v>8021</v>
      </c>
      <c r="G135" s="247">
        <f>IFERROR(F135/E135-1,"-")</f>
        <v>0.7452132288946911</v>
      </c>
      <c r="H135" s="243">
        <f t="shared" ref="H135:H138" si="14">F135-E135</f>
        <v>3425</v>
      </c>
      <c r="I135" s="245">
        <f>F135/F$134</f>
        <v>0.88757330972667925</v>
      </c>
      <c r="J135" s="243">
        <v>14084</v>
      </c>
      <c r="K135" s="244">
        <f t="shared" ref="K135:K138" si="15">J135/J$134</f>
        <v>0.93463401685579672</v>
      </c>
      <c r="L135" s="245">
        <f t="shared" ref="L135:L138" si="16">J135/F135-1</f>
        <v>0.75589078668495202</v>
      </c>
      <c r="M135" s="246">
        <f t="shared" ref="M135:M138" si="17">J135-F135</f>
        <v>6063</v>
      </c>
      <c r="N135" s="244">
        <f t="shared" ref="N135:N138" si="18">J135/D135-1</f>
        <v>-7.4517019319227273E-2</v>
      </c>
      <c r="O135" s="243">
        <f t="shared" ref="O135:O138" si="19">J135-D135</f>
        <v>-1134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9">
        <v>1150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18633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186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175</v>
      </c>
    </row>
    <row r="140" spans="1:31" s="4" customFormat="1" ht="32.25" customHeight="1" x14ac:dyDescent="0.25">
      <c r="B140" s="308" t="s">
        <v>189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39215-26CA-4317-8111-E3E18266FF9E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190</v>
      </c>
      <c r="C6" s="240">
        <v>12693</v>
      </c>
      <c r="D6" s="240">
        <v>7354</v>
      </c>
      <c r="E6" s="240">
        <v>1344</v>
      </c>
      <c r="F6" s="241">
        <f>E6/$E$6</f>
        <v>1</v>
      </c>
      <c r="G6" s="240">
        <v>5704</v>
      </c>
      <c r="H6" s="241">
        <f>G6/E6-1</f>
        <v>3.2440476190476186</v>
      </c>
      <c r="I6" s="240">
        <f>G6-E6</f>
        <v>4360</v>
      </c>
      <c r="J6" s="241">
        <f>G6/$G$6</f>
        <v>1</v>
      </c>
      <c r="K6" s="240">
        <v>9147</v>
      </c>
      <c r="L6" s="241">
        <f t="shared" ref="L6:L12" si="0">K6/G6-1</f>
        <v>0.60361150070126235</v>
      </c>
      <c r="M6" s="240">
        <f t="shared" ref="M6:M12" si="1">K6-G6</f>
        <v>3443</v>
      </c>
      <c r="N6" s="241">
        <f>K6/$K$6</f>
        <v>1</v>
      </c>
      <c r="O6" s="240">
        <v>15926</v>
      </c>
      <c r="P6" s="241">
        <f t="shared" ref="P6:P11" si="2">O6/K6-1</f>
        <v>0.74111730622061889</v>
      </c>
      <c r="Q6" s="240">
        <f t="shared" ref="Q6:Q12" si="3">O6-K6</f>
        <v>6779</v>
      </c>
      <c r="R6" s="241">
        <f>O6/C6-1</f>
        <v>0.25470731899472154</v>
      </c>
      <c r="S6" s="240">
        <f>O6-C6</f>
        <v>3233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42" t="s">
        <v>185</v>
      </c>
      <c r="C7" s="243">
        <v>12670</v>
      </c>
      <c r="D7" s="243">
        <v>7348</v>
      </c>
      <c r="E7" s="243">
        <v>1196</v>
      </c>
      <c r="F7" s="244">
        <f t="shared" ref="F7:F12" si="4">E7/$E$6</f>
        <v>0.88988095238095233</v>
      </c>
      <c r="G7" s="243">
        <v>4996</v>
      </c>
      <c r="H7" s="245">
        <f>G7/E7-1</f>
        <v>3.1772575250836121</v>
      </c>
      <c r="I7" s="246">
        <f>G7-E7</f>
        <v>3800</v>
      </c>
      <c r="J7" s="244">
        <f>G7/$G$6</f>
        <v>0.87587657784011219</v>
      </c>
      <c r="K7" s="243">
        <v>8397</v>
      </c>
      <c r="L7" s="247">
        <f t="shared" si="0"/>
        <v>0.68074459567654122</v>
      </c>
      <c r="M7" s="248">
        <f t="shared" si="1"/>
        <v>3401</v>
      </c>
      <c r="N7" s="244">
        <f>K7/$K$6</f>
        <v>0.91800590357494261</v>
      </c>
      <c r="O7" s="243">
        <v>15926</v>
      </c>
      <c r="P7" s="245">
        <f t="shared" si="2"/>
        <v>0.89662974871978096</v>
      </c>
      <c r="Q7" s="246">
        <f t="shared" si="3"/>
        <v>7529</v>
      </c>
      <c r="R7" s="245">
        <f t="shared" ref="R7:R10" si="5">O7/C7-1</f>
        <v>0.25698500394632995</v>
      </c>
      <c r="S7" s="246">
        <f t="shared" ref="S7:S10" si="6">O7-C7</f>
        <v>3256</v>
      </c>
      <c r="T7" s="244">
        <f>O7/$O$6</f>
        <v>1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9">
        <v>310</v>
      </c>
      <c r="D8" s="249">
        <v>40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-310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12360</v>
      </c>
      <c r="D9" s="249">
        <v>7308</v>
      </c>
      <c r="E9" s="249">
        <v>1196</v>
      </c>
      <c r="F9" s="255">
        <f t="shared" si="4"/>
        <v>0.88988095238095233</v>
      </c>
      <c r="G9" s="249">
        <v>0</v>
      </c>
      <c r="H9" s="251">
        <f>IFERROR(G9/E9-1,"-")</f>
        <v>-1</v>
      </c>
      <c r="I9" s="256">
        <f t="shared" si="7"/>
        <v>-1196</v>
      </c>
      <c r="J9" s="255">
        <f t="shared" si="8"/>
        <v>0</v>
      </c>
      <c r="K9" s="249">
        <v>6939</v>
      </c>
      <c r="L9" s="253" t="str">
        <f>IFERROR(K9/G9-1,"-")</f>
        <v>-</v>
      </c>
      <c r="M9" s="254" t="str">
        <f>IF(G9=0,"nd",K9-G9)</f>
        <v>nd</v>
      </c>
      <c r="N9" s="255">
        <f t="shared" si="9"/>
        <v>0.75860938012463097</v>
      </c>
      <c r="O9" s="249">
        <v>0</v>
      </c>
      <c r="P9" s="253">
        <f t="shared" si="2"/>
        <v>-1</v>
      </c>
      <c r="Q9" s="256">
        <f t="shared" si="3"/>
        <v>-6939</v>
      </c>
      <c r="R9" s="257">
        <f t="shared" si="5"/>
        <v>-1</v>
      </c>
      <c r="S9" s="256">
        <f t="shared" si="6"/>
        <v>-12360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186</v>
      </c>
      <c r="C10" s="258" t="s">
        <v>222</v>
      </c>
      <c r="D10" s="258" t="s">
        <v>222</v>
      </c>
      <c r="E10" s="258" t="s">
        <v>222</v>
      </c>
      <c r="F10" s="259" t="str">
        <f>IFERROR(E10/$E$6,"-")</f>
        <v>-</v>
      </c>
      <c r="G10" s="258" t="s">
        <v>222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s">
        <v>222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s">
        <v>222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#VALUE!</v>
      </c>
      <c r="S10" s="248" t="e">
        <f t="shared" si="6"/>
        <v>#VALUE!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15.926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178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1" t="s">
        <v>166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167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168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169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170</v>
      </c>
    </row>
    <row r="45" spans="2:31" s="4" customFormat="1" hidden="1" x14ac:dyDescent="0.25">
      <c r="B45" s="232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2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175</v>
      </c>
    </row>
    <row r="48" spans="2:31" s="4" customFormat="1" hidden="1" x14ac:dyDescent="0.25">
      <c r="B48" s="266" t="s">
        <v>176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190</v>
      </c>
      <c r="C134" s="225">
        <v>19152</v>
      </c>
      <c r="D134" s="225">
        <v>15343</v>
      </c>
      <c r="E134" s="225">
        <v>4744</v>
      </c>
      <c r="F134" s="225">
        <v>9037</v>
      </c>
      <c r="G134" s="226">
        <f>F134/E134-1</f>
        <v>0.9049325463743676</v>
      </c>
      <c r="H134" s="225">
        <f>F134-E134</f>
        <v>4293</v>
      </c>
      <c r="I134" s="226">
        <f>F134/F$134</f>
        <v>1</v>
      </c>
      <c r="J134" s="225">
        <v>15069</v>
      </c>
      <c r="K134" s="226">
        <f>J134/J$134</f>
        <v>1</v>
      </c>
      <c r="L134" s="226">
        <f>J134/F134-1</f>
        <v>0.66747814540223516</v>
      </c>
      <c r="M134" s="225">
        <f>J134-F134</f>
        <v>6032</v>
      </c>
      <c r="N134" s="226">
        <f>J134/D134-1</f>
        <v>-1.7858306719676698E-2</v>
      </c>
      <c r="O134" s="225">
        <f>J134-D134</f>
        <v>-274</v>
      </c>
      <c r="Q134" s="29"/>
      <c r="R134" s="79"/>
      <c r="Z134" s="1" t="s">
        <v>168</v>
      </c>
      <c r="AE134"/>
    </row>
    <row r="135" spans="1:31" s="4" customFormat="1" x14ac:dyDescent="0.25">
      <c r="B135" s="242" t="s">
        <v>185</v>
      </c>
      <c r="C135" s="243">
        <v>19125</v>
      </c>
      <c r="D135" s="243">
        <v>15218</v>
      </c>
      <c r="E135" s="243">
        <v>4596</v>
      </c>
      <c r="F135" s="243">
        <v>8021</v>
      </c>
      <c r="G135" s="247">
        <f>IFERROR(F135/E135-1,"-")</f>
        <v>0.7452132288946911</v>
      </c>
      <c r="H135" s="243">
        <f t="shared" ref="H135:H138" si="14">F135-E135</f>
        <v>3425</v>
      </c>
      <c r="I135" s="245">
        <f>F135/F$134</f>
        <v>0.88757330972667925</v>
      </c>
      <c r="J135" s="243">
        <v>14084</v>
      </c>
      <c r="K135" s="244">
        <f t="shared" ref="K135:K138" si="15">J135/J$134</f>
        <v>0.93463401685579672</v>
      </c>
      <c r="L135" s="245">
        <f t="shared" ref="L135:L138" si="16">J135/F135-1</f>
        <v>0.75589078668495202</v>
      </c>
      <c r="M135" s="246">
        <f t="shared" ref="M135:M138" si="17">J135-F135</f>
        <v>6063</v>
      </c>
      <c r="N135" s="244">
        <f t="shared" ref="N135:N138" si="18">J135/D135-1</f>
        <v>-7.4517019319227273E-2</v>
      </c>
      <c r="O135" s="243">
        <f t="shared" ref="O135:O138" si="19">J135-D135</f>
        <v>-1134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9">
        <v>492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18633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186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175</v>
      </c>
    </row>
    <row r="140" spans="1:31" s="4" customFormat="1" ht="32.25" customHeight="1" x14ac:dyDescent="0.25">
      <c r="B140" s="308" t="s">
        <v>189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E72B6-9F7D-42E3-A28B-6EA98F6ADCB8}">
  <sheetPr>
    <tabColor rgb="FF336600"/>
  </sheetPr>
  <dimension ref="A3:A23"/>
  <sheetViews>
    <sheetView showGridLines="0" workbookViewId="0">
      <selection activeCell="F17" sqref="F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61429-7321-4C7B-A758-EEA508243D0E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192</v>
      </c>
      <c r="C6" s="240">
        <v>15206</v>
      </c>
      <c r="D6" s="240">
        <v>4088</v>
      </c>
      <c r="E6" s="240">
        <v>13586</v>
      </c>
      <c r="F6" s="241">
        <f>E6/$E$6</f>
        <v>1</v>
      </c>
      <c r="G6" s="240">
        <v>22489</v>
      </c>
      <c r="H6" s="241">
        <f>G6/E6-1</f>
        <v>0.65530693360812609</v>
      </c>
      <c r="I6" s="240">
        <f>G6-E6</f>
        <v>8903</v>
      </c>
      <c r="J6" s="241">
        <f>G6/$G$6</f>
        <v>1</v>
      </c>
      <c r="K6" s="240">
        <v>21168</v>
      </c>
      <c r="L6" s="241">
        <f t="shared" ref="L6:L12" si="0">K6/G6-1</f>
        <v>-5.8739828360531821E-2</v>
      </c>
      <c r="M6" s="240">
        <f t="shared" ref="M6:M12" si="1">K6-G6</f>
        <v>-1321</v>
      </c>
      <c r="N6" s="241">
        <f>K6/$K$6</f>
        <v>1</v>
      </c>
      <c r="O6" s="240">
        <v>25818</v>
      </c>
      <c r="P6" s="241">
        <f t="shared" ref="P6:P11" si="2">O6/K6-1</f>
        <v>0.21967120181405897</v>
      </c>
      <c r="Q6" s="240">
        <f t="shared" ref="Q6:Q12" si="3">O6-K6</f>
        <v>4650</v>
      </c>
      <c r="R6" s="241">
        <f>O6/C6-1</f>
        <v>0.6978824148362488</v>
      </c>
      <c r="S6" s="240">
        <f>O6-C6</f>
        <v>10612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42" t="s">
        <v>185</v>
      </c>
      <c r="C7" s="243">
        <v>14868</v>
      </c>
      <c r="D7" s="243">
        <v>4003</v>
      </c>
      <c r="E7" s="243">
        <v>13481</v>
      </c>
      <c r="F7" s="244">
        <f t="shared" ref="F7:F12" si="4">E7/$E$6</f>
        <v>0.99227145591049615</v>
      </c>
      <c r="G7" s="243">
        <v>22180</v>
      </c>
      <c r="H7" s="245">
        <f>G7/E7-1</f>
        <v>0.6452785401676433</v>
      </c>
      <c r="I7" s="246">
        <f>G7-E7</f>
        <v>8699</v>
      </c>
      <c r="J7" s="244">
        <f>G7/$G$6</f>
        <v>0.98625994930855088</v>
      </c>
      <c r="K7" s="243">
        <v>20844</v>
      </c>
      <c r="L7" s="247">
        <f t="shared" si="0"/>
        <v>-6.0234445446348039E-2</v>
      </c>
      <c r="M7" s="248">
        <f t="shared" si="1"/>
        <v>-1336</v>
      </c>
      <c r="N7" s="244">
        <f>K7/$K$6</f>
        <v>0.98469387755102045</v>
      </c>
      <c r="O7" s="243">
        <v>23962</v>
      </c>
      <c r="P7" s="245">
        <f t="shared" si="2"/>
        <v>0.14958741124544228</v>
      </c>
      <c r="Q7" s="246">
        <f t="shared" si="3"/>
        <v>3118</v>
      </c>
      <c r="R7" s="245">
        <f t="shared" ref="R7:R10" si="5">O7/C7-1</f>
        <v>0.61164917944578967</v>
      </c>
      <c r="S7" s="246">
        <f t="shared" ref="S7:S10" si="6">O7-C7</f>
        <v>9094</v>
      </c>
      <c r="T7" s="244">
        <f>O7/$O$6</f>
        <v>0.92811216980401268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9">
        <v>840</v>
      </c>
      <c r="D8" s="249">
        <v>57</v>
      </c>
      <c r="E8" s="249">
        <v>0</v>
      </c>
      <c r="F8" s="250">
        <f t="shared" si="4"/>
        <v>0</v>
      </c>
      <c r="G8" s="249">
        <v>0</v>
      </c>
      <c r="H8" s="251" t="str">
        <f>IFERROR(G8/E8-1,"-")</f>
        <v>-</v>
      </c>
      <c r="I8" s="252">
        <f t="shared" ref="I8:I12" si="7">G8-E8</f>
        <v>0</v>
      </c>
      <c r="J8" s="250">
        <f t="shared" ref="J8:J12" si="8">G8/$G$6</f>
        <v>0</v>
      </c>
      <c r="K8" s="249">
        <v>0</v>
      </c>
      <c r="L8" s="253" t="str">
        <f>IFERROR(K8/G8-1,"-")</f>
        <v>-</v>
      </c>
      <c r="M8" s="254" t="str">
        <f>IF(G8=0,"nd",K8-G8)</f>
        <v>nd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>
        <f>IFERROR(O8/C8-1,"-")</f>
        <v>-1</v>
      </c>
      <c r="S8" s="256">
        <f t="shared" si="6"/>
        <v>-840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14028</v>
      </c>
      <c r="D9" s="249">
        <v>3946</v>
      </c>
      <c r="E9" s="249">
        <v>13481</v>
      </c>
      <c r="F9" s="255">
        <f t="shared" si="4"/>
        <v>0.99227145591049615</v>
      </c>
      <c r="G9" s="249">
        <v>0</v>
      </c>
      <c r="H9" s="251">
        <f>IFERROR(G9/E9-1,"-")</f>
        <v>-1</v>
      </c>
      <c r="I9" s="256">
        <f t="shared" si="7"/>
        <v>-13481</v>
      </c>
      <c r="J9" s="255">
        <f t="shared" si="8"/>
        <v>0</v>
      </c>
      <c r="K9" s="249">
        <v>16493</v>
      </c>
      <c r="L9" s="253" t="str">
        <f>IFERROR(K9/G9-1,"-")</f>
        <v>-</v>
      </c>
      <c r="M9" s="254" t="str">
        <f>IF(G9=0,"nd",K9-G9)</f>
        <v>nd</v>
      </c>
      <c r="N9" s="255">
        <f t="shared" si="9"/>
        <v>0.77914777021919879</v>
      </c>
      <c r="O9" s="249">
        <v>0</v>
      </c>
      <c r="P9" s="253">
        <f t="shared" si="2"/>
        <v>-1</v>
      </c>
      <c r="Q9" s="256">
        <f t="shared" si="3"/>
        <v>-16493</v>
      </c>
      <c r="R9" s="257">
        <f t="shared" si="5"/>
        <v>-1</v>
      </c>
      <c r="S9" s="256">
        <f t="shared" si="6"/>
        <v>-14028</v>
      </c>
      <c r="T9" s="255">
        <f t="shared" si="10"/>
        <v>0</v>
      </c>
      <c r="V9" s="29"/>
      <c r="W9" s="79"/>
      <c r="AE9" s="1"/>
    </row>
    <row r="10" spans="1:31" s="4" customFormat="1" x14ac:dyDescent="0.25">
      <c r="B10" s="242" t="s">
        <v>186</v>
      </c>
      <c r="C10" s="258" t="s">
        <v>222</v>
      </c>
      <c r="D10" s="258" t="s">
        <v>222</v>
      </c>
      <c r="E10" s="258" t="s">
        <v>222</v>
      </c>
      <c r="F10" s="259" t="str">
        <f>IFERROR(E10/$E$6,"-")</f>
        <v>-</v>
      </c>
      <c r="G10" s="258" t="s">
        <v>222</v>
      </c>
      <c r="H10" s="247" t="str">
        <f>IFERROR(G10/E10-1,"-")</f>
        <v>-</v>
      </c>
      <c r="I10" s="248" t="str">
        <f>IFERROR(G10-E10,"-")</f>
        <v>-</v>
      </c>
      <c r="J10" s="259" t="str">
        <f>IFERROR(G10/$G$6,"-")</f>
        <v>-</v>
      </c>
      <c r="K10" s="258" t="s">
        <v>222</v>
      </c>
      <c r="L10" s="247" t="str">
        <f>IFERROR(K10/G10-1,"-")</f>
        <v>-</v>
      </c>
      <c r="M10" s="248" t="str">
        <f>IFERROR(K10-G10,"-")</f>
        <v>-</v>
      </c>
      <c r="N10" s="259" t="str">
        <f>IFERROR(K10/$K$6,"-")</f>
        <v>-</v>
      </c>
      <c r="O10" s="258" t="s">
        <v>222</v>
      </c>
      <c r="P10" s="247" t="str">
        <f>IFERROR(O10/K10-1,"-")</f>
        <v>-</v>
      </c>
      <c r="Q10" s="248" t="str">
        <f>IFERROR(O10-K10,"-")</f>
        <v>-</v>
      </c>
      <c r="R10" s="247" t="e">
        <f t="shared" si="5"/>
        <v>#VALUE!</v>
      </c>
      <c r="S10" s="248" t="e">
        <f t="shared" si="6"/>
        <v>#VALUE!</v>
      </c>
      <c r="T10" s="259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9" t="e">
        <v>#REF!</v>
      </c>
      <c r="D11" s="249" t="e">
        <v>#REF!</v>
      </c>
      <c r="E11" s="249" t="e">
        <v>#REF!</v>
      </c>
      <c r="F11" s="255" t="e">
        <f t="shared" si="4"/>
        <v>#REF!</v>
      </c>
      <c r="G11" s="249" t="e">
        <v>#REF!</v>
      </c>
      <c r="H11" s="257" t="e">
        <f t="shared" ref="H11:H12" si="11">G11/E11-1</f>
        <v>#REF!</v>
      </c>
      <c r="I11" s="256" t="e">
        <f t="shared" si="7"/>
        <v>#REF!</v>
      </c>
      <c r="J11" s="255" t="e">
        <f t="shared" si="8"/>
        <v>#REF!</v>
      </c>
      <c r="K11" s="249" t="e">
        <v>#REF!</v>
      </c>
      <c r="L11" s="253" t="e">
        <f>K11/G11-1</f>
        <v>#REF!</v>
      </c>
      <c r="M11" s="256" t="e">
        <f t="shared" si="1"/>
        <v>#REF!</v>
      </c>
      <c r="N11" s="255" t="e">
        <f t="shared" si="9"/>
        <v>#REF!</v>
      </c>
      <c r="O11" s="249" t="e">
        <v>#REF!</v>
      </c>
      <c r="P11" s="257" t="e">
        <f t="shared" si="2"/>
        <v>#REF!</v>
      </c>
      <c r="Q11" s="256" t="e">
        <f t="shared" si="3"/>
        <v>#REF!</v>
      </c>
      <c r="R11" s="257" t="e">
        <f t="shared" ref="R11:R12" si="12">O11/D11-1</f>
        <v>#REF!</v>
      </c>
      <c r="S11" s="256" t="e">
        <f t="shared" ref="S11:S12" si="13">O11-D11</f>
        <v>#REF!</v>
      </c>
      <c r="T11" s="255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49" t="e">
        <v>#REF!</v>
      </c>
      <c r="D12" s="249" t="e">
        <v>#REF!</v>
      </c>
      <c r="E12" s="249" t="e">
        <v>#REF!</v>
      </c>
      <c r="F12" s="255" t="e">
        <f t="shared" si="4"/>
        <v>#REF!</v>
      </c>
      <c r="G12" s="249" t="e">
        <v>#REF!</v>
      </c>
      <c r="H12" s="257" t="e">
        <f t="shared" si="11"/>
        <v>#REF!</v>
      </c>
      <c r="I12" s="256" t="e">
        <f t="shared" si="7"/>
        <v>#REF!</v>
      </c>
      <c r="J12" s="255" t="e">
        <f t="shared" si="8"/>
        <v>#REF!</v>
      </c>
      <c r="K12" s="249" t="e">
        <v>#REF!</v>
      </c>
      <c r="L12" s="253" t="e">
        <f t="shared" si="0"/>
        <v>#REF!</v>
      </c>
      <c r="M12" s="256" t="e">
        <f t="shared" si="1"/>
        <v>#REF!</v>
      </c>
      <c r="N12" s="255" t="e">
        <f t="shared" si="9"/>
        <v>#REF!</v>
      </c>
      <c r="O12" s="249" t="e">
        <v>#REF!</v>
      </c>
      <c r="P12" s="257" t="e">
        <f>O12/K12-1</f>
        <v>#REF!</v>
      </c>
      <c r="Q12" s="256" t="e">
        <f t="shared" si="3"/>
        <v>#REF!</v>
      </c>
      <c r="R12" s="257" t="e">
        <f t="shared" si="12"/>
        <v>#REF!</v>
      </c>
      <c r="S12" s="256" t="e">
        <f t="shared" si="13"/>
        <v>#REF!</v>
      </c>
      <c r="T12" s="255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23.962 viajeros 
cuota: 92,8%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178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1" t="s">
        <v>166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167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168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169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170</v>
      </c>
    </row>
    <row r="45" spans="2:31" s="4" customFormat="1" hidden="1" x14ac:dyDescent="0.25">
      <c r="B45" s="232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2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175</v>
      </c>
    </row>
    <row r="48" spans="2:31" s="4" customFormat="1" hidden="1" x14ac:dyDescent="0.25">
      <c r="B48" s="266" t="s">
        <v>176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192</v>
      </c>
      <c r="C134" s="225">
        <v>22752</v>
      </c>
      <c r="D134" s="225">
        <v>8930</v>
      </c>
      <c r="E134" s="225">
        <v>21567</v>
      </c>
      <c r="F134" s="225">
        <v>23338</v>
      </c>
      <c r="G134" s="226">
        <f>F134/E134-1</f>
        <v>8.2116196040246781E-2</v>
      </c>
      <c r="H134" s="225">
        <f>F134-E134</f>
        <v>1771</v>
      </c>
      <c r="I134" s="226">
        <f>F134/F$134</f>
        <v>1</v>
      </c>
      <c r="J134" s="225">
        <v>31999</v>
      </c>
      <c r="K134" s="226">
        <f>J134/J$134</f>
        <v>1</v>
      </c>
      <c r="L134" s="226">
        <f>J134/F134-1</f>
        <v>0.37111149198731685</v>
      </c>
      <c r="M134" s="225">
        <f>J134-F134</f>
        <v>8661</v>
      </c>
      <c r="N134" s="226">
        <f>J134/D134-1</f>
        <v>2.5833146696528555</v>
      </c>
      <c r="O134" s="225">
        <f>J134-D134</f>
        <v>23069</v>
      </c>
      <c r="Q134" s="29"/>
      <c r="R134" s="79"/>
      <c r="Z134" s="1" t="s">
        <v>168</v>
      </c>
      <c r="AE134"/>
    </row>
    <row r="135" spans="1:31" s="4" customFormat="1" x14ac:dyDescent="0.25">
      <c r="B135" s="242" t="s">
        <v>185</v>
      </c>
      <c r="C135" s="243">
        <v>22237</v>
      </c>
      <c r="D135" s="243">
        <v>8814</v>
      </c>
      <c r="E135" s="243">
        <v>21207</v>
      </c>
      <c r="F135" s="243">
        <v>22920</v>
      </c>
      <c r="G135" s="247">
        <f>IFERROR(F135/E135-1,"-")</f>
        <v>8.0775215730654937E-2</v>
      </c>
      <c r="H135" s="243">
        <f t="shared" ref="H135:H138" si="14">F135-E135</f>
        <v>1713</v>
      </c>
      <c r="I135" s="245">
        <f>F135/F$134</f>
        <v>0.98208929642642895</v>
      </c>
      <c r="J135" s="243">
        <v>31464</v>
      </c>
      <c r="K135" s="244">
        <f t="shared" ref="K135:K138" si="15">J135/J$134</f>
        <v>0.9832807275227351</v>
      </c>
      <c r="L135" s="245">
        <f t="shared" ref="L135:L138" si="16">J135/F135-1</f>
        <v>0.37277486910994773</v>
      </c>
      <c r="M135" s="246">
        <f t="shared" ref="M135:M138" si="17">J135-F135</f>
        <v>8544</v>
      </c>
      <c r="N135" s="244">
        <f t="shared" ref="N135:N138" si="18">J135/D135-1</f>
        <v>2.5697753573859767</v>
      </c>
      <c r="O135" s="243">
        <f t="shared" ref="O135:O138" si="19">J135-D135</f>
        <v>22650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9">
        <v>1510</v>
      </c>
      <c r="D136" s="249">
        <v>0</v>
      </c>
      <c r="E136" s="249">
        <v>0</v>
      </c>
      <c r="F136" s="249">
        <v>0</v>
      </c>
      <c r="G136" s="253" t="str">
        <f t="shared" ref="G136:G138" si="20">IFERROR(F136/E136-1,"-")</f>
        <v>-</v>
      </c>
      <c r="H136" s="249">
        <f t="shared" si="14"/>
        <v>0</v>
      </c>
      <c r="I136" s="257">
        <f t="shared" ref="I136:I138" si="21">F136/F$134</f>
        <v>0</v>
      </c>
      <c r="J136" s="249">
        <v>0</v>
      </c>
      <c r="K136" s="255">
        <f t="shared" si="15"/>
        <v>0</v>
      </c>
      <c r="L136" s="257" t="e">
        <f t="shared" si="16"/>
        <v>#DIV/0!</v>
      </c>
      <c r="M136" s="256">
        <f t="shared" si="17"/>
        <v>0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20727</v>
      </c>
      <c r="D137" s="249">
        <v>0</v>
      </c>
      <c r="E137" s="249">
        <v>0</v>
      </c>
      <c r="F137" s="249">
        <v>0</v>
      </c>
      <c r="G137" s="251" t="str">
        <f t="shared" si="20"/>
        <v>-</v>
      </c>
      <c r="H137" s="249">
        <f t="shared" si="14"/>
        <v>0</v>
      </c>
      <c r="I137" s="261">
        <f t="shared" si="21"/>
        <v>0</v>
      </c>
      <c r="J137" s="249">
        <v>0</v>
      </c>
      <c r="K137" s="255">
        <f t="shared" si="15"/>
        <v>0</v>
      </c>
      <c r="L137" s="257" t="e">
        <f t="shared" si="16"/>
        <v>#DIV/0!</v>
      </c>
      <c r="M137" s="256">
        <f t="shared" si="17"/>
        <v>0</v>
      </c>
      <c r="N137" s="255" t="e">
        <f t="shared" si="18"/>
        <v>#DIV/0!</v>
      </c>
      <c r="O137" s="249">
        <f t="shared" si="19"/>
        <v>0</v>
      </c>
      <c r="Q137" s="29"/>
      <c r="R137" s="79"/>
      <c r="Z137" s="1"/>
    </row>
    <row r="138" spans="1:31" s="4" customFormat="1" x14ac:dyDescent="0.25">
      <c r="B138" s="242" t="s">
        <v>186</v>
      </c>
      <c r="C138" s="243" t="e">
        <v>#REF!</v>
      </c>
      <c r="D138" s="243" t="e">
        <v>#REF!</v>
      </c>
      <c r="E138" s="243" t="e">
        <v>#REF!</v>
      </c>
      <c r="F138" s="243" t="e">
        <v>#REF!</v>
      </c>
      <c r="G138" s="247" t="str">
        <f t="shared" si="20"/>
        <v>-</v>
      </c>
      <c r="H138" s="243" t="e">
        <f t="shared" si="14"/>
        <v>#REF!</v>
      </c>
      <c r="I138" s="245" t="e">
        <f t="shared" si="21"/>
        <v>#REF!</v>
      </c>
      <c r="J138" s="243" t="e">
        <v>#REF!</v>
      </c>
      <c r="K138" s="244" t="e">
        <f t="shared" si="15"/>
        <v>#REF!</v>
      </c>
      <c r="L138" s="245" t="e">
        <f t="shared" si="16"/>
        <v>#REF!</v>
      </c>
      <c r="M138" s="246" t="e">
        <f t="shared" si="17"/>
        <v>#REF!</v>
      </c>
      <c r="N138" s="244" t="e">
        <f t="shared" si="18"/>
        <v>#REF!</v>
      </c>
      <c r="O138" s="243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175</v>
      </c>
    </row>
    <row r="140" spans="1:31" s="4" customFormat="1" ht="32.25" customHeight="1" x14ac:dyDescent="0.25">
      <c r="B140" s="308" t="s">
        <v>189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FC2EE-0002-4CFF-9507-94C8BDC59A6D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195</v>
      </c>
      <c r="C6" s="240">
        <v>728767</v>
      </c>
      <c r="D6" s="240">
        <v>282431</v>
      </c>
      <c r="E6" s="240">
        <v>509135</v>
      </c>
      <c r="F6" s="241">
        <f>E6/$E$6</f>
        <v>1</v>
      </c>
      <c r="G6" s="240">
        <v>705987</v>
      </c>
      <c r="H6" s="241">
        <f>G6/E6-1</f>
        <v>0.38664008563544061</v>
      </c>
      <c r="I6" s="240">
        <f>G6-E6</f>
        <v>196852</v>
      </c>
      <c r="J6" s="241">
        <f>G6/$G$6</f>
        <v>1</v>
      </c>
      <c r="K6" s="240">
        <v>728517</v>
      </c>
      <c r="L6" s="241">
        <f>K6/G6-1</f>
        <v>3.1912768932005786E-2</v>
      </c>
      <c r="M6" s="240">
        <f>K6-G6</f>
        <v>22530</v>
      </c>
      <c r="N6" s="241">
        <f>K6/$K$6</f>
        <v>1</v>
      </c>
      <c r="O6" s="240">
        <v>733514</v>
      </c>
      <c r="P6" s="241">
        <f>O6/K6-1</f>
        <v>6.8591398690764915E-3</v>
      </c>
      <c r="Q6" s="240">
        <f>O6-K6</f>
        <v>4997</v>
      </c>
      <c r="R6" s="241">
        <f>IFERROR(O6/C6-1,"-")</f>
        <v>6.5137417034526468E-3</v>
      </c>
      <c r="S6" s="240">
        <f>O6-C6</f>
        <v>4747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32" t="s">
        <v>44</v>
      </c>
      <c r="C7" s="249">
        <v>160311</v>
      </c>
      <c r="D7" s="249">
        <v>51841</v>
      </c>
      <c r="E7" s="249">
        <v>181377</v>
      </c>
      <c r="F7" s="255">
        <f t="shared" ref="F7:F16" si="0">E7/$E$6</f>
        <v>0.35624539660404414</v>
      </c>
      <c r="G7" s="249">
        <v>152312</v>
      </c>
      <c r="H7" s="257">
        <f>G7/E7-1</f>
        <v>-0.16024633773852248</v>
      </c>
      <c r="I7" s="256">
        <f>G7-E7</f>
        <v>-29065</v>
      </c>
      <c r="J7" s="255">
        <f>G7/$G$6</f>
        <v>0.21574334938178749</v>
      </c>
      <c r="K7" s="249">
        <v>130902</v>
      </c>
      <c r="L7" s="257">
        <f>K7/G7-1</f>
        <v>-0.14056673144597931</v>
      </c>
      <c r="M7" s="256">
        <f>K7-G7</f>
        <v>-21410</v>
      </c>
      <c r="N7" s="255">
        <f>K7/$K$6</f>
        <v>0.17968283512944791</v>
      </c>
      <c r="O7" s="249">
        <v>116116</v>
      </c>
      <c r="P7" s="257">
        <f>O7/K7-1</f>
        <v>-0.11295472949229191</v>
      </c>
      <c r="Q7" s="256">
        <f>O7-K7</f>
        <v>-14786</v>
      </c>
      <c r="R7" s="257">
        <f t="shared" ref="R7:R16" si="1">IFERROR(O7/C7-1,"-")</f>
        <v>-0.27568289137988033</v>
      </c>
      <c r="S7" s="256">
        <f t="shared" ref="S7:S16" si="2">O7-C7</f>
        <v>-44195</v>
      </c>
      <c r="T7" s="255">
        <f>O7/$O$6</f>
        <v>0.15830100038990394</v>
      </c>
      <c r="V7" s="29"/>
      <c r="W7" s="79"/>
      <c r="AE7" s="1" t="s">
        <v>170</v>
      </c>
    </row>
    <row r="8" spans="1:31" s="4" customFormat="1" x14ac:dyDescent="0.25">
      <c r="B8" s="232" t="s">
        <v>45</v>
      </c>
      <c r="C8" s="249">
        <v>91760</v>
      </c>
      <c r="D8" s="249">
        <v>27117</v>
      </c>
      <c r="E8" s="249">
        <v>53696</v>
      </c>
      <c r="F8" s="255">
        <f t="shared" si="0"/>
        <v>0.10546515167882782</v>
      </c>
      <c r="G8" s="249">
        <v>89466</v>
      </c>
      <c r="H8" s="257">
        <f t="shared" ref="H8:H16" si="3">G8/E8-1</f>
        <v>0.6661576281287247</v>
      </c>
      <c r="I8" s="256">
        <f t="shared" ref="I8:I16" si="4">G8-E8</f>
        <v>35770</v>
      </c>
      <c r="J8" s="255">
        <f t="shared" ref="J8:J16" si="5">G8/$G$6</f>
        <v>0.12672471306128866</v>
      </c>
      <c r="K8" s="249">
        <v>83652</v>
      </c>
      <c r="L8" s="257">
        <f t="shared" ref="L8:L16" si="6">K8/G8-1</f>
        <v>-6.4985581114613389E-2</v>
      </c>
      <c r="M8" s="256">
        <f t="shared" ref="M8:M16" si="7">K8-G8</f>
        <v>-5814</v>
      </c>
      <c r="N8" s="255">
        <f t="shared" ref="N8:N16" si="8">K8/$K$6</f>
        <v>0.11482504869481426</v>
      </c>
      <c r="O8" s="249">
        <v>80352</v>
      </c>
      <c r="P8" s="257">
        <f t="shared" ref="P8:P16" si="9">O8/K8-1</f>
        <v>-3.9449146463921947E-2</v>
      </c>
      <c r="Q8" s="256">
        <f t="shared" ref="Q8:Q16" si="10">O8-K8</f>
        <v>-3300</v>
      </c>
      <c r="R8" s="257">
        <f t="shared" si="1"/>
        <v>-0.12432432432432428</v>
      </c>
      <c r="S8" s="256">
        <f t="shared" si="2"/>
        <v>-11408</v>
      </c>
      <c r="T8" s="255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2" t="s">
        <v>46</v>
      </c>
      <c r="C9" s="249">
        <v>7418</v>
      </c>
      <c r="D9" s="249">
        <v>2013</v>
      </c>
      <c r="E9" s="249">
        <v>3305</v>
      </c>
      <c r="F9" s="250">
        <f t="shared" si="0"/>
        <v>6.4914020839266602E-3</v>
      </c>
      <c r="G9" s="249">
        <v>3711</v>
      </c>
      <c r="H9" s="261">
        <f t="shared" si="3"/>
        <v>0.12284417549167936</v>
      </c>
      <c r="I9" s="252">
        <f t="shared" si="4"/>
        <v>406</v>
      </c>
      <c r="J9" s="250">
        <f t="shared" si="5"/>
        <v>5.2564707282145426E-3</v>
      </c>
      <c r="K9" s="249">
        <v>14682</v>
      </c>
      <c r="L9" s="257">
        <f t="shared" si="6"/>
        <v>2.9563459983831852</v>
      </c>
      <c r="M9" s="256">
        <f t="shared" si="7"/>
        <v>10971</v>
      </c>
      <c r="N9" s="255">
        <f t="shared" si="8"/>
        <v>2.015327027372045E-2</v>
      </c>
      <c r="O9" s="249">
        <v>7864</v>
      </c>
      <c r="P9" s="257">
        <f t="shared" si="9"/>
        <v>-0.46437815011578809</v>
      </c>
      <c r="Q9" s="256">
        <f t="shared" si="10"/>
        <v>-6818</v>
      </c>
      <c r="R9" s="257">
        <f t="shared" si="1"/>
        <v>6.0124022647613851E-2</v>
      </c>
      <c r="S9" s="256">
        <f t="shared" si="2"/>
        <v>446</v>
      </c>
      <c r="T9" s="255">
        <f t="shared" si="11"/>
        <v>1.0720995100298017E-2</v>
      </c>
      <c r="V9" s="29"/>
      <c r="W9" s="79"/>
      <c r="AE9" s="1"/>
    </row>
    <row r="10" spans="1:31" s="4" customFormat="1" x14ac:dyDescent="0.25">
      <c r="B10" s="232" t="s">
        <v>48</v>
      </c>
      <c r="C10" s="249">
        <v>247668</v>
      </c>
      <c r="D10" s="249">
        <v>61574</v>
      </c>
      <c r="E10" s="249">
        <v>99731</v>
      </c>
      <c r="F10" s="255">
        <f t="shared" si="0"/>
        <v>0.19588321368595757</v>
      </c>
      <c r="G10" s="249">
        <v>234682</v>
      </c>
      <c r="H10" s="257">
        <f t="shared" si="3"/>
        <v>1.3531499734285228</v>
      </c>
      <c r="I10" s="256">
        <f t="shared" si="4"/>
        <v>134951</v>
      </c>
      <c r="J10" s="255">
        <f t="shared" si="5"/>
        <v>0.33241688586333745</v>
      </c>
      <c r="K10" s="249">
        <v>242862</v>
      </c>
      <c r="L10" s="257">
        <f t="shared" si="6"/>
        <v>3.4855677043829525E-2</v>
      </c>
      <c r="M10" s="256">
        <f t="shared" si="7"/>
        <v>8180</v>
      </c>
      <c r="N10" s="255">
        <f t="shared" si="8"/>
        <v>0.3333649043193227</v>
      </c>
      <c r="O10" s="249">
        <v>271228</v>
      </c>
      <c r="P10" s="257">
        <f t="shared" si="9"/>
        <v>0.11679884049377831</v>
      </c>
      <c r="Q10" s="256">
        <f t="shared" si="10"/>
        <v>28366</v>
      </c>
      <c r="R10" s="257">
        <f t="shared" si="1"/>
        <v>9.5127347901222681E-2</v>
      </c>
      <c r="S10" s="256">
        <f t="shared" si="2"/>
        <v>23560</v>
      </c>
      <c r="T10" s="255">
        <f>O10/$O$6</f>
        <v>0.36976526692060413</v>
      </c>
      <c r="V10" s="29"/>
      <c r="W10" s="79"/>
      <c r="AE10" s="1"/>
    </row>
    <row r="11" spans="1:31" s="4" customFormat="1" x14ac:dyDescent="0.25">
      <c r="B11" s="232" t="s">
        <v>50</v>
      </c>
      <c r="C11" s="249">
        <v>20842</v>
      </c>
      <c r="D11" s="249">
        <v>15835</v>
      </c>
      <c r="E11" s="249">
        <v>31893</v>
      </c>
      <c r="F11" s="250">
        <f t="shared" si="0"/>
        <v>6.2641539080990308E-2</v>
      </c>
      <c r="G11" s="249">
        <v>32003</v>
      </c>
      <c r="H11" s="261">
        <f t="shared" si="3"/>
        <v>3.4490327031009294E-3</v>
      </c>
      <c r="I11" s="252">
        <f t="shared" si="4"/>
        <v>110</v>
      </c>
      <c r="J11" s="250">
        <f t="shared" si="5"/>
        <v>4.5330863032888705E-2</v>
      </c>
      <c r="K11" s="249">
        <v>38275</v>
      </c>
      <c r="L11" s="257">
        <f t="shared" si="6"/>
        <v>0.19598162672249475</v>
      </c>
      <c r="M11" s="256">
        <f t="shared" si="7"/>
        <v>6272</v>
      </c>
      <c r="N11" s="255">
        <f t="shared" si="8"/>
        <v>5.2538238640965136E-2</v>
      </c>
      <c r="O11" s="249">
        <v>34967</v>
      </c>
      <c r="P11" s="257">
        <f t="shared" si="9"/>
        <v>-8.6427171783148293E-2</v>
      </c>
      <c r="Q11" s="256">
        <f t="shared" si="10"/>
        <v>-3308</v>
      </c>
      <c r="R11" s="257">
        <f t="shared" si="1"/>
        <v>0.67771806928317813</v>
      </c>
      <c r="S11" s="256">
        <f t="shared" si="2"/>
        <v>14125</v>
      </c>
      <c r="T11" s="255">
        <f t="shared" si="11"/>
        <v>4.7670528442538246E-2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78235</v>
      </c>
      <c r="D12" s="249">
        <v>31132</v>
      </c>
      <c r="E12" s="249">
        <v>57767</v>
      </c>
      <c r="F12" s="255">
        <f t="shared" si="0"/>
        <v>0.1134610663183635</v>
      </c>
      <c r="G12" s="249">
        <v>84383</v>
      </c>
      <c r="H12" s="257">
        <f t="shared" si="3"/>
        <v>0.46074748558865797</v>
      </c>
      <c r="I12" s="256">
        <f t="shared" si="4"/>
        <v>26616</v>
      </c>
      <c r="J12" s="255">
        <f t="shared" si="5"/>
        <v>0.1195248637722791</v>
      </c>
      <c r="K12" s="249">
        <v>97014</v>
      </c>
      <c r="L12" s="257">
        <f t="shared" si="6"/>
        <v>0.14968654823838934</v>
      </c>
      <c r="M12" s="256">
        <f t="shared" si="7"/>
        <v>12631</v>
      </c>
      <c r="N12" s="255">
        <f t="shared" si="8"/>
        <v>0.13316641890305922</v>
      </c>
      <c r="O12" s="249">
        <v>101537</v>
      </c>
      <c r="P12" s="257">
        <f t="shared" si="9"/>
        <v>4.6622137011153031E-2</v>
      </c>
      <c r="Q12" s="256">
        <f t="shared" si="10"/>
        <v>4523</v>
      </c>
      <c r="R12" s="257">
        <f t="shared" si="1"/>
        <v>0.29784623250463338</v>
      </c>
      <c r="S12" s="256">
        <f t="shared" si="2"/>
        <v>23302</v>
      </c>
      <c r="T12" s="255">
        <f t="shared" si="11"/>
        <v>0.13842544245917596</v>
      </c>
      <c r="V12" s="29"/>
      <c r="W12" s="79"/>
      <c r="AE12" s="1"/>
    </row>
    <row r="13" spans="1:31" s="4" customFormat="1" x14ac:dyDescent="0.25">
      <c r="B13" s="232" t="s">
        <v>49</v>
      </c>
      <c r="C13" s="249">
        <v>23451</v>
      </c>
      <c r="D13" s="249">
        <v>9589</v>
      </c>
      <c r="E13" s="249">
        <v>10854</v>
      </c>
      <c r="F13" s="250">
        <f t="shared" si="0"/>
        <v>2.1318510807546133E-2</v>
      </c>
      <c r="G13" s="249">
        <v>21277</v>
      </c>
      <c r="H13" s="261">
        <f t="shared" si="3"/>
        <v>0.96029113690805223</v>
      </c>
      <c r="I13" s="252">
        <f t="shared" si="4"/>
        <v>10423</v>
      </c>
      <c r="J13" s="250">
        <f t="shared" si="5"/>
        <v>3.0137948715769552E-2</v>
      </c>
      <c r="K13" s="249">
        <v>26478</v>
      </c>
      <c r="L13" s="257">
        <f t="shared" si="6"/>
        <v>0.24444235559524374</v>
      </c>
      <c r="M13" s="256">
        <f t="shared" si="7"/>
        <v>5201</v>
      </c>
      <c r="N13" s="255">
        <f t="shared" si="8"/>
        <v>3.6345068131560417E-2</v>
      </c>
      <c r="O13" s="249">
        <v>22061</v>
      </c>
      <c r="P13" s="257">
        <f t="shared" si="9"/>
        <v>-0.16681773547851042</v>
      </c>
      <c r="Q13" s="256">
        <f t="shared" si="10"/>
        <v>-4417</v>
      </c>
      <c r="R13" s="257">
        <f t="shared" si="1"/>
        <v>-5.9272525691868139E-2</v>
      </c>
      <c r="S13" s="256">
        <f t="shared" si="2"/>
        <v>-1390</v>
      </c>
      <c r="T13" s="255">
        <f t="shared" si="11"/>
        <v>3.0075772241565941E-2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31738</v>
      </c>
      <c r="D14" s="249">
        <v>10674</v>
      </c>
      <c r="E14" s="249">
        <v>32424</v>
      </c>
      <c r="F14" s="255">
        <f t="shared" si="0"/>
        <v>6.3684484468755825E-2</v>
      </c>
      <c r="G14" s="249">
        <v>21054</v>
      </c>
      <c r="H14" s="257">
        <f t="shared" si="3"/>
        <v>-0.35066617320503335</v>
      </c>
      <c r="I14" s="256">
        <f t="shared" si="4"/>
        <v>-11370</v>
      </c>
      <c r="J14" s="255">
        <f t="shared" si="5"/>
        <v>2.9822078876806515E-2</v>
      </c>
      <c r="K14" s="249">
        <v>23092</v>
      </c>
      <c r="L14" s="257">
        <f t="shared" si="6"/>
        <v>9.6798708083974505E-2</v>
      </c>
      <c r="M14" s="256">
        <f t="shared" si="7"/>
        <v>2038</v>
      </c>
      <c r="N14" s="255">
        <f t="shared" si="8"/>
        <v>3.1697269933302859E-2</v>
      </c>
      <c r="O14" s="249">
        <v>20158</v>
      </c>
      <c r="P14" s="257">
        <f t="shared" si="9"/>
        <v>-0.12705698943357002</v>
      </c>
      <c r="Q14" s="256">
        <f t="shared" si="10"/>
        <v>-2934</v>
      </c>
      <c r="R14" s="257">
        <f t="shared" si="1"/>
        <v>-0.36486231016447157</v>
      </c>
      <c r="S14" s="256">
        <f t="shared" si="2"/>
        <v>-11580</v>
      </c>
      <c r="T14" s="255">
        <f t="shared" si="11"/>
        <v>2.7481411397737465E-2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27899</v>
      </c>
      <c r="D15" s="249">
        <v>11442</v>
      </c>
      <c r="E15" s="249">
        <v>14930</v>
      </c>
      <c r="F15" s="250">
        <f t="shared" si="0"/>
        <v>2.9324246025121039E-2</v>
      </c>
      <c r="G15" s="249">
        <v>28193</v>
      </c>
      <c r="H15" s="261">
        <f t="shared" si="3"/>
        <v>0.88834561286001335</v>
      </c>
      <c r="I15" s="252">
        <f t="shared" si="4"/>
        <v>13263</v>
      </c>
      <c r="J15" s="250">
        <f t="shared" si="5"/>
        <v>3.9934163093654697E-2</v>
      </c>
      <c r="K15" s="249">
        <v>30315</v>
      </c>
      <c r="L15" s="257">
        <f t="shared" si="6"/>
        <v>7.5266910225942674E-2</v>
      </c>
      <c r="M15" s="256">
        <f t="shared" si="7"/>
        <v>2122</v>
      </c>
      <c r="N15" s="255">
        <f t="shared" si="8"/>
        <v>4.1611932185522095E-2</v>
      </c>
      <c r="O15" s="249">
        <v>41744</v>
      </c>
      <c r="P15" s="257">
        <f t="shared" si="9"/>
        <v>0.37700808180768597</v>
      </c>
      <c r="Q15" s="256">
        <f t="shared" si="10"/>
        <v>11429</v>
      </c>
      <c r="R15" s="257">
        <f t="shared" si="1"/>
        <v>0.49625434603390794</v>
      </c>
      <c r="S15" s="256">
        <f t="shared" si="2"/>
        <v>13845</v>
      </c>
      <c r="T15" s="255">
        <f t="shared" si="11"/>
        <v>5.6909615903718264E-2</v>
      </c>
      <c r="V15" s="29"/>
      <c r="W15" s="79"/>
      <c r="AE15" s="1"/>
    </row>
    <row r="16" spans="1:31" s="4" customFormat="1" x14ac:dyDescent="0.25">
      <c r="B16" s="232" t="s">
        <v>196</v>
      </c>
      <c r="C16" s="249">
        <f>C6-SUM(C7:C15)</f>
        <v>39445</v>
      </c>
      <c r="D16" s="249">
        <f>D6-SUM(D7:D15)</f>
        <v>61214</v>
      </c>
      <c r="E16" s="249">
        <f>E6-SUM(E7:E15)</f>
        <v>23158</v>
      </c>
      <c r="F16" s="255">
        <f t="shared" si="0"/>
        <v>4.5484989246467045E-2</v>
      </c>
      <c r="G16" s="249">
        <f>G6-SUM(G7:G15)</f>
        <v>38906</v>
      </c>
      <c r="H16" s="257">
        <f t="shared" si="3"/>
        <v>0.68002418170826506</v>
      </c>
      <c r="I16" s="256">
        <f t="shared" si="4"/>
        <v>15748</v>
      </c>
      <c r="J16" s="255">
        <f t="shared" si="5"/>
        <v>5.5108663473973314E-2</v>
      </c>
      <c r="K16" s="249">
        <f>K6-SUM(K7:K15)</f>
        <v>41245</v>
      </c>
      <c r="L16" s="257">
        <f t="shared" si="6"/>
        <v>6.0119261810517743E-2</v>
      </c>
      <c r="M16" s="256">
        <f t="shared" si="7"/>
        <v>2339</v>
      </c>
      <c r="N16" s="255">
        <f t="shared" si="8"/>
        <v>5.6615013788284971E-2</v>
      </c>
      <c r="O16" s="249">
        <f>O6-SUM(O7:O15)</f>
        <v>37487</v>
      </c>
      <c r="P16" s="257">
        <f t="shared" si="9"/>
        <v>-9.1114074433264691E-2</v>
      </c>
      <c r="Q16" s="256">
        <f t="shared" si="10"/>
        <v>-3758</v>
      </c>
      <c r="R16" s="257">
        <f t="shared" si="1"/>
        <v>-4.9638737482570638E-2</v>
      </c>
      <c r="S16" s="256">
        <f t="shared" si="2"/>
        <v>-1958</v>
      </c>
      <c r="T16" s="255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178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1" t="s">
        <v>166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167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168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169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170</v>
      </c>
    </row>
    <row r="49" spans="2:31" s="4" customFormat="1" hidden="1" x14ac:dyDescent="0.25">
      <c r="B49" s="232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2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175</v>
      </c>
    </row>
    <row r="52" spans="2:31" s="4" customFormat="1" hidden="1" x14ac:dyDescent="0.25">
      <c r="B52" s="266" t="s">
        <v>176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195</v>
      </c>
      <c r="C136" s="225">
        <v>1047557</v>
      </c>
      <c r="D136" s="225">
        <v>456683</v>
      </c>
      <c r="E136" s="225">
        <v>800301</v>
      </c>
      <c r="F136" s="225">
        <v>1016781</v>
      </c>
      <c r="G136" s="226">
        <f>F136/E136-1</f>
        <v>0.27049822504282761</v>
      </c>
      <c r="H136" s="225">
        <f>F136-E136</f>
        <v>216480</v>
      </c>
      <c r="I136" s="226">
        <f>F136/F$136</f>
        <v>1</v>
      </c>
      <c r="J136" s="225">
        <v>1041269</v>
      </c>
      <c r="K136" s="226">
        <f>H136/H$136</f>
        <v>1</v>
      </c>
      <c r="L136" s="226">
        <f>J136/F136-1</f>
        <v>2.4083848931087504E-2</v>
      </c>
      <c r="M136" s="225">
        <f>J136-F136</f>
        <v>24488</v>
      </c>
      <c r="N136" s="226">
        <f>J136/C136-1</f>
        <v>-6.0025373320974351E-3</v>
      </c>
      <c r="O136" s="225">
        <f>J136-C136</f>
        <v>-6288</v>
      </c>
      <c r="Q136" s="29"/>
      <c r="R136" s="79"/>
      <c r="Z136" s="1" t="s">
        <v>168</v>
      </c>
      <c r="AE136"/>
    </row>
    <row r="137" spans="1:31" s="4" customFormat="1" x14ac:dyDescent="0.25">
      <c r="B137" s="232" t="s">
        <v>44</v>
      </c>
      <c r="C137" s="249">
        <v>222987</v>
      </c>
      <c r="D137" s="249">
        <v>117997</v>
      </c>
      <c r="E137" s="249">
        <v>247584</v>
      </c>
      <c r="F137" s="249">
        <v>207208</v>
      </c>
      <c r="G137" s="255">
        <f t="shared" ref="G137:G146" si="12">F137/E137-1</f>
        <v>-0.16308000516996257</v>
      </c>
      <c r="H137" s="262">
        <f t="shared" ref="H137:H146" si="13">F137-E137</f>
        <v>-40376</v>
      </c>
      <c r="I137" s="257">
        <f t="shared" ref="I137:K146" si="14">F137/F$136</f>
        <v>0.20378822971711705</v>
      </c>
      <c r="J137" s="249">
        <v>181512</v>
      </c>
      <c r="K137" s="257">
        <f t="shared" si="14"/>
        <v>-0.18651145602365116</v>
      </c>
      <c r="L137" s="257">
        <f t="shared" ref="L137:L146" si="15">J137/F137-1</f>
        <v>-0.12401065595922933</v>
      </c>
      <c r="M137" s="256">
        <f t="shared" ref="M137:M146" si="16">J137-F137</f>
        <v>-25696</v>
      </c>
      <c r="N137" s="255">
        <f t="shared" ref="N137:N146" si="17">J137/C137-1</f>
        <v>-0.18599738998237569</v>
      </c>
      <c r="O137" s="249">
        <f t="shared" ref="O137:O146" si="18">J137-C137</f>
        <v>-41475</v>
      </c>
      <c r="Q137" s="29"/>
      <c r="R137" s="79"/>
      <c r="Z137" s="1" t="s">
        <v>170</v>
      </c>
    </row>
    <row r="138" spans="1:31" s="4" customFormat="1" x14ac:dyDescent="0.25">
      <c r="B138" s="232" t="s">
        <v>45</v>
      </c>
      <c r="C138" s="249">
        <v>127819</v>
      </c>
      <c r="D138" s="249">
        <v>51760</v>
      </c>
      <c r="E138" s="249">
        <v>83468</v>
      </c>
      <c r="F138" s="249">
        <v>123951</v>
      </c>
      <c r="G138" s="255">
        <f t="shared" si="12"/>
        <v>0.48501222025207258</v>
      </c>
      <c r="H138" s="262">
        <f t="shared" si="13"/>
        <v>40483</v>
      </c>
      <c r="I138" s="257">
        <f t="shared" si="14"/>
        <v>0.12190530704251948</v>
      </c>
      <c r="J138" s="249">
        <v>118966</v>
      </c>
      <c r="K138" s="257">
        <f t="shared" si="14"/>
        <v>0.18700572801182558</v>
      </c>
      <c r="L138" s="257">
        <f t="shared" si="15"/>
        <v>-4.0217505304515511E-2</v>
      </c>
      <c r="M138" s="256">
        <f t="shared" si="16"/>
        <v>-4985</v>
      </c>
      <c r="N138" s="255">
        <f t="shared" si="17"/>
        <v>-6.926200330154364E-2</v>
      </c>
      <c r="O138" s="249">
        <f t="shared" si="18"/>
        <v>-8853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10509</v>
      </c>
      <c r="D139" s="249">
        <v>2339</v>
      </c>
      <c r="E139" s="249">
        <v>4950</v>
      </c>
      <c r="F139" s="249">
        <v>6762</v>
      </c>
      <c r="G139" s="255">
        <f t="shared" si="12"/>
        <v>0.36606060606060598</v>
      </c>
      <c r="H139" s="262">
        <f t="shared" si="13"/>
        <v>1812</v>
      </c>
      <c r="I139" s="257">
        <f t="shared" si="14"/>
        <v>6.6503996435810665E-3</v>
      </c>
      <c r="J139" s="249">
        <v>20250</v>
      </c>
      <c r="K139" s="261">
        <f t="shared" si="14"/>
        <v>8.3702882483370281E-3</v>
      </c>
      <c r="L139" s="257">
        <f t="shared" si="15"/>
        <v>1.9946761313220942</v>
      </c>
      <c r="M139" s="256">
        <f t="shared" si="16"/>
        <v>13488</v>
      </c>
      <c r="N139" s="255">
        <f t="shared" si="17"/>
        <v>0.92691978304310596</v>
      </c>
      <c r="O139" s="249">
        <f t="shared" si="18"/>
        <v>9741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356283</v>
      </c>
      <c r="D140" s="249">
        <v>103133</v>
      </c>
      <c r="E140" s="249">
        <v>181693</v>
      </c>
      <c r="F140" s="249">
        <v>342343</v>
      </c>
      <c r="G140" s="255">
        <f t="shared" si="12"/>
        <v>0.8841837605191174</v>
      </c>
      <c r="H140" s="262">
        <f t="shared" si="13"/>
        <v>160650</v>
      </c>
      <c r="I140" s="257">
        <f t="shared" si="14"/>
        <v>0.33669295551352751</v>
      </c>
      <c r="J140" s="249">
        <v>341923</v>
      </c>
      <c r="K140" s="257">
        <f t="shared" si="14"/>
        <v>0.74210088691796006</v>
      </c>
      <c r="L140" s="257">
        <f t="shared" si="15"/>
        <v>-1.2268397484394011E-3</v>
      </c>
      <c r="M140" s="256">
        <f t="shared" si="16"/>
        <v>-420</v>
      </c>
      <c r="N140" s="255">
        <f t="shared" si="17"/>
        <v>-4.0305038410477056E-2</v>
      </c>
      <c r="O140" s="249">
        <f t="shared" si="18"/>
        <v>-14360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31009</v>
      </c>
      <c r="D141" s="249">
        <v>30584</v>
      </c>
      <c r="E141" s="249">
        <v>44398</v>
      </c>
      <c r="F141" s="249">
        <v>48630</v>
      </c>
      <c r="G141" s="255">
        <f t="shared" si="12"/>
        <v>9.531960899139591E-2</v>
      </c>
      <c r="H141" s="262">
        <f t="shared" si="13"/>
        <v>4232</v>
      </c>
      <c r="I141" s="257">
        <f t="shared" si="14"/>
        <v>4.7827408261956111E-2</v>
      </c>
      <c r="J141" s="249">
        <v>55684</v>
      </c>
      <c r="K141" s="261">
        <f t="shared" si="14"/>
        <v>1.9549150036954916E-2</v>
      </c>
      <c r="L141" s="257">
        <f t="shared" si="15"/>
        <v>0.14505449311124829</v>
      </c>
      <c r="M141" s="256">
        <f t="shared" si="16"/>
        <v>7054</v>
      </c>
      <c r="N141" s="255">
        <f t="shared" si="17"/>
        <v>0.79573672159695574</v>
      </c>
      <c r="O141" s="249">
        <f t="shared" si="18"/>
        <v>24675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120142</v>
      </c>
      <c r="D142" s="249">
        <v>61571</v>
      </c>
      <c r="E142" s="249">
        <v>104557</v>
      </c>
      <c r="F142" s="249">
        <v>134886</v>
      </c>
      <c r="G142" s="255">
        <f t="shared" si="12"/>
        <v>0.29007144428397913</v>
      </c>
      <c r="H142" s="262">
        <f t="shared" si="13"/>
        <v>30329</v>
      </c>
      <c r="I142" s="257">
        <f t="shared" si="14"/>
        <v>0.13265983530376749</v>
      </c>
      <c r="J142" s="249">
        <v>146430</v>
      </c>
      <c r="K142" s="257">
        <f t="shared" si="14"/>
        <v>0.14010070214338508</v>
      </c>
      <c r="L142" s="257">
        <f t="shared" si="15"/>
        <v>8.5583381522174262E-2</v>
      </c>
      <c r="M142" s="256">
        <f t="shared" si="16"/>
        <v>11544</v>
      </c>
      <c r="N142" s="255">
        <f t="shared" si="17"/>
        <v>0.21880774416939963</v>
      </c>
      <c r="O142" s="249">
        <f t="shared" si="18"/>
        <v>26288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37119</v>
      </c>
      <c r="D143" s="249">
        <v>16023</v>
      </c>
      <c r="E143" s="249">
        <v>21732</v>
      </c>
      <c r="F143" s="249">
        <v>33809</v>
      </c>
      <c r="G143" s="255">
        <f t="shared" si="12"/>
        <v>0.55572427756304066</v>
      </c>
      <c r="H143" s="262">
        <f t="shared" si="13"/>
        <v>12077</v>
      </c>
      <c r="I143" s="257">
        <f t="shared" si="14"/>
        <v>3.3251014721950939E-2</v>
      </c>
      <c r="J143" s="249">
        <v>37722</v>
      </c>
      <c r="K143" s="261">
        <f t="shared" si="14"/>
        <v>5.5788063562453805E-2</v>
      </c>
      <c r="L143" s="257">
        <f t="shared" si="15"/>
        <v>0.11573841284864983</v>
      </c>
      <c r="M143" s="256">
        <f t="shared" si="16"/>
        <v>3913</v>
      </c>
      <c r="N143" s="255">
        <f t="shared" si="17"/>
        <v>1.6245049705002845E-2</v>
      </c>
      <c r="O143" s="249">
        <f t="shared" si="18"/>
        <v>603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45577</v>
      </c>
      <c r="D144" s="249">
        <v>26839</v>
      </c>
      <c r="E144" s="249">
        <v>45216</v>
      </c>
      <c r="F144" s="249">
        <v>29061</v>
      </c>
      <c r="G144" s="255">
        <f t="shared" si="12"/>
        <v>-0.35728503184713378</v>
      </c>
      <c r="H144" s="262">
        <f t="shared" si="13"/>
        <v>-16155</v>
      </c>
      <c r="I144" s="257">
        <f t="shared" si="14"/>
        <v>2.8581375930510109E-2</v>
      </c>
      <c r="J144" s="249">
        <v>32018</v>
      </c>
      <c r="K144" s="257">
        <f t="shared" si="14"/>
        <v>-7.4625831485587588E-2</v>
      </c>
      <c r="L144" s="257">
        <f t="shared" si="15"/>
        <v>0.10175148824885594</v>
      </c>
      <c r="M144" s="256">
        <f t="shared" si="16"/>
        <v>2957</v>
      </c>
      <c r="N144" s="255">
        <f t="shared" si="17"/>
        <v>-0.29749654430962991</v>
      </c>
      <c r="O144" s="249">
        <f t="shared" si="18"/>
        <v>-13559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41904</v>
      </c>
      <c r="D145" s="249">
        <v>24273</v>
      </c>
      <c r="E145" s="249">
        <v>26311</v>
      </c>
      <c r="F145" s="249">
        <v>32375</v>
      </c>
      <c r="G145" s="255">
        <f t="shared" si="12"/>
        <v>0.23047394625821904</v>
      </c>
      <c r="H145" s="262">
        <f t="shared" si="13"/>
        <v>6064</v>
      </c>
      <c r="I145" s="257">
        <f t="shared" si="14"/>
        <v>3.1840681523356555E-2</v>
      </c>
      <c r="J145" s="249">
        <v>47068</v>
      </c>
      <c r="K145" s="261">
        <f t="shared" si="14"/>
        <v>2.8011825572801182E-2</v>
      </c>
      <c r="L145" s="257">
        <f t="shared" si="15"/>
        <v>0.45383783783783782</v>
      </c>
      <c r="M145" s="256">
        <f t="shared" si="16"/>
        <v>14693</v>
      </c>
      <c r="N145" s="255">
        <f t="shared" si="17"/>
        <v>0.12323405880106919</v>
      </c>
      <c r="O145" s="249">
        <f t="shared" si="18"/>
        <v>5164</v>
      </c>
      <c r="Q145" s="29"/>
      <c r="R145" s="79"/>
      <c r="Z145" s="1"/>
    </row>
    <row r="146" spans="2:31" s="4" customFormat="1" x14ac:dyDescent="0.25">
      <c r="B146" s="232" t="s">
        <v>196</v>
      </c>
      <c r="C146" s="249">
        <f>C136-SUM(C137:C145)</f>
        <v>54208</v>
      </c>
      <c r="D146" s="249">
        <f>D136-SUM(D137:D145)</f>
        <v>22164</v>
      </c>
      <c r="E146" s="249">
        <f>E136-SUM(E137:E145)</f>
        <v>40392</v>
      </c>
      <c r="F146" s="249">
        <f>F136-SUM(F137:F145)</f>
        <v>57756</v>
      </c>
      <c r="G146" s="255">
        <f t="shared" si="12"/>
        <v>0.42988710635769456</v>
      </c>
      <c r="H146" s="262">
        <f t="shared" si="13"/>
        <v>17364</v>
      </c>
      <c r="I146" s="257">
        <f t="shared" si="14"/>
        <v>5.6802792341713704E-2</v>
      </c>
      <c r="J146" s="249">
        <f>J136-SUM(J137:J145)</f>
        <v>59696</v>
      </c>
      <c r="K146" s="257">
        <f t="shared" si="14"/>
        <v>8.0210643015521069E-2</v>
      </c>
      <c r="L146" s="257">
        <f t="shared" si="15"/>
        <v>3.3589583766188813E-2</v>
      </c>
      <c r="M146" s="256">
        <f t="shared" si="16"/>
        <v>1940</v>
      </c>
      <c r="N146" s="255">
        <f t="shared" si="17"/>
        <v>0.10123966942148765</v>
      </c>
      <c r="O146" s="249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EE65-1885-45F8-B8F0-247F5C617F37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195</v>
      </c>
      <c r="C6" s="240">
        <v>437092</v>
      </c>
      <c r="D6" s="240">
        <v>162991</v>
      </c>
      <c r="E6" s="240">
        <v>227881</v>
      </c>
      <c r="F6" s="241">
        <f>E6/$E$6</f>
        <v>1</v>
      </c>
      <c r="G6" s="240">
        <v>401631</v>
      </c>
      <c r="H6" s="241">
        <f>G6/E6-1</f>
        <v>0.76245935378552843</v>
      </c>
      <c r="I6" s="240">
        <f>G6-E6</f>
        <v>173750</v>
      </c>
      <c r="J6" s="241">
        <f>G6/$G$6</f>
        <v>1</v>
      </c>
      <c r="K6" s="240">
        <v>425404</v>
      </c>
      <c r="L6" s="241">
        <f>K6/G6-1</f>
        <v>5.9191148093648227E-2</v>
      </c>
      <c r="M6" s="240">
        <f>K6-G6</f>
        <v>23773</v>
      </c>
      <c r="N6" s="241">
        <f>K6/$K$6</f>
        <v>1</v>
      </c>
      <c r="O6" s="240">
        <v>436787</v>
      </c>
      <c r="P6" s="241">
        <f>O6/K6-1</f>
        <v>2.6758093482901035E-2</v>
      </c>
      <c r="Q6" s="240">
        <f>O6-K6</f>
        <v>11383</v>
      </c>
      <c r="R6" s="241">
        <f>IFERROR(O6/C6-1,"-")</f>
        <v>-6.9779359951682718E-4</v>
      </c>
      <c r="S6" s="240">
        <f>O6-C6</f>
        <v>-305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32" t="s">
        <v>44</v>
      </c>
      <c r="C7" s="249">
        <v>78009</v>
      </c>
      <c r="D7" s="249">
        <v>24286</v>
      </c>
      <c r="E7" s="249">
        <v>82985</v>
      </c>
      <c r="F7" s="255">
        <f t="shared" ref="F7:F16" si="0">E7/$E$6</f>
        <v>0.36415936387851555</v>
      </c>
      <c r="G7" s="249">
        <v>86269</v>
      </c>
      <c r="H7" s="257">
        <f>G7/E7-1</f>
        <v>3.9573416882569212E-2</v>
      </c>
      <c r="I7" s="256">
        <f>G7-E7</f>
        <v>3284</v>
      </c>
      <c r="J7" s="255">
        <f>G7/$G$6</f>
        <v>0.21479666659197125</v>
      </c>
      <c r="K7" s="249">
        <v>74723</v>
      </c>
      <c r="L7" s="257">
        <f>K7/G7-1</f>
        <v>-0.13383718369286768</v>
      </c>
      <c r="M7" s="256">
        <f>K7-G7</f>
        <v>-11546</v>
      </c>
      <c r="N7" s="255">
        <f>K7/$K$6</f>
        <v>0.17565185094639449</v>
      </c>
      <c r="O7" s="249">
        <v>71166</v>
      </c>
      <c r="P7" s="257">
        <f>O7/K7-1</f>
        <v>-4.7602478487212774E-2</v>
      </c>
      <c r="Q7" s="256">
        <f>O7-K7</f>
        <v>-3557</v>
      </c>
      <c r="R7" s="257">
        <f t="shared" ref="R7:R16" si="1">IFERROR(O7/C7-1,"-")</f>
        <v>-8.7720647617582581E-2</v>
      </c>
      <c r="S7" s="256">
        <f t="shared" ref="S7:S16" si="2">O7-C7</f>
        <v>-6843</v>
      </c>
      <c r="T7" s="255">
        <f>O7/$O$6</f>
        <v>0.16293067330300581</v>
      </c>
      <c r="V7" s="29"/>
      <c r="W7" s="79"/>
      <c r="AE7" s="1" t="s">
        <v>170</v>
      </c>
    </row>
    <row r="8" spans="1:31" s="4" customFormat="1" x14ac:dyDescent="0.25">
      <c r="B8" s="232" t="s">
        <v>45</v>
      </c>
      <c r="C8" s="249">
        <v>53903</v>
      </c>
      <c r="D8" s="249">
        <v>15074</v>
      </c>
      <c r="E8" s="249">
        <v>20665</v>
      </c>
      <c r="F8" s="255">
        <f t="shared" si="0"/>
        <v>9.068329522865004E-2</v>
      </c>
      <c r="G8" s="249">
        <v>51989</v>
      </c>
      <c r="H8" s="257">
        <f t="shared" ref="H8:H16" si="3">G8/E8-1</f>
        <v>1.5157996612630051</v>
      </c>
      <c r="I8" s="256">
        <f t="shared" ref="I8:I16" si="4">G8-E8</f>
        <v>31324</v>
      </c>
      <c r="J8" s="255">
        <f t="shared" ref="J8:J16" si="5">G8/$G$6</f>
        <v>0.12944468927946298</v>
      </c>
      <c r="K8" s="249">
        <v>46271</v>
      </c>
      <c r="L8" s="257">
        <f t="shared" ref="L8:L16" si="6">K8/G8-1</f>
        <v>-0.10998480447787029</v>
      </c>
      <c r="M8" s="256">
        <f t="shared" ref="M8:M16" si="7">K8-G8</f>
        <v>-5718</v>
      </c>
      <c r="N8" s="255">
        <f t="shared" ref="N8:N16" si="8">K8/$K$6</f>
        <v>0.10876954612556534</v>
      </c>
      <c r="O8" s="249">
        <v>43579</v>
      </c>
      <c r="P8" s="257">
        <f t="shared" ref="P8:P16" si="9">O8/K8-1</f>
        <v>-5.8178988999589398E-2</v>
      </c>
      <c r="Q8" s="256">
        <f t="shared" ref="Q8:Q16" si="10">O8-K8</f>
        <v>-2692</v>
      </c>
      <c r="R8" s="257">
        <f t="shared" si="1"/>
        <v>-0.19152922842884446</v>
      </c>
      <c r="S8" s="256">
        <f t="shared" si="2"/>
        <v>-10324</v>
      </c>
      <c r="T8" s="255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2" t="s">
        <v>46</v>
      </c>
      <c r="C9" s="249">
        <v>3134</v>
      </c>
      <c r="D9" s="249">
        <v>585</v>
      </c>
      <c r="E9" s="249">
        <v>1634</v>
      </c>
      <c r="F9" s="250">
        <f t="shared" si="0"/>
        <v>7.1704091170391561E-3</v>
      </c>
      <c r="G9" s="249">
        <v>1808</v>
      </c>
      <c r="H9" s="261">
        <f t="shared" si="3"/>
        <v>0.10648714810281512</v>
      </c>
      <c r="I9" s="252">
        <f t="shared" si="4"/>
        <v>174</v>
      </c>
      <c r="J9" s="250">
        <f t="shared" si="5"/>
        <v>4.50164454437033E-3</v>
      </c>
      <c r="K9" s="249">
        <v>3786</v>
      </c>
      <c r="L9" s="257">
        <f t="shared" si="6"/>
        <v>1.0940265486725664</v>
      </c>
      <c r="M9" s="256">
        <f t="shared" si="7"/>
        <v>1978</v>
      </c>
      <c r="N9" s="255">
        <f t="shared" si="8"/>
        <v>8.899775272446897E-3</v>
      </c>
      <c r="O9" s="249">
        <v>2602</v>
      </c>
      <c r="P9" s="257">
        <f t="shared" si="9"/>
        <v>-0.31273111463285785</v>
      </c>
      <c r="Q9" s="256">
        <f t="shared" si="10"/>
        <v>-1184</v>
      </c>
      <c r="R9" s="257">
        <f t="shared" si="1"/>
        <v>-0.16975111678366306</v>
      </c>
      <c r="S9" s="256">
        <f t="shared" si="2"/>
        <v>-532</v>
      </c>
      <c r="T9" s="255">
        <f t="shared" si="11"/>
        <v>5.9571370027038349E-3</v>
      </c>
      <c r="V9" s="29"/>
      <c r="W9" s="79"/>
      <c r="AE9" s="1"/>
    </row>
    <row r="10" spans="1:31" s="4" customFormat="1" x14ac:dyDescent="0.25">
      <c r="B10" s="232" t="s">
        <v>48</v>
      </c>
      <c r="C10" s="249">
        <v>198566</v>
      </c>
      <c r="D10" s="249">
        <v>48691</v>
      </c>
      <c r="E10" s="249">
        <v>62274</v>
      </c>
      <c r="F10" s="255">
        <f t="shared" si="0"/>
        <v>0.27327420890728055</v>
      </c>
      <c r="G10" s="249">
        <v>166478</v>
      </c>
      <c r="H10" s="257">
        <f t="shared" si="3"/>
        <v>1.6733147059768121</v>
      </c>
      <c r="I10" s="256">
        <f t="shared" si="4"/>
        <v>104204</v>
      </c>
      <c r="J10" s="255">
        <f t="shared" si="5"/>
        <v>0.41450485644783397</v>
      </c>
      <c r="K10" s="249">
        <v>177967</v>
      </c>
      <c r="L10" s="257">
        <f t="shared" si="6"/>
        <v>6.9012121721789166E-2</v>
      </c>
      <c r="M10" s="256">
        <f t="shared" si="7"/>
        <v>11489</v>
      </c>
      <c r="N10" s="255">
        <f t="shared" si="8"/>
        <v>0.41834820547056445</v>
      </c>
      <c r="O10" s="249">
        <v>192817</v>
      </c>
      <c r="P10" s="257">
        <f t="shared" si="9"/>
        <v>8.3442435957228112E-2</v>
      </c>
      <c r="Q10" s="256">
        <f t="shared" si="10"/>
        <v>14850</v>
      </c>
      <c r="R10" s="257">
        <f t="shared" si="1"/>
        <v>-2.8952590070807638E-2</v>
      </c>
      <c r="S10" s="256">
        <f t="shared" si="2"/>
        <v>-5749</v>
      </c>
      <c r="T10" s="255">
        <f>O10/$O$6</f>
        <v>0.44144399902011738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12779</v>
      </c>
      <c r="D11" s="249">
        <v>14075</v>
      </c>
      <c r="E11" s="249">
        <v>13146</v>
      </c>
      <c r="F11" s="250">
        <f t="shared" si="0"/>
        <v>5.7688003826558601E-2</v>
      </c>
      <c r="G11" s="249">
        <v>20322</v>
      </c>
      <c r="H11" s="261">
        <f t="shared" si="3"/>
        <v>0.5458694659972616</v>
      </c>
      <c r="I11" s="252">
        <f t="shared" si="4"/>
        <v>7176</v>
      </c>
      <c r="J11" s="250">
        <f t="shared" si="5"/>
        <v>5.0598683866534204E-2</v>
      </c>
      <c r="K11" s="249">
        <v>23017</v>
      </c>
      <c r="L11" s="257">
        <f t="shared" si="6"/>
        <v>0.13261490010825705</v>
      </c>
      <c r="M11" s="256">
        <f t="shared" si="7"/>
        <v>2695</v>
      </c>
      <c r="N11" s="255">
        <f t="shared" si="8"/>
        <v>5.4106214328027008E-2</v>
      </c>
      <c r="O11" s="249">
        <v>23606</v>
      </c>
      <c r="P11" s="257">
        <f t="shared" si="9"/>
        <v>2.5589781465872985E-2</v>
      </c>
      <c r="Q11" s="256">
        <f t="shared" si="10"/>
        <v>589</v>
      </c>
      <c r="R11" s="257">
        <f t="shared" si="1"/>
        <v>0.84724939353627038</v>
      </c>
      <c r="S11" s="256">
        <f t="shared" si="2"/>
        <v>10827</v>
      </c>
      <c r="T11" s="255">
        <f t="shared" si="11"/>
        <v>5.4044648764729718E-2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38605</v>
      </c>
      <c r="D12" s="249">
        <v>16211</v>
      </c>
      <c r="E12" s="249">
        <v>28149</v>
      </c>
      <c r="F12" s="255">
        <f t="shared" si="0"/>
        <v>0.12352499769616598</v>
      </c>
      <c r="G12" s="249">
        <v>40360</v>
      </c>
      <c r="H12" s="257">
        <f t="shared" si="3"/>
        <v>0.43379871398628733</v>
      </c>
      <c r="I12" s="256">
        <f t="shared" si="4"/>
        <v>12211</v>
      </c>
      <c r="J12" s="255">
        <f t="shared" si="5"/>
        <v>0.10049025100154121</v>
      </c>
      <c r="K12" s="249">
        <v>53032</v>
      </c>
      <c r="L12" s="257">
        <f t="shared" si="6"/>
        <v>0.31397423191278495</v>
      </c>
      <c r="M12" s="256">
        <f t="shared" si="7"/>
        <v>12672</v>
      </c>
      <c r="N12" s="255">
        <f t="shared" si="8"/>
        <v>0.12466267359968407</v>
      </c>
      <c r="O12" s="249">
        <v>52211</v>
      </c>
      <c r="P12" s="257">
        <f t="shared" si="9"/>
        <v>-1.5481218886709947E-2</v>
      </c>
      <c r="Q12" s="256">
        <f t="shared" si="10"/>
        <v>-821</v>
      </c>
      <c r="R12" s="257">
        <f t="shared" si="1"/>
        <v>0.35244139360186511</v>
      </c>
      <c r="S12" s="256">
        <f t="shared" si="2"/>
        <v>13606</v>
      </c>
      <c r="T12" s="255">
        <f t="shared" si="11"/>
        <v>0.11953423522220212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11956</v>
      </c>
      <c r="D13" s="249">
        <v>4338</v>
      </c>
      <c r="E13" s="249">
        <v>5340</v>
      </c>
      <c r="F13" s="250">
        <f t="shared" si="0"/>
        <v>2.3433283160948039E-2</v>
      </c>
      <c r="G13" s="249">
        <v>11063</v>
      </c>
      <c r="H13" s="261">
        <f t="shared" si="3"/>
        <v>1.0717228464419475</v>
      </c>
      <c r="I13" s="252">
        <f t="shared" si="4"/>
        <v>5723</v>
      </c>
      <c r="J13" s="250">
        <f t="shared" si="5"/>
        <v>2.7545184510159824E-2</v>
      </c>
      <c r="K13" s="249">
        <v>17875</v>
      </c>
      <c r="L13" s="257">
        <f t="shared" si="6"/>
        <v>0.61574618096357225</v>
      </c>
      <c r="M13" s="256">
        <f t="shared" si="7"/>
        <v>6812</v>
      </c>
      <c r="N13" s="255">
        <f t="shared" si="8"/>
        <v>4.2018880875591205E-2</v>
      </c>
      <c r="O13" s="249">
        <v>15605</v>
      </c>
      <c r="P13" s="257">
        <f t="shared" si="9"/>
        <v>-0.12699300699300697</v>
      </c>
      <c r="Q13" s="256">
        <f t="shared" si="10"/>
        <v>-2270</v>
      </c>
      <c r="R13" s="257">
        <f t="shared" si="1"/>
        <v>0.30520240883238547</v>
      </c>
      <c r="S13" s="256">
        <f t="shared" si="2"/>
        <v>3649</v>
      </c>
      <c r="T13" s="255">
        <f t="shared" si="11"/>
        <v>3.5726795898229573E-2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12394</v>
      </c>
      <c r="D14" s="249">
        <v>2990</v>
      </c>
      <c r="E14" s="249">
        <v>7676</v>
      </c>
      <c r="F14" s="255">
        <f t="shared" si="0"/>
        <v>3.3684247480044407E-2</v>
      </c>
      <c r="G14" s="249">
        <v>6342</v>
      </c>
      <c r="H14" s="257">
        <f t="shared" si="3"/>
        <v>-0.17378843147472645</v>
      </c>
      <c r="I14" s="256">
        <f t="shared" si="4"/>
        <v>-1334</v>
      </c>
      <c r="J14" s="255">
        <f t="shared" si="5"/>
        <v>1.5790613772343271E-2</v>
      </c>
      <c r="K14" s="249">
        <v>7983</v>
      </c>
      <c r="L14" s="257">
        <f t="shared" si="6"/>
        <v>0.25875118259224217</v>
      </c>
      <c r="M14" s="256">
        <f t="shared" si="7"/>
        <v>1641</v>
      </c>
      <c r="N14" s="255">
        <f t="shared" si="8"/>
        <v>1.8765690966704593E-2</v>
      </c>
      <c r="O14" s="249">
        <v>6844</v>
      </c>
      <c r="P14" s="257">
        <f t="shared" si="9"/>
        <v>-0.14267819115620695</v>
      </c>
      <c r="Q14" s="256">
        <f t="shared" si="10"/>
        <v>-1139</v>
      </c>
      <c r="R14" s="257">
        <f t="shared" si="1"/>
        <v>-0.44779732128449246</v>
      </c>
      <c r="S14" s="256">
        <f t="shared" si="2"/>
        <v>-5550</v>
      </c>
      <c r="T14" s="255">
        <f t="shared" si="11"/>
        <v>1.5668964506727535E-2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12693</v>
      </c>
      <c r="D15" s="249">
        <v>7354</v>
      </c>
      <c r="E15" s="249">
        <v>1344</v>
      </c>
      <c r="F15" s="250">
        <f t="shared" si="0"/>
        <v>5.8978150876992817E-3</v>
      </c>
      <c r="G15" s="249">
        <v>5704</v>
      </c>
      <c r="H15" s="261">
        <f t="shared" si="3"/>
        <v>3.2440476190476186</v>
      </c>
      <c r="I15" s="252">
        <f t="shared" si="4"/>
        <v>4360</v>
      </c>
      <c r="J15" s="250">
        <f t="shared" si="5"/>
        <v>1.4202090974053297E-2</v>
      </c>
      <c r="K15" s="249">
        <v>9147</v>
      </c>
      <c r="L15" s="257">
        <f t="shared" si="6"/>
        <v>0.60361150070126235</v>
      </c>
      <c r="M15" s="256">
        <f t="shared" si="7"/>
        <v>3443</v>
      </c>
      <c r="N15" s="255">
        <f t="shared" si="8"/>
        <v>2.1501913475190641E-2</v>
      </c>
      <c r="O15" s="249">
        <v>15926</v>
      </c>
      <c r="P15" s="257">
        <f t="shared" si="9"/>
        <v>0.74111730622061889</v>
      </c>
      <c r="Q15" s="256">
        <f t="shared" si="10"/>
        <v>6779</v>
      </c>
      <c r="R15" s="257">
        <f t="shared" si="1"/>
        <v>0.25470731899472154</v>
      </c>
      <c r="S15" s="256">
        <f t="shared" si="2"/>
        <v>3233</v>
      </c>
      <c r="T15" s="255">
        <f t="shared" si="11"/>
        <v>3.6461707880500106E-2</v>
      </c>
      <c r="V15" s="29"/>
      <c r="W15" s="79"/>
      <c r="AE15" s="1"/>
    </row>
    <row r="16" spans="1:31" s="4" customFormat="1" x14ac:dyDescent="0.25">
      <c r="B16" s="232" t="s">
        <v>196</v>
      </c>
      <c r="C16" s="249">
        <f>C6-SUM(C7:C15)</f>
        <v>15053</v>
      </c>
      <c r="D16" s="249">
        <f>D6-SUM(D7:D15)</f>
        <v>29387</v>
      </c>
      <c r="E16" s="249">
        <f>E6-SUM(E7:E15)</f>
        <v>4668</v>
      </c>
      <c r="F16" s="255">
        <f t="shared" si="0"/>
        <v>2.0484375617098399E-2</v>
      </c>
      <c r="G16" s="249">
        <f>G6-SUM(G7:G15)</f>
        <v>11296</v>
      </c>
      <c r="H16" s="257">
        <f t="shared" si="3"/>
        <v>1.4198800342759212</v>
      </c>
      <c r="I16" s="256">
        <f t="shared" si="4"/>
        <v>6628</v>
      </c>
      <c r="J16" s="255">
        <f t="shared" si="5"/>
        <v>2.8125319011729672E-2</v>
      </c>
      <c r="K16" s="249">
        <f>K6-SUM(K7:K15)</f>
        <v>11603</v>
      </c>
      <c r="L16" s="257">
        <f t="shared" si="6"/>
        <v>2.7177762039660047E-2</v>
      </c>
      <c r="M16" s="256">
        <f t="shared" si="7"/>
        <v>307</v>
      </c>
      <c r="N16" s="255">
        <f t="shared" si="8"/>
        <v>2.7275248939831312E-2</v>
      </c>
      <c r="O16" s="249">
        <f>O6-SUM(O7:O15)</f>
        <v>12431</v>
      </c>
      <c r="P16" s="257">
        <f t="shared" si="9"/>
        <v>7.1360854951305619E-2</v>
      </c>
      <c r="Q16" s="256">
        <f t="shared" si="10"/>
        <v>828</v>
      </c>
      <c r="R16" s="257">
        <f t="shared" si="1"/>
        <v>-0.17418454793064508</v>
      </c>
      <c r="S16" s="256">
        <f t="shared" si="2"/>
        <v>-2622</v>
      </c>
      <c r="T16" s="255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178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1" t="s">
        <v>166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167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168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169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170</v>
      </c>
    </row>
    <row r="49" spans="2:31" s="4" customFormat="1" hidden="1" x14ac:dyDescent="0.25">
      <c r="B49" s="232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2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175</v>
      </c>
    </row>
    <row r="52" spans="2:31" s="4" customFormat="1" hidden="1" x14ac:dyDescent="0.25">
      <c r="B52" s="266" t="s">
        <v>176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195</v>
      </c>
      <c r="C136" s="225">
        <v>632407</v>
      </c>
      <c r="D136" s="225">
        <v>248294</v>
      </c>
      <c r="E136" s="225">
        <v>384253</v>
      </c>
      <c r="F136" s="225">
        <v>593573</v>
      </c>
      <c r="G136" s="226">
        <f>F136/E136-1</f>
        <v>0.54474525898301374</v>
      </c>
      <c r="H136" s="225">
        <f>F136-E136</f>
        <v>209320</v>
      </c>
      <c r="I136" s="226">
        <f>F136/F$136</f>
        <v>1</v>
      </c>
      <c r="J136" s="225">
        <v>612478</v>
      </c>
      <c r="K136" s="226">
        <f>H136/H$136</f>
        <v>1</v>
      </c>
      <c r="L136" s="226">
        <f>J136/F136-1</f>
        <v>3.1849494501939857E-2</v>
      </c>
      <c r="M136" s="225">
        <f>J136-F136</f>
        <v>18905</v>
      </c>
      <c r="N136" s="226">
        <f>J136/C136-1</f>
        <v>-3.1512933917556274E-2</v>
      </c>
      <c r="O136" s="225">
        <f>J136-C136</f>
        <v>-19929</v>
      </c>
      <c r="Q136" s="29"/>
      <c r="R136" s="79"/>
      <c r="Z136" s="1" t="s">
        <v>168</v>
      </c>
      <c r="AE136"/>
    </row>
    <row r="137" spans="1:31" s="4" customFormat="1" x14ac:dyDescent="0.25">
      <c r="B137" s="232" t="s">
        <v>44</v>
      </c>
      <c r="C137" s="249">
        <v>109920</v>
      </c>
      <c r="D137" s="249">
        <v>49521</v>
      </c>
      <c r="E137" s="249">
        <v>120918</v>
      </c>
      <c r="F137" s="249">
        <v>120397</v>
      </c>
      <c r="G137" s="255">
        <f t="shared" ref="G137:G146" si="12">F137/E137-1</f>
        <v>-4.3087050728592979E-3</v>
      </c>
      <c r="H137" s="262">
        <f t="shared" ref="H137:H146" si="13">F137-E137</f>
        <v>-521</v>
      </c>
      <c r="I137" s="257">
        <f t="shared" ref="I137:K146" si="14">F137/F$136</f>
        <v>0.20283436072732419</v>
      </c>
      <c r="J137" s="249">
        <v>106138</v>
      </c>
      <c r="K137" s="257">
        <f t="shared" si="14"/>
        <v>-2.4890120389833748E-3</v>
      </c>
      <c r="L137" s="257">
        <f t="shared" ref="L137:L146" si="15">J137/F137-1</f>
        <v>-0.11843318355108512</v>
      </c>
      <c r="M137" s="256">
        <f t="shared" ref="M137:M146" si="16">J137-F137</f>
        <v>-14259</v>
      </c>
      <c r="N137" s="255">
        <f t="shared" ref="N137:N145" si="17">J137/C137-1</f>
        <v>-3.4406841339155725E-2</v>
      </c>
      <c r="O137" s="249">
        <f t="shared" ref="O137:O146" si="18">J137-C137</f>
        <v>-3782</v>
      </c>
      <c r="Q137" s="29"/>
      <c r="R137" s="79"/>
      <c r="Z137" s="1" t="s">
        <v>170</v>
      </c>
    </row>
    <row r="138" spans="1:31" s="4" customFormat="1" x14ac:dyDescent="0.25">
      <c r="B138" s="232" t="s">
        <v>45</v>
      </c>
      <c r="C138" s="249">
        <v>76491</v>
      </c>
      <c r="D138" s="249">
        <v>26848</v>
      </c>
      <c r="E138" s="249">
        <v>39986</v>
      </c>
      <c r="F138" s="249">
        <v>75857</v>
      </c>
      <c r="G138" s="255">
        <f t="shared" si="12"/>
        <v>0.89708898114340019</v>
      </c>
      <c r="H138" s="262">
        <f t="shared" si="13"/>
        <v>35871</v>
      </c>
      <c r="I138" s="257">
        <f t="shared" si="14"/>
        <v>0.12779725492904831</v>
      </c>
      <c r="J138" s="249">
        <v>67064</v>
      </c>
      <c r="K138" s="257">
        <f t="shared" si="14"/>
        <v>0.17136919549015861</v>
      </c>
      <c r="L138" s="257">
        <f t="shared" si="15"/>
        <v>-0.1159154725338466</v>
      </c>
      <c r="M138" s="256">
        <f t="shared" si="16"/>
        <v>-8793</v>
      </c>
      <c r="N138" s="255">
        <f t="shared" si="17"/>
        <v>-0.12324325737668484</v>
      </c>
      <c r="O138" s="249">
        <f t="shared" si="18"/>
        <v>-9427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4565</v>
      </c>
      <c r="D139" s="249">
        <v>681</v>
      </c>
      <c r="E139" s="249">
        <v>2535</v>
      </c>
      <c r="F139" s="249">
        <v>3247</v>
      </c>
      <c r="G139" s="255">
        <f t="shared" si="12"/>
        <v>0.28086785009861925</v>
      </c>
      <c r="H139" s="263">
        <f t="shared" si="13"/>
        <v>712</v>
      </c>
      <c r="I139" s="261">
        <f t="shared" si="14"/>
        <v>5.4702622929277446E-3</v>
      </c>
      <c r="J139" s="249">
        <v>5439</v>
      </c>
      <c r="K139" s="261">
        <f t="shared" si="14"/>
        <v>3.4014905407987769E-3</v>
      </c>
      <c r="L139" s="257">
        <f t="shared" si="15"/>
        <v>0.67508469356328926</v>
      </c>
      <c r="M139" s="256">
        <f t="shared" si="16"/>
        <v>2192</v>
      </c>
      <c r="N139" s="255">
        <f t="shared" si="17"/>
        <v>0.1914567360350492</v>
      </c>
      <c r="O139" s="249">
        <f t="shared" si="18"/>
        <v>874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284219</v>
      </c>
      <c r="D140" s="249">
        <v>74813</v>
      </c>
      <c r="E140" s="249">
        <v>114704</v>
      </c>
      <c r="F140" s="249">
        <v>244952</v>
      </c>
      <c r="G140" s="255">
        <f t="shared" si="12"/>
        <v>1.1355140186915889</v>
      </c>
      <c r="H140" s="262">
        <f t="shared" si="13"/>
        <v>130248</v>
      </c>
      <c r="I140" s="257">
        <f t="shared" si="14"/>
        <v>0.4126737570610523</v>
      </c>
      <c r="J140" s="249">
        <v>249820</v>
      </c>
      <c r="K140" s="257">
        <f t="shared" si="14"/>
        <v>0.62224345499713363</v>
      </c>
      <c r="L140" s="257">
        <f t="shared" si="15"/>
        <v>1.987328129592747E-2</v>
      </c>
      <c r="M140" s="256">
        <f t="shared" si="16"/>
        <v>4868</v>
      </c>
      <c r="N140" s="255">
        <f t="shared" si="17"/>
        <v>-0.12102991003416375</v>
      </c>
      <c r="O140" s="249">
        <f t="shared" si="18"/>
        <v>-34399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19123</v>
      </c>
      <c r="D141" s="249">
        <v>25621</v>
      </c>
      <c r="E141" s="249">
        <v>20278</v>
      </c>
      <c r="F141" s="249">
        <v>32271</v>
      </c>
      <c r="G141" s="255">
        <f t="shared" si="12"/>
        <v>0.59142913502317773</v>
      </c>
      <c r="H141" s="263">
        <f t="shared" si="13"/>
        <v>11993</v>
      </c>
      <c r="I141" s="261">
        <f t="shared" si="14"/>
        <v>5.4367365092414917E-2</v>
      </c>
      <c r="J141" s="249">
        <v>36164</v>
      </c>
      <c r="K141" s="261">
        <f t="shared" si="14"/>
        <v>5.7295050640168162E-2</v>
      </c>
      <c r="L141" s="257">
        <f t="shared" si="15"/>
        <v>0.12063462551516846</v>
      </c>
      <c r="M141" s="256">
        <f t="shared" si="16"/>
        <v>3893</v>
      </c>
      <c r="N141" s="255">
        <f t="shared" si="17"/>
        <v>0.89112586937196037</v>
      </c>
      <c r="O141" s="249">
        <f t="shared" si="18"/>
        <v>17041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59066</v>
      </c>
      <c r="D142" s="249">
        <v>33780</v>
      </c>
      <c r="E142" s="249">
        <v>51310</v>
      </c>
      <c r="F142" s="249">
        <v>65021</v>
      </c>
      <c r="G142" s="255">
        <f t="shared" si="12"/>
        <v>0.26721886571818354</v>
      </c>
      <c r="H142" s="262">
        <f t="shared" si="13"/>
        <v>13711</v>
      </c>
      <c r="I142" s="257">
        <f t="shared" si="14"/>
        <v>0.10954170759114717</v>
      </c>
      <c r="J142" s="249">
        <v>80309</v>
      </c>
      <c r="K142" s="257">
        <f t="shared" si="14"/>
        <v>6.5502579782151724E-2</v>
      </c>
      <c r="L142" s="257">
        <f t="shared" si="15"/>
        <v>0.23512403684963323</v>
      </c>
      <c r="M142" s="256">
        <f t="shared" si="16"/>
        <v>15288</v>
      </c>
      <c r="N142" s="255">
        <f t="shared" si="17"/>
        <v>0.3596485287644331</v>
      </c>
      <c r="O142" s="249">
        <f t="shared" si="18"/>
        <v>21243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17966</v>
      </c>
      <c r="D143" s="249">
        <v>7339</v>
      </c>
      <c r="E143" s="249">
        <v>10731</v>
      </c>
      <c r="F143" s="249">
        <v>17520</v>
      </c>
      <c r="G143" s="255">
        <f t="shared" si="12"/>
        <v>0.63265306122448983</v>
      </c>
      <c r="H143" s="263">
        <f t="shared" si="13"/>
        <v>6789</v>
      </c>
      <c r="I143" s="261">
        <f t="shared" si="14"/>
        <v>2.951616734588669E-2</v>
      </c>
      <c r="J143" s="249">
        <v>25698</v>
      </c>
      <c r="K143" s="261">
        <f t="shared" si="14"/>
        <v>3.243359449646474E-2</v>
      </c>
      <c r="L143" s="257">
        <f t="shared" si="15"/>
        <v>0.46678082191780823</v>
      </c>
      <c r="M143" s="256">
        <f t="shared" si="16"/>
        <v>8178</v>
      </c>
      <c r="N143" s="255">
        <f t="shared" si="17"/>
        <v>0.43036847378381382</v>
      </c>
      <c r="O143" s="249">
        <f t="shared" si="18"/>
        <v>7732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20687</v>
      </c>
      <c r="D144" s="249">
        <v>6781</v>
      </c>
      <c r="E144" s="249">
        <v>11021</v>
      </c>
      <c r="F144" s="249">
        <v>9118</v>
      </c>
      <c r="G144" s="255">
        <f t="shared" si="12"/>
        <v>-0.17267035659196084</v>
      </c>
      <c r="H144" s="262">
        <f t="shared" si="13"/>
        <v>-1903</v>
      </c>
      <c r="I144" s="257">
        <f t="shared" si="14"/>
        <v>1.536121083674628E-2</v>
      </c>
      <c r="J144" s="249">
        <v>11280</v>
      </c>
      <c r="K144" s="257">
        <f t="shared" si="14"/>
        <v>-9.0913433976686411E-3</v>
      </c>
      <c r="L144" s="257">
        <f t="shared" si="15"/>
        <v>0.23711340206185572</v>
      </c>
      <c r="M144" s="256">
        <f t="shared" si="16"/>
        <v>2162</v>
      </c>
      <c r="N144" s="255">
        <f t="shared" si="17"/>
        <v>-0.45473002368637305</v>
      </c>
      <c r="O144" s="249">
        <f t="shared" si="18"/>
        <v>-9407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19152</v>
      </c>
      <c r="D145" s="249">
        <v>15343</v>
      </c>
      <c r="E145" s="249">
        <v>4744</v>
      </c>
      <c r="F145" s="249">
        <v>9037</v>
      </c>
      <c r="G145" s="255">
        <f t="shared" si="12"/>
        <v>0.9049325463743676</v>
      </c>
      <c r="H145" s="263">
        <f t="shared" si="13"/>
        <v>4293</v>
      </c>
      <c r="I145" s="261">
        <f t="shared" si="14"/>
        <v>1.5224749104153995E-2</v>
      </c>
      <c r="J145" s="249">
        <v>15069</v>
      </c>
      <c r="K145" s="261">
        <f t="shared" si="14"/>
        <v>2.0509268106248806E-2</v>
      </c>
      <c r="L145" s="257">
        <f t="shared" si="15"/>
        <v>0.66747814540223516</v>
      </c>
      <c r="M145" s="256">
        <f t="shared" si="16"/>
        <v>6032</v>
      </c>
      <c r="N145" s="255">
        <f t="shared" si="17"/>
        <v>-0.21318922305764409</v>
      </c>
      <c r="O145" s="249">
        <f t="shared" si="18"/>
        <v>-4083</v>
      </c>
      <c r="Q145" s="29"/>
      <c r="R145" s="79"/>
      <c r="Z145" s="1"/>
    </row>
    <row r="146" spans="2:31" s="4" customFormat="1" x14ac:dyDescent="0.25">
      <c r="B146" s="232" t="s">
        <v>196</v>
      </c>
      <c r="C146" s="249">
        <f>C136-SUM(C137:C145)</f>
        <v>21218</v>
      </c>
      <c r="D146" s="249">
        <f>D136-SUM(D137:D145)</f>
        <v>7567</v>
      </c>
      <c r="E146" s="249">
        <f>E136-SUM(E137:E145)</f>
        <v>8026</v>
      </c>
      <c r="F146" s="249">
        <f>F136-SUM(F137:F145)</f>
        <v>16153</v>
      </c>
      <c r="G146" s="255">
        <f t="shared" si="12"/>
        <v>1.012584101669574</v>
      </c>
      <c r="H146" s="262">
        <f t="shared" si="13"/>
        <v>8127</v>
      </c>
      <c r="I146" s="257">
        <f t="shared" si="14"/>
        <v>2.7213165019298383E-2</v>
      </c>
      <c r="J146" s="249">
        <f>J136-SUM(J137:J145)</f>
        <v>15497</v>
      </c>
      <c r="K146" s="257">
        <f t="shared" si="14"/>
        <v>3.8825721383527613E-2</v>
      </c>
      <c r="L146" s="257">
        <f t="shared" si="15"/>
        <v>-4.0611651086485456E-2</v>
      </c>
      <c r="M146" s="256">
        <f t="shared" si="16"/>
        <v>-656</v>
      </c>
      <c r="N146" s="255">
        <f>J146/C146-1</f>
        <v>-0.26962955980771042</v>
      </c>
      <c r="O146" s="249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EBD2-9C43-4F67-9E68-A07C9F19180D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252</v>
      </c>
      <c r="D5" s="238" t="s">
        <v>253</v>
      </c>
      <c r="E5" s="238" t="s">
        <v>259</v>
      </c>
      <c r="F5" s="239" t="str">
        <f>CONCATENATE("%/s total Tenerife ",RIGHT(E5,4))</f>
        <v>%/s total Tenerife 2021</v>
      </c>
      <c r="G5" s="238" t="s">
        <v>254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255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256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195</v>
      </c>
      <c r="C6" s="240">
        <v>291675</v>
      </c>
      <c r="D6" s="240">
        <v>119440</v>
      </c>
      <c r="E6" s="240">
        <v>281254</v>
      </c>
      <c r="F6" s="241">
        <f>E6/$E$6</f>
        <v>1</v>
      </c>
      <c r="G6" s="240">
        <v>304356</v>
      </c>
      <c r="H6" s="241">
        <f>G6/E6-1</f>
        <v>8.2139276241404602E-2</v>
      </c>
      <c r="I6" s="240">
        <f>G6-E6</f>
        <v>23102</v>
      </c>
      <c r="J6" s="241">
        <f>G6/$G$6</f>
        <v>1</v>
      </c>
      <c r="K6" s="240">
        <v>303113</v>
      </c>
      <c r="L6" s="241">
        <f>K6/G6-1</f>
        <v>-4.0840331716804901E-3</v>
      </c>
      <c r="M6" s="240">
        <f>K6-G6</f>
        <v>-1243</v>
      </c>
      <c r="N6" s="241">
        <f>K6/$K$6</f>
        <v>1</v>
      </c>
      <c r="O6" s="240">
        <v>296727</v>
      </c>
      <c r="P6" s="241">
        <f>O6/K6-1</f>
        <v>-2.1068050529010618E-2</v>
      </c>
      <c r="Q6" s="240">
        <f>O6-K6</f>
        <v>-6386</v>
      </c>
      <c r="R6" s="241">
        <f>IFERROR(O6/C6-1,"-")</f>
        <v>1.7320647981486248E-2</v>
      </c>
      <c r="S6" s="240">
        <f>O6-C6</f>
        <v>5052</v>
      </c>
      <c r="T6" s="241">
        <f>O6/$O$6</f>
        <v>1</v>
      </c>
      <c r="V6" s="29"/>
      <c r="W6" s="79"/>
      <c r="AE6" s="1" t="s">
        <v>168</v>
      </c>
    </row>
    <row r="7" spans="1:31" s="4" customFormat="1" x14ac:dyDescent="0.25">
      <c r="B7" s="232" t="s">
        <v>44</v>
      </c>
      <c r="C7" s="249">
        <v>82302</v>
      </c>
      <c r="D7" s="249">
        <v>27555</v>
      </c>
      <c r="E7" s="249">
        <v>98392</v>
      </c>
      <c r="F7" s="255">
        <f t="shared" ref="F7:F16" si="0">E7/$E$6</f>
        <v>0.34983324681604527</v>
      </c>
      <c r="G7" s="249">
        <v>66043</v>
      </c>
      <c r="H7" s="257">
        <f>G7/E7-1</f>
        <v>-0.32877672981543216</v>
      </c>
      <c r="I7" s="256">
        <f>G7-E7</f>
        <v>-32349</v>
      </c>
      <c r="J7" s="255">
        <f>G7/$G$6</f>
        <v>0.21699260077015076</v>
      </c>
      <c r="K7" s="249">
        <v>56179</v>
      </c>
      <c r="L7" s="257">
        <f>K7/G7-1</f>
        <v>-0.14935723695168301</v>
      </c>
      <c r="M7" s="256">
        <f>K7-G7</f>
        <v>-9864</v>
      </c>
      <c r="N7" s="255">
        <f>K7/$K$6</f>
        <v>0.18534012068106615</v>
      </c>
      <c r="O7" s="249">
        <v>44950</v>
      </c>
      <c r="P7" s="257">
        <f>O7/K7-1</f>
        <v>-0.19987895832962499</v>
      </c>
      <c r="Q7" s="256">
        <f>O7-K7</f>
        <v>-11229</v>
      </c>
      <c r="R7" s="257">
        <f t="shared" ref="R7:R16" si="1">IFERROR(O7/C7-1,"-")</f>
        <v>-0.45384073291050031</v>
      </c>
      <c r="S7" s="256">
        <f t="shared" ref="S7:S16" si="2">O7-C7</f>
        <v>-37352</v>
      </c>
      <c r="T7" s="255">
        <f>O7/$O$6</f>
        <v>0.15148604609624336</v>
      </c>
      <c r="V7" s="29"/>
      <c r="W7" s="79"/>
      <c r="AE7" s="1" t="s">
        <v>170</v>
      </c>
    </row>
    <row r="8" spans="1:31" s="4" customFormat="1" x14ac:dyDescent="0.25">
      <c r="B8" s="232" t="s">
        <v>45</v>
      </c>
      <c r="C8" s="249">
        <v>37857</v>
      </c>
      <c r="D8" s="249">
        <v>12043</v>
      </c>
      <c r="E8" s="249">
        <v>33031</v>
      </c>
      <c r="F8" s="255">
        <f t="shared" si="0"/>
        <v>0.11744188527096504</v>
      </c>
      <c r="G8" s="249">
        <v>37477</v>
      </c>
      <c r="H8" s="257">
        <f t="shared" ref="H8:H16" si="3">G8/E8-1</f>
        <v>0.13460082952378061</v>
      </c>
      <c r="I8" s="256">
        <f t="shared" ref="I8:I16" si="4">G8-E8</f>
        <v>4446</v>
      </c>
      <c r="J8" s="255">
        <f t="shared" ref="J8:J16" si="5">G8/$G$6</f>
        <v>0.12313540722049179</v>
      </c>
      <c r="K8" s="249">
        <v>37381</v>
      </c>
      <c r="L8" s="257">
        <f t="shared" ref="L8:L16" si="6">K8/G8-1</f>
        <v>-2.5615710969394412E-3</v>
      </c>
      <c r="M8" s="256">
        <f t="shared" ref="M8:M16" si="7">K8-G8</f>
        <v>-96</v>
      </c>
      <c r="N8" s="255">
        <f t="shared" ref="N8:N16" si="8">K8/$K$6</f>
        <v>0.12332364497728569</v>
      </c>
      <c r="O8" s="249">
        <v>36773</v>
      </c>
      <c r="P8" s="257">
        <f t="shared" ref="P8:P16" si="9">O8/K8-1</f>
        <v>-1.626494743318796E-2</v>
      </c>
      <c r="Q8" s="256">
        <f t="shared" ref="Q8:Q16" si="10">O8-K8</f>
        <v>-608</v>
      </c>
      <c r="R8" s="257">
        <f t="shared" si="1"/>
        <v>-2.8634070317246518E-2</v>
      </c>
      <c r="S8" s="256">
        <f t="shared" si="2"/>
        <v>-1084</v>
      </c>
      <c r="T8" s="255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2" t="s">
        <v>46</v>
      </c>
      <c r="C9" s="249">
        <v>4284</v>
      </c>
      <c r="D9" s="249">
        <v>1428</v>
      </c>
      <c r="E9" s="249">
        <v>1671</v>
      </c>
      <c r="F9" s="250">
        <f t="shared" si="0"/>
        <v>5.9412488355721164E-3</v>
      </c>
      <c r="G9" s="249">
        <v>1903</v>
      </c>
      <c r="H9" s="261">
        <f t="shared" si="3"/>
        <v>0.13883901855176539</v>
      </c>
      <c r="I9" s="252">
        <f t="shared" si="4"/>
        <v>232</v>
      </c>
      <c r="J9" s="250">
        <f t="shared" si="5"/>
        <v>6.2525463601834693E-3</v>
      </c>
      <c r="K9" s="249">
        <v>10896</v>
      </c>
      <c r="L9" s="257">
        <f t="shared" si="6"/>
        <v>4.7256962690488704</v>
      </c>
      <c r="M9" s="256">
        <f t="shared" si="7"/>
        <v>8993</v>
      </c>
      <c r="N9" s="255">
        <f t="shared" si="8"/>
        <v>3.5946990066410875E-2</v>
      </c>
      <c r="O9" s="249">
        <v>5262</v>
      </c>
      <c r="P9" s="257">
        <f t="shared" si="9"/>
        <v>-0.51707048458149774</v>
      </c>
      <c r="Q9" s="256">
        <f t="shared" si="10"/>
        <v>-5634</v>
      </c>
      <c r="R9" s="257">
        <f t="shared" si="1"/>
        <v>0.22829131652661072</v>
      </c>
      <c r="S9" s="256">
        <f t="shared" si="2"/>
        <v>978</v>
      </c>
      <c r="T9" s="255">
        <f t="shared" si="11"/>
        <v>1.7733472181500166E-2</v>
      </c>
      <c r="V9" s="29"/>
      <c r="W9" s="79"/>
      <c r="AE9" s="1"/>
    </row>
    <row r="10" spans="1:31" s="4" customFormat="1" x14ac:dyDescent="0.25">
      <c r="B10" s="232" t="s">
        <v>48</v>
      </c>
      <c r="C10" s="249">
        <v>49102</v>
      </c>
      <c r="D10" s="249">
        <v>12883</v>
      </c>
      <c r="E10" s="249">
        <v>37457</v>
      </c>
      <c r="F10" s="255">
        <f t="shared" si="0"/>
        <v>0.13317855034950615</v>
      </c>
      <c r="G10" s="249">
        <v>68204</v>
      </c>
      <c r="H10" s="257">
        <f t="shared" si="3"/>
        <v>0.82086125423819323</v>
      </c>
      <c r="I10" s="256">
        <f t="shared" si="4"/>
        <v>30747</v>
      </c>
      <c r="J10" s="255">
        <f t="shared" si="5"/>
        <v>0.22409283864947627</v>
      </c>
      <c r="K10" s="249">
        <v>64895</v>
      </c>
      <c r="L10" s="257">
        <f t="shared" si="6"/>
        <v>-4.8516216057709172E-2</v>
      </c>
      <c r="M10" s="256">
        <f t="shared" si="7"/>
        <v>-3309</v>
      </c>
      <c r="N10" s="255">
        <f t="shared" si="8"/>
        <v>0.21409507345445428</v>
      </c>
      <c r="O10" s="249">
        <v>78411</v>
      </c>
      <c r="P10" s="257">
        <f t="shared" si="9"/>
        <v>0.20827490561676565</v>
      </c>
      <c r="Q10" s="256">
        <f t="shared" si="10"/>
        <v>13516</v>
      </c>
      <c r="R10" s="257">
        <f t="shared" si="1"/>
        <v>0.59690032992546138</v>
      </c>
      <c r="S10" s="256">
        <f t="shared" si="2"/>
        <v>29309</v>
      </c>
      <c r="T10" s="255">
        <f>O10/$O$6</f>
        <v>0.26425300023253701</v>
      </c>
      <c r="V10" s="29"/>
      <c r="W10" s="79"/>
      <c r="AE10" s="1"/>
    </row>
    <row r="11" spans="1:31" s="4" customFormat="1" x14ac:dyDescent="0.25">
      <c r="B11" s="232" t="s">
        <v>50</v>
      </c>
      <c r="C11" s="249">
        <v>8063</v>
      </c>
      <c r="D11" s="249">
        <v>1760</v>
      </c>
      <c r="E11" s="249">
        <v>18747</v>
      </c>
      <c r="F11" s="250">
        <f t="shared" si="0"/>
        <v>6.6655052017037975E-2</v>
      </c>
      <c r="G11" s="249">
        <v>11681</v>
      </c>
      <c r="H11" s="261">
        <f t="shared" si="3"/>
        <v>-0.37691363951565582</v>
      </c>
      <c r="I11" s="252">
        <f t="shared" si="4"/>
        <v>-7066</v>
      </c>
      <c r="J11" s="250">
        <f t="shared" si="5"/>
        <v>3.8379397810458807E-2</v>
      </c>
      <c r="K11" s="249">
        <v>15258</v>
      </c>
      <c r="L11" s="257">
        <f t="shared" si="6"/>
        <v>0.30622378221042723</v>
      </c>
      <c r="M11" s="256">
        <f t="shared" si="7"/>
        <v>3577</v>
      </c>
      <c r="N11" s="255">
        <f t="shared" si="8"/>
        <v>5.0337662851807741E-2</v>
      </c>
      <c r="O11" s="249">
        <v>11361</v>
      </c>
      <c r="P11" s="257">
        <f t="shared" si="9"/>
        <v>-0.25540699960676372</v>
      </c>
      <c r="Q11" s="256">
        <f t="shared" si="10"/>
        <v>-3897</v>
      </c>
      <c r="R11" s="257">
        <f t="shared" si="1"/>
        <v>0.40902889743271742</v>
      </c>
      <c r="S11" s="256">
        <f t="shared" si="2"/>
        <v>3298</v>
      </c>
      <c r="T11" s="255">
        <f t="shared" si="11"/>
        <v>3.8287719014447621E-2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39630</v>
      </c>
      <c r="D12" s="249">
        <v>14921</v>
      </c>
      <c r="E12" s="249">
        <v>29618</v>
      </c>
      <c r="F12" s="255">
        <f t="shared" si="0"/>
        <v>0.10530694674564628</v>
      </c>
      <c r="G12" s="249">
        <v>44023</v>
      </c>
      <c r="H12" s="257">
        <f t="shared" si="3"/>
        <v>0.48635964616111815</v>
      </c>
      <c r="I12" s="256">
        <f t="shared" si="4"/>
        <v>14405</v>
      </c>
      <c r="J12" s="255">
        <f t="shared" si="5"/>
        <v>0.14464311529918911</v>
      </c>
      <c r="K12" s="249">
        <v>43982</v>
      </c>
      <c r="L12" s="257">
        <f t="shared" si="6"/>
        <v>-9.3133134952183561E-4</v>
      </c>
      <c r="M12" s="256">
        <f t="shared" si="7"/>
        <v>-41</v>
      </c>
      <c r="N12" s="255">
        <f t="shared" si="8"/>
        <v>0.14510100193657152</v>
      </c>
      <c r="O12" s="249">
        <v>49326</v>
      </c>
      <c r="P12" s="257">
        <f t="shared" si="9"/>
        <v>0.12150425173934787</v>
      </c>
      <c r="Q12" s="256">
        <f t="shared" si="10"/>
        <v>5344</v>
      </c>
      <c r="R12" s="257">
        <f t="shared" si="1"/>
        <v>0.24466313398940187</v>
      </c>
      <c r="S12" s="256">
        <f t="shared" si="2"/>
        <v>9696</v>
      </c>
      <c r="T12" s="255">
        <f t="shared" si="11"/>
        <v>0.16623360867059619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11495</v>
      </c>
      <c r="D13" s="249">
        <v>5251</v>
      </c>
      <c r="E13" s="249">
        <v>5514</v>
      </c>
      <c r="F13" s="250">
        <f t="shared" si="0"/>
        <v>1.9605054505891471E-2</v>
      </c>
      <c r="G13" s="249">
        <v>10214</v>
      </c>
      <c r="H13" s="261">
        <f t="shared" si="3"/>
        <v>0.85237577076532456</v>
      </c>
      <c r="I13" s="252">
        <f t="shared" si="4"/>
        <v>4700</v>
      </c>
      <c r="J13" s="250">
        <f t="shared" si="5"/>
        <v>3.3559384405104552E-2</v>
      </c>
      <c r="K13" s="249">
        <v>8603</v>
      </c>
      <c r="L13" s="257">
        <f t="shared" si="6"/>
        <v>-0.15772469159976499</v>
      </c>
      <c r="M13" s="256">
        <f t="shared" si="7"/>
        <v>-1611</v>
      </c>
      <c r="N13" s="255">
        <f t="shared" si="8"/>
        <v>2.8382154510034212E-2</v>
      </c>
      <c r="O13" s="249">
        <v>6456</v>
      </c>
      <c r="P13" s="257">
        <f t="shared" si="9"/>
        <v>-0.24956410554457742</v>
      </c>
      <c r="Q13" s="256">
        <f t="shared" si="10"/>
        <v>-2147</v>
      </c>
      <c r="R13" s="257">
        <f t="shared" si="1"/>
        <v>-0.43836450630709001</v>
      </c>
      <c r="S13" s="256">
        <f t="shared" si="2"/>
        <v>-5039</v>
      </c>
      <c r="T13" s="255">
        <f t="shared" si="11"/>
        <v>2.1757372938761892E-2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19344</v>
      </c>
      <c r="D14" s="249">
        <v>7684</v>
      </c>
      <c r="E14" s="249">
        <v>24748</v>
      </c>
      <c r="F14" s="255">
        <f t="shared" si="0"/>
        <v>8.7991637452267346E-2</v>
      </c>
      <c r="G14" s="249">
        <v>14712</v>
      </c>
      <c r="H14" s="257">
        <f t="shared" si="3"/>
        <v>-0.40552771941166965</v>
      </c>
      <c r="I14" s="256">
        <f t="shared" si="4"/>
        <v>-10036</v>
      </c>
      <c r="J14" s="255">
        <f t="shared" si="5"/>
        <v>4.8338130347356387E-2</v>
      </c>
      <c r="K14" s="249">
        <v>15109</v>
      </c>
      <c r="L14" s="257">
        <f t="shared" si="6"/>
        <v>2.6984774333877137E-2</v>
      </c>
      <c r="M14" s="256">
        <f t="shared" si="7"/>
        <v>397</v>
      </c>
      <c r="N14" s="255">
        <f t="shared" si="8"/>
        <v>4.9846097000128667E-2</v>
      </c>
      <c r="O14" s="249">
        <v>13314</v>
      </c>
      <c r="P14" s="257">
        <f t="shared" si="9"/>
        <v>-0.11880336223442978</v>
      </c>
      <c r="Q14" s="256">
        <f t="shared" si="10"/>
        <v>-1795</v>
      </c>
      <c r="R14" s="257">
        <f t="shared" si="1"/>
        <v>-0.31172456575682383</v>
      </c>
      <c r="S14" s="256">
        <f t="shared" si="2"/>
        <v>-6030</v>
      </c>
      <c r="T14" s="255">
        <f t="shared" si="11"/>
        <v>4.4869526534491298E-2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15206</v>
      </c>
      <c r="D15" s="249">
        <v>4088</v>
      </c>
      <c r="E15" s="249">
        <v>13586</v>
      </c>
      <c r="F15" s="250">
        <f t="shared" si="0"/>
        <v>4.8305090772042356E-2</v>
      </c>
      <c r="G15" s="249">
        <v>22489</v>
      </c>
      <c r="H15" s="261">
        <f t="shared" si="3"/>
        <v>0.65530693360812609</v>
      </c>
      <c r="I15" s="252">
        <f t="shared" si="4"/>
        <v>8903</v>
      </c>
      <c r="J15" s="250">
        <f t="shared" si="5"/>
        <v>7.3890444085216E-2</v>
      </c>
      <c r="K15" s="249">
        <v>21168</v>
      </c>
      <c r="L15" s="257">
        <f t="shared" si="6"/>
        <v>-5.8739828360531821E-2</v>
      </c>
      <c r="M15" s="256">
        <f t="shared" si="7"/>
        <v>-1321</v>
      </c>
      <c r="N15" s="255">
        <f t="shared" si="8"/>
        <v>6.9835341935185882E-2</v>
      </c>
      <c r="O15" s="249">
        <v>25818</v>
      </c>
      <c r="P15" s="257">
        <f t="shared" si="9"/>
        <v>0.21967120181405897</v>
      </c>
      <c r="Q15" s="256">
        <f t="shared" si="10"/>
        <v>4650</v>
      </c>
      <c r="R15" s="257">
        <f t="shared" si="1"/>
        <v>0.6978824148362488</v>
      </c>
      <c r="S15" s="256">
        <f t="shared" si="2"/>
        <v>10612</v>
      </c>
      <c r="T15" s="255">
        <f t="shared" si="11"/>
        <v>8.7009271148227152E-2</v>
      </c>
      <c r="V15" s="29"/>
      <c r="W15" s="79"/>
      <c r="AE15" s="1"/>
    </row>
    <row r="16" spans="1:31" s="4" customFormat="1" x14ac:dyDescent="0.25">
      <c r="B16" s="232" t="s">
        <v>196</v>
      </c>
      <c r="C16" s="249">
        <f>C6-SUM(C7:C15)</f>
        <v>24392</v>
      </c>
      <c r="D16" s="249">
        <f>D6-SUM(D7:D15)</f>
        <v>31827</v>
      </c>
      <c r="E16" s="249">
        <f>E6-SUM(E7:E15)</f>
        <v>18490</v>
      </c>
      <c r="F16" s="255">
        <f t="shared" si="0"/>
        <v>6.5741287235025994E-2</v>
      </c>
      <c r="G16" s="249">
        <f>G6-SUM(G7:G15)</f>
        <v>27610</v>
      </c>
      <c r="H16" s="257">
        <f t="shared" si="3"/>
        <v>0.49323958896700915</v>
      </c>
      <c r="I16" s="256">
        <f t="shared" si="4"/>
        <v>9120</v>
      </c>
      <c r="J16" s="255">
        <f t="shared" si="5"/>
        <v>9.0716135052372873E-2</v>
      </c>
      <c r="K16" s="249">
        <f>K6-SUM(K7:K15)</f>
        <v>29642</v>
      </c>
      <c r="L16" s="257">
        <f t="shared" si="6"/>
        <v>7.3596522998913505E-2</v>
      </c>
      <c r="M16" s="256">
        <f t="shared" si="7"/>
        <v>2032</v>
      </c>
      <c r="N16" s="255">
        <f t="shared" si="8"/>
        <v>9.7791912587054997E-2</v>
      </c>
      <c r="O16" s="249">
        <f>O6-SUM(O7:O15)</f>
        <v>25056</v>
      </c>
      <c r="P16" s="257">
        <f t="shared" si="9"/>
        <v>-0.15471290736117671</v>
      </c>
      <c r="Q16" s="256">
        <f t="shared" si="10"/>
        <v>-4586</v>
      </c>
      <c r="R16" s="257">
        <f t="shared" si="1"/>
        <v>2.722204001311912E-2</v>
      </c>
      <c r="S16" s="256">
        <f t="shared" si="2"/>
        <v>664</v>
      </c>
      <c r="T16" s="255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178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1" t="s">
        <v>166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167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168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169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170</v>
      </c>
    </row>
    <row r="49" spans="2:31" s="4" customFormat="1" hidden="1" x14ac:dyDescent="0.25">
      <c r="B49" s="232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2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175</v>
      </c>
    </row>
    <row r="52" spans="2:31" s="4" customFormat="1" hidden="1" x14ac:dyDescent="0.25">
      <c r="B52" s="266" t="s">
        <v>176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195</v>
      </c>
      <c r="C136" s="225">
        <v>415150</v>
      </c>
      <c r="D136" s="225">
        <v>208389</v>
      </c>
      <c r="E136" s="225">
        <v>416048</v>
      </c>
      <c r="F136" s="225">
        <v>423208</v>
      </c>
      <c r="G136" s="226">
        <f>F136/E136-1</f>
        <v>1.7209552743914225E-2</v>
      </c>
      <c r="H136" s="225">
        <f>F136-E136</f>
        <v>7160</v>
      </c>
      <c r="I136" s="226">
        <f>F136/F$136</f>
        <v>1</v>
      </c>
      <c r="J136" s="225">
        <v>428791</v>
      </c>
      <c r="K136" s="226">
        <f>H136/H$136</f>
        <v>1</v>
      </c>
      <c r="L136" s="226">
        <f>J136/F136-1</f>
        <v>1.3192094667397569E-2</v>
      </c>
      <c r="M136" s="225">
        <f>J136-F136</f>
        <v>5583</v>
      </c>
      <c r="N136" s="226">
        <f>J136/C136-1</f>
        <v>3.2858003131398306E-2</v>
      </c>
      <c r="O136" s="225">
        <f>J136-C136</f>
        <v>13641</v>
      </c>
      <c r="Q136" s="29"/>
      <c r="R136" s="79"/>
      <c r="Z136" s="1" t="s">
        <v>168</v>
      </c>
      <c r="AE136"/>
    </row>
    <row r="137" spans="1:31" s="4" customFormat="1" x14ac:dyDescent="0.25">
      <c r="B137" s="232" t="s">
        <v>44</v>
      </c>
      <c r="C137" s="249">
        <v>113067</v>
      </c>
      <c r="D137" s="249">
        <v>68476</v>
      </c>
      <c r="E137" s="249">
        <v>126666</v>
      </c>
      <c r="F137" s="249">
        <v>86811</v>
      </c>
      <c r="G137" s="255">
        <f t="shared" ref="G137:G146" si="12">F137/E137-1</f>
        <v>-0.31464639287575202</v>
      </c>
      <c r="H137" s="262">
        <f t="shared" ref="H137:H146" si="13">F137-E137</f>
        <v>-39855</v>
      </c>
      <c r="I137" s="257">
        <f t="shared" ref="I137:K146" si="14">F137/F$136</f>
        <v>0.20512608457307044</v>
      </c>
      <c r="J137" s="249">
        <v>75374</v>
      </c>
      <c r="K137" s="257">
        <f t="shared" si="14"/>
        <v>-5.5663407821229054</v>
      </c>
      <c r="L137" s="257">
        <f t="shared" ref="L137:L146" si="15">J137/F137-1</f>
        <v>-0.13174597689232936</v>
      </c>
      <c r="M137" s="256">
        <f t="shared" ref="M137:M146" si="16">J137-F137</f>
        <v>-11437</v>
      </c>
      <c r="N137" s="255">
        <f t="shared" ref="N137:N146" si="17">J137/C137-1</f>
        <v>-0.33336871058752771</v>
      </c>
      <c r="O137" s="249">
        <f t="shared" ref="O137:O146" si="18">J137-C137</f>
        <v>-37693</v>
      </c>
      <c r="Q137" s="29"/>
      <c r="R137" s="79"/>
      <c r="Z137" s="1" t="s">
        <v>170</v>
      </c>
    </row>
    <row r="138" spans="1:31" s="4" customFormat="1" x14ac:dyDescent="0.25">
      <c r="B138" s="232" t="s">
        <v>45</v>
      </c>
      <c r="C138" s="249">
        <v>51328</v>
      </c>
      <c r="D138" s="249">
        <v>24912</v>
      </c>
      <c r="E138" s="249">
        <v>43482</v>
      </c>
      <c r="F138" s="249">
        <v>48094</v>
      </c>
      <c r="G138" s="255">
        <f t="shared" si="12"/>
        <v>0.10606687824847061</v>
      </c>
      <c r="H138" s="262">
        <f t="shared" si="13"/>
        <v>4612</v>
      </c>
      <c r="I138" s="257">
        <f t="shared" si="14"/>
        <v>0.11364151906391183</v>
      </c>
      <c r="J138" s="249">
        <v>51902</v>
      </c>
      <c r="K138" s="257">
        <f t="shared" si="14"/>
        <v>0.64413407821229052</v>
      </c>
      <c r="L138" s="257">
        <f t="shared" si="15"/>
        <v>7.9178275876408799E-2</v>
      </c>
      <c r="M138" s="256">
        <f t="shared" si="16"/>
        <v>3808</v>
      </c>
      <c r="N138" s="255">
        <f t="shared" si="17"/>
        <v>1.118298004987528E-2</v>
      </c>
      <c r="O138" s="249">
        <f t="shared" si="18"/>
        <v>574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5944</v>
      </c>
      <c r="D139" s="249">
        <v>1658</v>
      </c>
      <c r="E139" s="249">
        <v>2415</v>
      </c>
      <c r="F139" s="249">
        <v>3515</v>
      </c>
      <c r="G139" s="255">
        <f t="shared" si="12"/>
        <v>0.45548654244306408</v>
      </c>
      <c r="H139" s="263">
        <f t="shared" si="13"/>
        <v>1100</v>
      </c>
      <c r="I139" s="261">
        <f t="shared" si="14"/>
        <v>8.3056085896296861E-3</v>
      </c>
      <c r="J139" s="249">
        <v>14811</v>
      </c>
      <c r="K139" s="261">
        <f t="shared" si="14"/>
        <v>0.15363128491620112</v>
      </c>
      <c r="L139" s="257">
        <f t="shared" si="15"/>
        <v>3.2136557610241825</v>
      </c>
      <c r="M139" s="256">
        <f t="shared" si="16"/>
        <v>11296</v>
      </c>
      <c r="N139" s="255">
        <f t="shared" si="17"/>
        <v>1.4917563930013458</v>
      </c>
      <c r="O139" s="249">
        <f t="shared" si="18"/>
        <v>8867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72064</v>
      </c>
      <c r="D140" s="249">
        <v>28320</v>
      </c>
      <c r="E140" s="249">
        <v>66989</v>
      </c>
      <c r="F140" s="249">
        <v>97391</v>
      </c>
      <c r="G140" s="255">
        <f t="shared" si="12"/>
        <v>0.45383570436937415</v>
      </c>
      <c r="H140" s="262">
        <f t="shared" si="13"/>
        <v>30402</v>
      </c>
      <c r="I140" s="257">
        <f t="shared" si="14"/>
        <v>0.23012561199221188</v>
      </c>
      <c r="J140" s="249">
        <v>92103</v>
      </c>
      <c r="K140" s="257">
        <f t="shared" si="14"/>
        <v>4.2460893854748605</v>
      </c>
      <c r="L140" s="257">
        <f t="shared" si="15"/>
        <v>-5.4296598248298134E-2</v>
      </c>
      <c r="M140" s="256">
        <f t="shared" si="16"/>
        <v>-5288</v>
      </c>
      <c r="N140" s="255">
        <f t="shared" si="17"/>
        <v>0.27807226909413862</v>
      </c>
      <c r="O140" s="249">
        <f t="shared" si="18"/>
        <v>20039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11886</v>
      </c>
      <c r="D141" s="249">
        <v>4963</v>
      </c>
      <c r="E141" s="249">
        <v>24120</v>
      </c>
      <c r="F141" s="249">
        <v>16359</v>
      </c>
      <c r="G141" s="255">
        <f t="shared" si="12"/>
        <v>-0.32176616915422884</v>
      </c>
      <c r="H141" s="263">
        <f t="shared" si="13"/>
        <v>-7761</v>
      </c>
      <c r="I141" s="261">
        <f t="shared" si="14"/>
        <v>3.8654751327952215E-2</v>
      </c>
      <c r="J141" s="249">
        <v>19520</v>
      </c>
      <c r="K141" s="261">
        <f t="shared" si="14"/>
        <v>-1.0839385474860335</v>
      </c>
      <c r="L141" s="257">
        <f t="shared" si="15"/>
        <v>0.19322696986368371</v>
      </c>
      <c r="M141" s="256">
        <f t="shared" si="16"/>
        <v>3161</v>
      </c>
      <c r="N141" s="255">
        <f t="shared" si="17"/>
        <v>0.64226821470637718</v>
      </c>
      <c r="O141" s="249">
        <f t="shared" si="18"/>
        <v>7634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61076</v>
      </c>
      <c r="D142" s="249">
        <v>27791</v>
      </c>
      <c r="E142" s="249">
        <v>53247</v>
      </c>
      <c r="F142" s="249">
        <v>69865</v>
      </c>
      <c r="G142" s="255">
        <f t="shared" si="12"/>
        <v>0.31209270005821921</v>
      </c>
      <c r="H142" s="262">
        <f t="shared" si="13"/>
        <v>16618</v>
      </c>
      <c r="I142" s="257">
        <f t="shared" si="14"/>
        <v>0.16508430842517155</v>
      </c>
      <c r="J142" s="249">
        <v>66121</v>
      </c>
      <c r="K142" s="257">
        <f t="shared" si="14"/>
        <v>2.3209497206703911</v>
      </c>
      <c r="L142" s="257">
        <f t="shared" si="15"/>
        <v>-5.3589064624633198E-2</v>
      </c>
      <c r="M142" s="256">
        <f t="shared" si="16"/>
        <v>-3744</v>
      </c>
      <c r="N142" s="255">
        <f t="shared" si="17"/>
        <v>8.2602004060514878E-2</v>
      </c>
      <c r="O142" s="249">
        <f t="shared" si="18"/>
        <v>5045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19153</v>
      </c>
      <c r="D143" s="249">
        <v>8684</v>
      </c>
      <c r="E143" s="249">
        <v>11001</v>
      </c>
      <c r="F143" s="249">
        <v>16289</v>
      </c>
      <c r="G143" s="255">
        <f t="shared" si="12"/>
        <v>0.48068357422052532</v>
      </c>
      <c r="H143" s="263">
        <f t="shared" si="13"/>
        <v>5288</v>
      </c>
      <c r="I143" s="261">
        <f t="shared" si="14"/>
        <v>3.8489348027447495E-2</v>
      </c>
      <c r="J143" s="249">
        <v>12024</v>
      </c>
      <c r="K143" s="261">
        <f t="shared" si="14"/>
        <v>0.73854748603351961</v>
      </c>
      <c r="L143" s="257">
        <f t="shared" si="15"/>
        <v>-0.261833138928111</v>
      </c>
      <c r="M143" s="256">
        <f t="shared" si="16"/>
        <v>-4265</v>
      </c>
      <c r="N143" s="255">
        <f t="shared" si="17"/>
        <v>-0.37221323030334674</v>
      </c>
      <c r="O143" s="249">
        <f t="shared" si="18"/>
        <v>-7129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24890</v>
      </c>
      <c r="D144" s="249">
        <v>20058</v>
      </c>
      <c r="E144" s="249">
        <v>34195</v>
      </c>
      <c r="F144" s="249">
        <v>19943</v>
      </c>
      <c r="G144" s="255">
        <f t="shared" si="12"/>
        <v>-0.41678607983623339</v>
      </c>
      <c r="H144" s="262">
        <f t="shared" si="13"/>
        <v>-14252</v>
      </c>
      <c r="I144" s="257">
        <f t="shared" si="14"/>
        <v>4.7123400313793688E-2</v>
      </c>
      <c r="J144" s="249">
        <v>20738</v>
      </c>
      <c r="K144" s="257">
        <f t="shared" si="14"/>
        <v>-1.9905027932960895</v>
      </c>
      <c r="L144" s="257">
        <f t="shared" si="15"/>
        <v>3.9863611292182632E-2</v>
      </c>
      <c r="M144" s="256">
        <f t="shared" si="16"/>
        <v>795</v>
      </c>
      <c r="N144" s="255">
        <f t="shared" si="17"/>
        <v>-0.16681398151868221</v>
      </c>
      <c r="O144" s="249">
        <f t="shared" si="18"/>
        <v>-4152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22752</v>
      </c>
      <c r="D145" s="249">
        <v>8930</v>
      </c>
      <c r="E145" s="249">
        <v>21567</v>
      </c>
      <c r="F145" s="249">
        <v>23338</v>
      </c>
      <c r="G145" s="255">
        <f t="shared" si="12"/>
        <v>8.2116196040246781E-2</v>
      </c>
      <c r="H145" s="263">
        <f t="shared" si="13"/>
        <v>1771</v>
      </c>
      <c r="I145" s="261">
        <f t="shared" si="14"/>
        <v>5.5145460388272435E-2</v>
      </c>
      <c r="J145" s="249">
        <v>31999</v>
      </c>
      <c r="K145" s="261">
        <f t="shared" si="14"/>
        <v>0.24734636871508381</v>
      </c>
      <c r="L145" s="257">
        <f t="shared" si="15"/>
        <v>0.37111149198731685</v>
      </c>
      <c r="M145" s="256">
        <f t="shared" si="16"/>
        <v>8661</v>
      </c>
      <c r="N145" s="255">
        <f t="shared" si="17"/>
        <v>0.40642580872011247</v>
      </c>
      <c r="O145" s="249">
        <f t="shared" si="18"/>
        <v>9247</v>
      </c>
      <c r="Q145" s="29"/>
      <c r="R145" s="79"/>
      <c r="Z145" s="1"/>
    </row>
    <row r="146" spans="2:31" s="4" customFormat="1" x14ac:dyDescent="0.25">
      <c r="B146" s="232" t="s">
        <v>196</v>
      </c>
      <c r="C146" s="249">
        <f>C136-SUM(C137:C145)</f>
        <v>32990</v>
      </c>
      <c r="D146" s="249">
        <f>D136-SUM(D137:D145)</f>
        <v>14597</v>
      </c>
      <c r="E146" s="249">
        <f>E136-SUM(E137:E145)</f>
        <v>32366</v>
      </c>
      <c r="F146" s="249">
        <f>F136-SUM(F137:F145)</f>
        <v>41603</v>
      </c>
      <c r="G146" s="255">
        <f t="shared" si="12"/>
        <v>0.28539207810665523</v>
      </c>
      <c r="H146" s="262">
        <f t="shared" si="13"/>
        <v>9237</v>
      </c>
      <c r="I146" s="257">
        <f t="shared" si="14"/>
        <v>9.8303907298538787E-2</v>
      </c>
      <c r="J146" s="249">
        <f>J136-SUM(J137:J145)</f>
        <v>44199</v>
      </c>
      <c r="K146" s="257">
        <f t="shared" si="14"/>
        <v>1.2900837988826817</v>
      </c>
      <c r="L146" s="257">
        <f t="shared" si="15"/>
        <v>6.2399346200995076E-2</v>
      </c>
      <c r="M146" s="256">
        <f t="shared" si="16"/>
        <v>2596</v>
      </c>
      <c r="N146" s="255">
        <f t="shared" si="17"/>
        <v>0.33976962715974546</v>
      </c>
      <c r="O146" s="249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E2C5F-BADD-4F9A-B454-D7CC934809C9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300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199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DF55-D64D-447B-8EC5-779A2B4BA763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301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200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15069</v>
      </c>
      <c r="D8" s="116">
        <f t="shared" ref="D8:D20" si="0">C8/C9-1</f>
        <v>0.66747814540223516</v>
      </c>
    </row>
    <row r="9" spans="1:5" x14ac:dyDescent="0.25">
      <c r="A9" s="1"/>
      <c r="B9" s="114">
        <v>2022</v>
      </c>
      <c r="C9" s="115">
        <v>9037</v>
      </c>
      <c r="D9" s="116">
        <f t="shared" si="0"/>
        <v>0.9049325463743676</v>
      </c>
    </row>
    <row r="10" spans="1:5" x14ac:dyDescent="0.25">
      <c r="A10" s="1"/>
      <c r="B10" s="114">
        <v>2021</v>
      </c>
      <c r="C10" s="115">
        <v>4744</v>
      </c>
      <c r="D10" s="116">
        <f t="shared" si="0"/>
        <v>-0.69080362380238547</v>
      </c>
    </row>
    <row r="11" spans="1:5" x14ac:dyDescent="0.25">
      <c r="A11" s="1" t="s">
        <v>72</v>
      </c>
      <c r="B11" s="114">
        <v>2020</v>
      </c>
      <c r="C11" s="115">
        <v>15343</v>
      </c>
      <c r="D11" s="116">
        <f t="shared" si="0"/>
        <v>-0.19888262322472849</v>
      </c>
    </row>
    <row r="12" spans="1:5" x14ac:dyDescent="0.25">
      <c r="A12" s="1" t="s">
        <v>74</v>
      </c>
      <c r="B12" s="114">
        <v>2019</v>
      </c>
      <c r="C12" s="115">
        <v>19152</v>
      </c>
      <c r="D12" s="116">
        <f t="shared" si="0"/>
        <v>0.24315201869401526</v>
      </c>
    </row>
    <row r="13" spans="1:5" x14ac:dyDescent="0.25">
      <c r="A13" s="1" t="s">
        <v>76</v>
      </c>
      <c r="B13" s="114">
        <v>2018</v>
      </c>
      <c r="C13" s="115">
        <v>15406</v>
      </c>
      <c r="D13" s="116">
        <f t="shared" si="0"/>
        <v>0.35128497500219269</v>
      </c>
    </row>
    <row r="14" spans="1:5" x14ac:dyDescent="0.25">
      <c r="A14" s="1" t="s">
        <v>78</v>
      </c>
      <c r="B14" s="114">
        <v>2017</v>
      </c>
      <c r="C14" s="115">
        <v>11401</v>
      </c>
      <c r="D14" s="116">
        <f>C14/C15-1</f>
        <v>-9.7450918302723233E-2</v>
      </c>
    </row>
    <row r="15" spans="1:5" x14ac:dyDescent="0.25">
      <c r="A15" s="1" t="s">
        <v>80</v>
      </c>
      <c r="B15" s="114">
        <v>2016</v>
      </c>
      <c r="C15" s="115">
        <v>12632</v>
      </c>
      <c r="D15" s="116">
        <f>C15/C16-1</f>
        <v>-0.26626394052044611</v>
      </c>
    </row>
    <row r="16" spans="1:5" x14ac:dyDescent="0.25">
      <c r="A16" s="1" t="s">
        <v>82</v>
      </c>
      <c r="B16" s="114">
        <v>2015</v>
      </c>
      <c r="C16" s="115">
        <v>17216</v>
      </c>
      <c r="D16" s="116">
        <f t="shared" si="0"/>
        <v>-0.16483942951392261</v>
      </c>
    </row>
    <row r="17" spans="1:4" x14ac:dyDescent="0.25">
      <c r="A17" s="1" t="s">
        <v>84</v>
      </c>
      <c r="B17" s="114">
        <v>2014</v>
      </c>
      <c r="C17" s="115">
        <v>20614</v>
      </c>
      <c r="D17" s="116">
        <f t="shared" si="0"/>
        <v>0.10176376269374665</v>
      </c>
    </row>
    <row r="18" spans="1:4" x14ac:dyDescent="0.25">
      <c r="A18" s="1" t="s">
        <v>86</v>
      </c>
      <c r="B18" s="114">
        <v>2013</v>
      </c>
      <c r="C18" s="115">
        <v>18710</v>
      </c>
      <c r="D18" s="116">
        <f t="shared" si="0"/>
        <v>-0.18758141554494134</v>
      </c>
    </row>
    <row r="19" spans="1:4" x14ac:dyDescent="0.25">
      <c r="A19" s="1" t="s">
        <v>88</v>
      </c>
      <c r="B19" s="114">
        <v>2012</v>
      </c>
      <c r="C19" s="115">
        <v>23030</v>
      </c>
      <c r="D19" s="116">
        <f>C19/C20-1</f>
        <v>0.29265828468792088</v>
      </c>
    </row>
    <row r="20" spans="1:4" x14ac:dyDescent="0.25">
      <c r="A20" s="1" t="s">
        <v>90</v>
      </c>
      <c r="B20" s="114">
        <v>2011</v>
      </c>
      <c r="C20" s="115">
        <v>17816</v>
      </c>
      <c r="D20" s="116">
        <f t="shared" si="0"/>
        <v>-9.5619301756726394E-3</v>
      </c>
    </row>
    <row r="21" spans="1:4" x14ac:dyDescent="0.25">
      <c r="A21" s="1" t="s">
        <v>92</v>
      </c>
      <c r="B21" s="114">
        <v>2010</v>
      </c>
      <c r="C21" s="115">
        <v>17988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6E93C-36F0-4D48-B596-CDA82C89FEBF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302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201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31999</v>
      </c>
      <c r="D8" s="116">
        <f t="shared" ref="D8:D20" si="0">C8/C9-1</f>
        <v>0.37111149198731685</v>
      </c>
    </row>
    <row r="9" spans="1:5" x14ac:dyDescent="0.25">
      <c r="A9" s="1"/>
      <c r="B9" s="114">
        <v>2022</v>
      </c>
      <c r="C9" s="115">
        <v>23338</v>
      </c>
      <c r="D9" s="116">
        <f t="shared" si="0"/>
        <v>8.2116196040246781E-2</v>
      </c>
    </row>
    <row r="10" spans="1:5" x14ac:dyDescent="0.25">
      <c r="A10" s="1"/>
      <c r="B10" s="114">
        <v>2021</v>
      </c>
      <c r="C10" s="115">
        <v>21567</v>
      </c>
      <c r="D10" s="116">
        <f t="shared" si="0"/>
        <v>1.41511758118701</v>
      </c>
    </row>
    <row r="11" spans="1:5" x14ac:dyDescent="0.25">
      <c r="A11" s="1" t="s">
        <v>72</v>
      </c>
      <c r="B11" s="114">
        <v>2020</v>
      </c>
      <c r="C11" s="115">
        <v>8930</v>
      </c>
      <c r="D11" s="116">
        <f t="shared" si="0"/>
        <v>-0.60750703234880454</v>
      </c>
    </row>
    <row r="12" spans="1:5" x14ac:dyDescent="0.25">
      <c r="A12" s="1" t="s">
        <v>74</v>
      </c>
      <c r="B12" s="114">
        <v>2019</v>
      </c>
      <c r="C12" s="115">
        <v>22752</v>
      </c>
      <c r="D12" s="116">
        <f t="shared" si="0"/>
        <v>0.15592135345221769</v>
      </c>
    </row>
    <row r="13" spans="1:5" x14ac:dyDescent="0.25">
      <c r="A13" s="1" t="s">
        <v>76</v>
      </c>
      <c r="B13" s="114">
        <v>2018</v>
      </c>
      <c r="C13" s="115">
        <v>19683</v>
      </c>
      <c r="D13" s="116">
        <f t="shared" si="0"/>
        <v>0.50712098009188367</v>
      </c>
    </row>
    <row r="14" spans="1:5" x14ac:dyDescent="0.25">
      <c r="A14" s="1" t="s">
        <v>78</v>
      </c>
      <c r="B14" s="114">
        <v>2017</v>
      </c>
      <c r="C14" s="115">
        <v>13060</v>
      </c>
      <c r="D14" s="116">
        <f>C14/C15-1</f>
        <v>0.2260608336462635</v>
      </c>
    </row>
    <row r="15" spans="1:5" x14ac:dyDescent="0.25">
      <c r="A15" s="1" t="s">
        <v>80</v>
      </c>
      <c r="B15" s="114">
        <v>2016</v>
      </c>
      <c r="C15" s="115">
        <v>10652</v>
      </c>
      <c r="D15" s="116">
        <f>C15/C16-1</f>
        <v>4.1760391198043978E-2</v>
      </c>
    </row>
    <row r="16" spans="1:5" x14ac:dyDescent="0.25">
      <c r="A16" s="1" t="s">
        <v>82</v>
      </c>
      <c r="B16" s="114">
        <v>2015</v>
      </c>
      <c r="C16" s="115">
        <v>10225</v>
      </c>
      <c r="D16" s="116">
        <f t="shared" si="0"/>
        <v>-0.14032285185807969</v>
      </c>
    </row>
    <row r="17" spans="1:4" x14ac:dyDescent="0.25">
      <c r="A17" s="1" t="s">
        <v>84</v>
      </c>
      <c r="B17" s="114">
        <v>2014</v>
      </c>
      <c r="C17" s="115">
        <v>11894</v>
      </c>
      <c r="D17" s="116">
        <f t="shared" si="0"/>
        <v>-0.21496930895650457</v>
      </c>
    </row>
    <row r="18" spans="1:4" x14ac:dyDescent="0.25">
      <c r="A18" s="1" t="s">
        <v>86</v>
      </c>
      <c r="B18" s="114">
        <v>2013</v>
      </c>
      <c r="C18" s="115">
        <v>15151</v>
      </c>
      <c r="D18" s="116">
        <f t="shared" si="0"/>
        <v>0.15260555344237359</v>
      </c>
    </row>
    <row r="19" spans="1:4" x14ac:dyDescent="0.25">
      <c r="A19" s="1" t="s">
        <v>88</v>
      </c>
      <c r="B19" s="114">
        <v>2012</v>
      </c>
      <c r="C19" s="115">
        <v>13145</v>
      </c>
      <c r="D19" s="116">
        <f>C19/C20-1</f>
        <v>0.30303330689928631</v>
      </c>
    </row>
    <row r="20" spans="1:4" x14ac:dyDescent="0.25">
      <c r="A20" s="1" t="s">
        <v>90</v>
      </c>
      <c r="B20" s="114">
        <v>2011</v>
      </c>
      <c r="C20" s="115">
        <v>10088</v>
      </c>
      <c r="D20" s="116">
        <f t="shared" si="0"/>
        <v>-0.3832609891789448</v>
      </c>
    </row>
    <row r="21" spans="1:4" x14ac:dyDescent="0.25">
      <c r="A21" s="1" t="s">
        <v>92</v>
      </c>
      <c r="B21" s="114">
        <v>2010</v>
      </c>
      <c r="C21" s="115">
        <v>16357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45A-2ED9-42FE-883F-126A3E911A5F}">
  <sheetPr>
    <tabColor rgb="FF92D050"/>
  </sheetPr>
  <dimension ref="B1:W54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58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59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47</v>
      </c>
      <c r="C17" s="99">
        <v>4070</v>
      </c>
      <c r="D17" s="99">
        <v>4070</v>
      </c>
      <c r="E17" s="99">
        <v>2900</v>
      </c>
      <c r="F17" s="99">
        <v>4012</v>
      </c>
      <c r="G17" s="99">
        <v>4562</v>
      </c>
      <c r="H17" s="99">
        <v>4395</v>
      </c>
      <c r="I17" s="100">
        <f t="shared" si="0"/>
        <v>-3.6606751424813733E-2</v>
      </c>
      <c r="J17" s="100">
        <f t="shared" si="1"/>
        <v>7.9852579852579764E-2</v>
      </c>
      <c r="K17" s="99">
        <f t="shared" si="2"/>
        <v>-167</v>
      </c>
      <c r="L17" s="99">
        <f t="shared" si="3"/>
        <v>325</v>
      </c>
      <c r="M17" s="93">
        <f>H17/H17</f>
        <v>1</v>
      </c>
      <c r="N17" s="99">
        <v>3652</v>
      </c>
      <c r="O17" s="99">
        <v>4276</v>
      </c>
      <c r="P17" s="99">
        <v>4562</v>
      </c>
      <c r="Q17" s="99">
        <v>4276</v>
      </c>
      <c r="R17" s="99">
        <v>4306</v>
      </c>
      <c r="S17" s="100">
        <f t="shared" si="4"/>
        <v>7.0159027128158247E-3</v>
      </c>
      <c r="T17" s="100">
        <f t="shared" si="5"/>
        <v>0.17907995618839001</v>
      </c>
      <c r="U17" s="99">
        <f t="shared" si="6"/>
        <v>30</v>
      </c>
      <c r="V17" s="99">
        <f t="shared" si="7"/>
        <v>654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4004</v>
      </c>
      <c r="E18" s="95">
        <v>2534</v>
      </c>
      <c r="F18" s="95">
        <v>3312</v>
      </c>
      <c r="G18" s="95">
        <v>3862</v>
      </c>
      <c r="H18" s="95">
        <v>3695</v>
      </c>
      <c r="I18" s="96">
        <f t="shared" si="0"/>
        <v>-4.3241843604350128E-2</v>
      </c>
      <c r="J18" s="96">
        <f t="shared" si="1"/>
        <v>-7.7172827172827141E-2</v>
      </c>
      <c r="K18" s="95">
        <f t="shared" si="2"/>
        <v>-167</v>
      </c>
      <c r="L18" s="95">
        <f t="shared" si="3"/>
        <v>-309</v>
      </c>
      <c r="M18" s="96">
        <f>H18/H17</f>
        <v>0.84072810011376564</v>
      </c>
      <c r="N18" s="95">
        <v>2952</v>
      </c>
      <c r="O18" s="95">
        <v>3576</v>
      </c>
      <c r="P18" s="95">
        <v>3862</v>
      </c>
      <c r="Q18" s="95">
        <v>3576</v>
      </c>
      <c r="R18" s="95">
        <v>3606</v>
      </c>
      <c r="S18" s="96">
        <f t="shared" si="4"/>
        <v>8.3892617449663476E-3</v>
      </c>
      <c r="T18" s="96">
        <f t="shared" si="5"/>
        <v>0.22154471544715437</v>
      </c>
      <c r="U18" s="95">
        <f t="shared" si="6"/>
        <v>30</v>
      </c>
      <c r="V18" s="95">
        <f t="shared" si="7"/>
        <v>654</v>
      </c>
      <c r="W18" s="96">
        <f>R18/R17</f>
        <v>0.83743613562470975</v>
      </c>
    </row>
    <row r="19" spans="2:23" x14ac:dyDescent="0.25">
      <c r="B19" s="97" t="s">
        <v>61</v>
      </c>
      <c r="C19" s="52">
        <v>3576</v>
      </c>
      <c r="D19" s="52">
        <v>3576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-3576</v>
      </c>
      <c r="M19" s="98">
        <f>H19/H17</f>
        <v>0</v>
      </c>
      <c r="N19" s="52">
        <v>2952</v>
      </c>
      <c r="O19" s="52">
        <v>3576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>
        <f t="shared" si="5"/>
        <v>-1</v>
      </c>
      <c r="U19" s="52">
        <f t="shared" si="6"/>
        <v>-3576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428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>
        <f t="shared" si="1"/>
        <v>-1</v>
      </c>
      <c r="K20" s="52">
        <f t="shared" si="2"/>
        <v>0</v>
      </c>
      <c r="L20" s="52">
        <f t="shared" si="3"/>
        <v>-428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222</v>
      </c>
      <c r="O21" s="95" t="s">
        <v>222</v>
      </c>
      <c r="P21" s="95" t="s">
        <v>222</v>
      </c>
      <c r="Q21" s="95" t="s">
        <v>222</v>
      </c>
      <c r="R21" s="95" t="s">
        <v>222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51288-8D93-4BD2-B19F-26D6AF659708}">
  <sheetPr>
    <tabColor rgb="FF92D050"/>
  </sheetPr>
  <dimension ref="B1:W54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64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65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47</v>
      </c>
      <c r="C17" s="99">
        <v>6</v>
      </c>
      <c r="D17" s="99">
        <v>6</v>
      </c>
      <c r="E17" s="99">
        <v>3</v>
      </c>
      <c r="F17" s="99">
        <v>4</v>
      </c>
      <c r="G17" s="99">
        <v>5</v>
      </c>
      <c r="H17" s="99">
        <v>4</v>
      </c>
      <c r="I17" s="100">
        <f t="shared" si="4"/>
        <v>-0.19999999999999996</v>
      </c>
      <c r="J17" s="100">
        <f t="shared" si="5"/>
        <v>-0.33333333333333337</v>
      </c>
      <c r="K17" s="99">
        <f t="shared" si="6"/>
        <v>-1</v>
      </c>
      <c r="L17" s="99">
        <f t="shared" si="7"/>
        <v>-2</v>
      </c>
      <c r="M17" s="93">
        <f>H17/H17</f>
        <v>1</v>
      </c>
      <c r="N17" s="99">
        <v>3</v>
      </c>
      <c r="O17" s="99">
        <v>4</v>
      </c>
      <c r="P17" s="99">
        <v>5</v>
      </c>
      <c r="Q17" s="99">
        <v>4</v>
      </c>
      <c r="R17" s="99">
        <v>5</v>
      </c>
      <c r="S17" s="100">
        <f t="shared" si="0"/>
        <v>0.25</v>
      </c>
      <c r="T17" s="100">
        <f t="shared" si="1"/>
        <v>0.66666666666666674</v>
      </c>
      <c r="U17" s="99">
        <f t="shared" si="2"/>
        <v>1</v>
      </c>
      <c r="V17" s="99">
        <f t="shared" si="3"/>
        <v>2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4</v>
      </c>
      <c r="H18" s="95">
        <v>3</v>
      </c>
      <c r="I18" s="96">
        <f t="shared" si="4"/>
        <v>-0.25</v>
      </c>
      <c r="J18" s="96">
        <f t="shared" si="5"/>
        <v>-0.4</v>
      </c>
      <c r="K18" s="95">
        <f t="shared" si="6"/>
        <v>-1</v>
      </c>
      <c r="L18" s="95">
        <f t="shared" si="7"/>
        <v>-2</v>
      </c>
      <c r="M18" s="96">
        <f>H18/H17</f>
        <v>0.75</v>
      </c>
      <c r="N18" s="95">
        <v>2</v>
      </c>
      <c r="O18" s="95">
        <v>3</v>
      </c>
      <c r="P18" s="95">
        <v>4</v>
      </c>
      <c r="Q18" s="95">
        <v>3</v>
      </c>
      <c r="R18" s="95">
        <v>4</v>
      </c>
      <c r="S18" s="96">
        <f t="shared" si="0"/>
        <v>0.33333333333333326</v>
      </c>
      <c r="T18" s="96">
        <f t="shared" si="1"/>
        <v>1</v>
      </c>
      <c r="U18" s="95">
        <f t="shared" si="2"/>
        <v>1</v>
      </c>
      <c r="V18" s="95">
        <f t="shared" si="3"/>
        <v>2</v>
      </c>
      <c r="W18" s="96">
        <f>R18/R17</f>
        <v>0.8</v>
      </c>
    </row>
    <row r="19" spans="2:23" x14ac:dyDescent="0.25">
      <c r="B19" s="97" t="s">
        <v>61</v>
      </c>
      <c r="C19" s="52">
        <v>3</v>
      </c>
      <c r="D19" s="52">
        <v>3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-3</v>
      </c>
      <c r="M19" s="98">
        <f>H19/H17</f>
        <v>0</v>
      </c>
      <c r="N19" s="52">
        <v>2</v>
      </c>
      <c r="O19" s="52">
        <v>3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>
        <f t="shared" si="1"/>
        <v>-1</v>
      </c>
      <c r="U19" s="52">
        <f t="shared" si="2"/>
        <v>-3</v>
      </c>
      <c r="V19" s="52">
        <f t="shared" si="3"/>
        <v>-2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2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>
        <f t="shared" si="5"/>
        <v>-1</v>
      </c>
      <c r="K20" s="52">
        <f t="shared" si="6"/>
        <v>0</v>
      </c>
      <c r="L20" s="52">
        <f t="shared" si="7"/>
        <v>-2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222</v>
      </c>
      <c r="O21" s="95" t="s">
        <v>222</v>
      </c>
      <c r="P21" s="95" t="s">
        <v>222</v>
      </c>
      <c r="Q21" s="95" t="s">
        <v>222</v>
      </c>
      <c r="R21" s="95" t="s">
        <v>222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1B6C-4BEB-4C1F-9208-3A57523AA9E1}">
  <sheetPr>
    <tabColor theme="7"/>
  </sheetPr>
  <dimension ref="A4:A24"/>
  <sheetViews>
    <sheetView showGridLines="0" workbookViewId="0">
      <selection activeCell="F17" sqref="F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44B1-8A68-4839-AE03-340F3FA70C4F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229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N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si="0"/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0"/>
        <v>0.2687612319514161</v>
      </c>
      <c r="O11" s="116">
        <f t="shared" ref="O11:O15" si="1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0"/>
        <v>0.52243781519788013</v>
      </c>
      <c r="O12" s="116">
        <f t="shared" si="1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0"/>
        <v>1.9492715231788078</v>
      </c>
      <c r="O13" s="116">
        <f t="shared" si="1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0"/>
        <v>7.5063613231552084E-2</v>
      </c>
      <c r="O14" s="116">
        <f t="shared" si="1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0"/>
        <v>-0.27499569781448974</v>
      </c>
      <c r="O15" s="116">
        <f t="shared" si="1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>IFERROR(M16/K16-1,"-")</f>
        <v>1.2150499602086833</v>
      </c>
      <c r="O16" s="116">
        <f>IFERROR(M16/C16-1,"-")</f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158757</v>
      </c>
      <c r="N21" s="119">
        <v>0.30977897680865274</v>
      </c>
      <c r="O21" s="119">
        <v>0.73134051648926879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2">IFERROR(E31/C31-1,"-")</f>
        <v>0.92145748987854259</v>
      </c>
      <c r="G31" s="115">
        <v>570</v>
      </c>
      <c r="H31" s="116">
        <f t="shared" si="2"/>
        <v>-0.75979772439949433</v>
      </c>
      <c r="I31" s="115">
        <v>2005</v>
      </c>
      <c r="J31" s="116">
        <f t="shared" si="2"/>
        <v>2.5175438596491229</v>
      </c>
      <c r="K31" s="115">
        <v>2787</v>
      </c>
      <c r="L31" s="116">
        <f t="shared" si="2"/>
        <v>0.39002493765586044</v>
      </c>
      <c r="M31" s="115">
        <v>2799</v>
      </c>
      <c r="N31" s="116">
        <f t="shared" ref="N31:N37" si="3">IFERROR(M31/K31-1,"-")</f>
        <v>4.3057050592034685E-3</v>
      </c>
      <c r="O31" s="116">
        <f>M31/C31-1</f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2"/>
        <v>0.7300469483568075</v>
      </c>
      <c r="G32" s="115">
        <v>795</v>
      </c>
      <c r="H32" s="116">
        <f t="shared" si="2"/>
        <v>-0.73032564450474902</v>
      </c>
      <c r="I32" s="115">
        <v>2447</v>
      </c>
      <c r="J32" s="116">
        <f t="shared" si="2"/>
        <v>2.0779874213836478</v>
      </c>
      <c r="K32" s="115">
        <v>2288</v>
      </c>
      <c r="L32" s="116">
        <f t="shared" si="2"/>
        <v>-6.4977523498160994E-2</v>
      </c>
      <c r="M32" s="115">
        <v>3641</v>
      </c>
      <c r="N32" s="116">
        <f>IFERROR(M32/K32-1,"-")</f>
        <v>0.59134615384615374</v>
      </c>
      <c r="O32" s="116">
        <f>IFERROR(M32/C32-1,"-")</f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2"/>
        <v>-0.90604026845637586</v>
      </c>
      <c r="G33" s="115">
        <v>1702</v>
      </c>
      <c r="H33" s="116">
        <f t="shared" si="2"/>
        <v>6.5982142857142856</v>
      </c>
      <c r="I33" s="115">
        <v>1994</v>
      </c>
      <c r="J33" s="116">
        <f t="shared" si="2"/>
        <v>0.1715628672150411</v>
      </c>
      <c r="K33" s="115">
        <v>785</v>
      </c>
      <c r="L33" s="116">
        <f t="shared" si="2"/>
        <v>-0.60631895687061177</v>
      </c>
      <c r="M33" s="115">
        <v>2080</v>
      </c>
      <c r="N33" s="116">
        <f t="shared" si="3"/>
        <v>1.6496815286624202</v>
      </c>
      <c r="O33" s="116">
        <f t="shared" ref="O33:O37" si="4">IFERROR(M33/C33-1,"-")</f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2"/>
        <v>-1</v>
      </c>
      <c r="G34" s="115">
        <v>1304</v>
      </c>
      <c r="H34" s="116" t="str">
        <f t="shared" si="2"/>
        <v>-</v>
      </c>
      <c r="I34" s="115">
        <v>2937</v>
      </c>
      <c r="J34" s="116">
        <f t="shared" si="2"/>
        <v>1.2523006134969323</v>
      </c>
      <c r="K34" s="115">
        <v>234</v>
      </c>
      <c r="L34" s="116">
        <f t="shared" si="2"/>
        <v>-0.92032686414708886</v>
      </c>
      <c r="M34" s="115">
        <v>3515</v>
      </c>
      <c r="N34" s="116">
        <f t="shared" si="3"/>
        <v>14.021367521367521</v>
      </c>
      <c r="O34" s="116">
        <f t="shared" si="4"/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2"/>
        <v>-1</v>
      </c>
      <c r="G35" s="115">
        <v>2594</v>
      </c>
      <c r="H35" s="116" t="str">
        <f t="shared" si="2"/>
        <v>-</v>
      </c>
      <c r="I35" s="115">
        <v>3581</v>
      </c>
      <c r="J35" s="116">
        <f t="shared" si="2"/>
        <v>0.38049344641480332</v>
      </c>
      <c r="K35" s="115">
        <v>1078</v>
      </c>
      <c r="L35" s="116">
        <f t="shared" si="2"/>
        <v>-0.69896676905892208</v>
      </c>
      <c r="M35" s="115">
        <v>9559</v>
      </c>
      <c r="N35" s="116">
        <f t="shared" si="3"/>
        <v>7.8673469387755102</v>
      </c>
      <c r="O35" s="116">
        <f t="shared" si="4"/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2"/>
        <v>-1</v>
      </c>
      <c r="G36" s="115">
        <v>2010</v>
      </c>
      <c r="H36" s="116" t="str">
        <f t="shared" si="2"/>
        <v>-</v>
      </c>
      <c r="I36" s="115">
        <v>2355</v>
      </c>
      <c r="J36" s="116">
        <f t="shared" si="2"/>
        <v>0.17164179104477606</v>
      </c>
      <c r="K36" s="115">
        <v>8383</v>
      </c>
      <c r="L36" s="116">
        <f t="shared" si="2"/>
        <v>2.559660297239915</v>
      </c>
      <c r="M36" s="115">
        <v>7136</v>
      </c>
      <c r="N36" s="116">
        <f t="shared" si="3"/>
        <v>-0.1487534295598234</v>
      </c>
      <c r="O36" s="116">
        <f t="shared" si="4"/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2"/>
        <v>-1</v>
      </c>
      <c r="G37" s="115">
        <v>2073</v>
      </c>
      <c r="H37" s="116" t="str">
        <f t="shared" si="2"/>
        <v>-</v>
      </c>
      <c r="I37" s="115">
        <v>11839</v>
      </c>
      <c r="J37" s="116">
        <f t="shared" si="2"/>
        <v>4.7110467920887604</v>
      </c>
      <c r="K37" s="115">
        <v>11986</v>
      </c>
      <c r="L37" s="116">
        <f t="shared" si="2"/>
        <v>1.2416589238956055E-2</v>
      </c>
      <c r="M37" s="115">
        <v>4179</v>
      </c>
      <c r="N37" s="116">
        <f t="shared" si="3"/>
        <v>-0.65134323377273484</v>
      </c>
      <c r="O37" s="116">
        <f t="shared" si="4"/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2"/>
        <v>-6.6191607284243892E-2</v>
      </c>
      <c r="G38" s="115">
        <v>3882</v>
      </c>
      <c r="H38" s="116">
        <f t="shared" si="2"/>
        <v>-0.34169916906901809</v>
      </c>
      <c r="I38" s="115">
        <v>1035</v>
      </c>
      <c r="J38" s="116">
        <f t="shared" si="2"/>
        <v>-0.73338485316846991</v>
      </c>
      <c r="K38" s="115">
        <v>2774</v>
      </c>
      <c r="L38" s="116">
        <f t="shared" si="2"/>
        <v>1.6801932367149757</v>
      </c>
      <c r="M38" s="115">
        <v>8835</v>
      </c>
      <c r="N38" s="116">
        <f>IFERROR(M38/K38-1,"-")</f>
        <v>2.1849315068493151</v>
      </c>
      <c r="O38" s="116">
        <f>IFERROR(M38/C38-1,"-")</f>
        <v>0.39904988123515439</v>
      </c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2"/>
        <v>-8.5599866510929434E-2</v>
      </c>
      <c r="G39" s="115">
        <v>4392</v>
      </c>
      <c r="H39" s="116">
        <f t="shared" si="2"/>
        <v>-0.19854014598540148</v>
      </c>
      <c r="I39" s="115">
        <v>1239</v>
      </c>
      <c r="J39" s="116">
        <f t="shared" si="2"/>
        <v>-0.71789617486338797</v>
      </c>
      <c r="K39" s="115">
        <v>8868</v>
      </c>
      <c r="L39" s="116">
        <f t="shared" si="2"/>
        <v>6.1573849878934626</v>
      </c>
      <c r="M39" s="115"/>
      <c r="N39" s="116"/>
      <c r="O39" s="116"/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2"/>
        <v>-0.10885865037489584</v>
      </c>
      <c r="G40" s="115">
        <v>4569</v>
      </c>
      <c r="H40" s="116">
        <f t="shared" si="2"/>
        <v>0.42380803988781546</v>
      </c>
      <c r="I40" s="115">
        <v>1219</v>
      </c>
      <c r="J40" s="116">
        <f t="shared" si="2"/>
        <v>-0.73320201356970893</v>
      </c>
      <c r="K40" s="115">
        <v>1615</v>
      </c>
      <c r="L40" s="116">
        <f t="shared" si="2"/>
        <v>0.32485643970467604</v>
      </c>
      <c r="M40" s="115"/>
      <c r="N40" s="116"/>
      <c r="O40" s="116"/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2"/>
        <v>-0.3062108810784786</v>
      </c>
      <c r="G41" s="115">
        <v>1551</v>
      </c>
      <c r="H41" s="116">
        <f t="shared" si="2"/>
        <v>7.6335877862595325E-2</v>
      </c>
      <c r="I41" s="115">
        <v>847</v>
      </c>
      <c r="J41" s="116">
        <f t="shared" si="2"/>
        <v>-0.45390070921985815</v>
      </c>
      <c r="K41" s="115">
        <v>2606</v>
      </c>
      <c r="L41" s="116">
        <f t="shared" si="2"/>
        <v>2.0767414403778042</v>
      </c>
      <c r="M41" s="115"/>
      <c r="N41" s="116"/>
      <c r="O41" s="116"/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2"/>
        <v>-0.71679520137103681</v>
      </c>
      <c r="G42" s="115">
        <v>869</v>
      </c>
      <c r="H42" s="116">
        <f t="shared" si="2"/>
        <v>0.31467473524962175</v>
      </c>
      <c r="I42" s="115">
        <v>877</v>
      </c>
      <c r="J42" s="116">
        <f t="shared" si="2"/>
        <v>9.205983889528202E-3</v>
      </c>
      <c r="K42" s="115">
        <v>3664</v>
      </c>
      <c r="L42" s="116">
        <f t="shared" si="2"/>
        <v>3.1778791334093501</v>
      </c>
      <c r="M42" s="115"/>
      <c r="N42" s="116"/>
      <c r="O42" s="116"/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2"/>
        <v>-0.42074742268041232</v>
      </c>
      <c r="G43" s="118">
        <v>26311</v>
      </c>
      <c r="H43" s="119">
        <f t="shared" si="2"/>
        <v>8.396160342767689E-2</v>
      </c>
      <c r="I43" s="118">
        <v>32375</v>
      </c>
      <c r="J43" s="119">
        <f t="shared" si="2"/>
        <v>0.23047394625821904</v>
      </c>
      <c r="K43" s="118">
        <v>47068</v>
      </c>
      <c r="L43" s="119">
        <f t="shared" si="2"/>
        <v>0.45383783783783782</v>
      </c>
      <c r="M43" s="118">
        <v>41744</v>
      </c>
      <c r="N43" s="119">
        <v>0.37700808180768597</v>
      </c>
      <c r="O43" s="119">
        <v>0.49625434603390794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f t="shared" ref="N53:N59" si="5">IFERROR(M53/K53-1,"-")</f>
        <v>0.75547445255474455</v>
      </c>
      <c r="O53" s="116">
        <f>IFERROR(M53/C53-1,"-")</f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6">IFERROR(E54/C54-1,"-")</f>
        <v>0.43502304147465432</v>
      </c>
      <c r="G54" s="115">
        <v>18</v>
      </c>
      <c r="H54" s="116">
        <f t="shared" si="6"/>
        <v>-0.98843930635838151</v>
      </c>
      <c r="I54" s="115">
        <v>882</v>
      </c>
      <c r="J54" s="116">
        <f t="shared" si="6"/>
        <v>48</v>
      </c>
      <c r="K54" s="115">
        <v>324</v>
      </c>
      <c r="L54" s="116">
        <f t="shared" si="6"/>
        <v>-0.63265306122448983</v>
      </c>
      <c r="M54" s="115">
        <v>1508</v>
      </c>
      <c r="N54" s="116">
        <f t="shared" si="5"/>
        <v>3.6543209876543212</v>
      </c>
      <c r="O54" s="116">
        <f>IFERROR(M54/C54-1,"-")</f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6"/>
        <v>-0.87411347517730498</v>
      </c>
      <c r="G55" s="115">
        <v>25</v>
      </c>
      <c r="H55" s="116">
        <f t="shared" si="6"/>
        <v>-0.823943661971831</v>
      </c>
      <c r="I55" s="115">
        <v>766</v>
      </c>
      <c r="J55" s="116">
        <f t="shared" si="6"/>
        <v>29.64</v>
      </c>
      <c r="K55" s="115">
        <v>635</v>
      </c>
      <c r="L55" s="116">
        <f t="shared" si="6"/>
        <v>-0.17101827676240211</v>
      </c>
      <c r="M55" s="115">
        <v>1613</v>
      </c>
      <c r="N55" s="116">
        <f t="shared" si="5"/>
        <v>1.5401574803149605</v>
      </c>
      <c r="O55" s="116">
        <f t="shared" ref="O55:O59" si="7">IFERROR(M55/C55-1,"-")</f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6"/>
        <v>-1</v>
      </c>
      <c r="G56" s="115">
        <v>17</v>
      </c>
      <c r="H56" s="116" t="str">
        <f t="shared" si="6"/>
        <v>-</v>
      </c>
      <c r="I56" s="115">
        <v>712</v>
      </c>
      <c r="J56" s="116">
        <f t="shared" si="6"/>
        <v>40.882352941176471</v>
      </c>
      <c r="K56" s="115">
        <v>169</v>
      </c>
      <c r="L56" s="116">
        <f t="shared" si="6"/>
        <v>-0.76264044943820219</v>
      </c>
      <c r="M56" s="115">
        <v>3327</v>
      </c>
      <c r="N56" s="116">
        <f t="shared" si="5"/>
        <v>18.68639053254438</v>
      </c>
      <c r="O56" s="116">
        <f t="shared" si="7"/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6"/>
        <v>-1</v>
      </c>
      <c r="G57" s="115">
        <v>86</v>
      </c>
      <c r="H57" s="116" t="str">
        <f t="shared" si="6"/>
        <v>-</v>
      </c>
      <c r="I57" s="115">
        <v>712</v>
      </c>
      <c r="J57" s="116">
        <f t="shared" si="6"/>
        <v>7.279069767441861</v>
      </c>
      <c r="K57" s="115">
        <v>929</v>
      </c>
      <c r="L57" s="116">
        <f t="shared" si="6"/>
        <v>0.3047752808988764</v>
      </c>
      <c r="M57" s="115">
        <v>1994</v>
      </c>
      <c r="N57" s="116">
        <f t="shared" si="5"/>
        <v>1.146393972012917</v>
      </c>
      <c r="O57" s="116">
        <f t="shared" si="7"/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6"/>
        <v>-1</v>
      </c>
      <c r="G58" s="115">
        <v>211</v>
      </c>
      <c r="H58" s="116" t="str">
        <f t="shared" si="6"/>
        <v>-</v>
      </c>
      <c r="I58" s="115">
        <v>194</v>
      </c>
      <c r="J58" s="116">
        <f t="shared" si="6"/>
        <v>-8.0568720379146974E-2</v>
      </c>
      <c r="K58" s="115">
        <v>1656</v>
      </c>
      <c r="L58" s="116">
        <f t="shared" si="6"/>
        <v>7.536082474226804</v>
      </c>
      <c r="M58" s="115">
        <v>1518</v>
      </c>
      <c r="N58" s="116">
        <f t="shared" si="5"/>
        <v>-8.333333333333337E-2</v>
      </c>
      <c r="O58" s="116">
        <f t="shared" si="7"/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6"/>
        <v>-1</v>
      </c>
      <c r="G59" s="115">
        <v>109</v>
      </c>
      <c r="H59" s="116" t="str">
        <f t="shared" si="6"/>
        <v>-</v>
      </c>
      <c r="I59" s="115">
        <v>1113</v>
      </c>
      <c r="J59" s="116">
        <f t="shared" si="6"/>
        <v>9.2110091743119273</v>
      </c>
      <c r="K59" s="115">
        <v>2424</v>
      </c>
      <c r="L59" s="116">
        <f t="shared" si="6"/>
        <v>1.1778975741239894</v>
      </c>
      <c r="M59" s="115">
        <v>2188</v>
      </c>
      <c r="N59" s="116">
        <f t="shared" si="5"/>
        <v>-9.7359735973597372E-2</v>
      </c>
      <c r="O59" s="116">
        <f t="shared" si="7"/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6"/>
        <v>0.47056699169375227</v>
      </c>
      <c r="G60" s="115">
        <v>870</v>
      </c>
      <c r="H60" s="116">
        <f t="shared" si="6"/>
        <v>-0.78634577603143418</v>
      </c>
      <c r="I60" s="115">
        <v>529</v>
      </c>
      <c r="J60" s="116">
        <f t="shared" si="6"/>
        <v>-0.39195402298850579</v>
      </c>
      <c r="K60" s="115">
        <v>2462</v>
      </c>
      <c r="L60" s="116">
        <f t="shared" si="6"/>
        <v>3.6540642722117198</v>
      </c>
      <c r="M60" s="115">
        <v>2816</v>
      </c>
      <c r="N60" s="116">
        <f>IFERROR(M60/K60-1,"-")</f>
        <v>0.14378554021121048</v>
      </c>
      <c r="O60" s="116">
        <f>IFERROR(M60/C60-1,"-")</f>
        <v>1.6973636691946625E-2</v>
      </c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6"/>
        <v>0.36296296296296293</v>
      </c>
      <c r="G61" s="115">
        <v>1230</v>
      </c>
      <c r="H61" s="116">
        <f t="shared" si="6"/>
        <v>-0.64816933638443941</v>
      </c>
      <c r="I61" s="115">
        <v>971</v>
      </c>
      <c r="J61" s="116">
        <f t="shared" si="6"/>
        <v>-0.21056910569105691</v>
      </c>
      <c r="K61" s="115">
        <v>1565</v>
      </c>
      <c r="L61" s="116">
        <f t="shared" si="6"/>
        <v>0.611740473738414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6"/>
        <v>0.41734417344173447</v>
      </c>
      <c r="G62" s="115">
        <v>947</v>
      </c>
      <c r="H62" s="116">
        <f t="shared" si="6"/>
        <v>-0.54732313575525815</v>
      </c>
      <c r="I62" s="115">
        <v>904</v>
      </c>
      <c r="J62" s="116">
        <f t="shared" si="6"/>
        <v>-4.5406546990496288E-2</v>
      </c>
      <c r="K62" s="115">
        <v>1500</v>
      </c>
      <c r="L62" s="116">
        <f t="shared" si="6"/>
        <v>0.65929203539823011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6"/>
        <v>-2.0618556701030966E-2</v>
      </c>
      <c r="G63" s="115">
        <v>540</v>
      </c>
      <c r="H63" s="116">
        <f t="shared" si="6"/>
        <v>-0.43157894736842106</v>
      </c>
      <c r="I63" s="115">
        <v>707</v>
      </c>
      <c r="J63" s="116">
        <f t="shared" si="6"/>
        <v>0.30925925925925934</v>
      </c>
      <c r="K63" s="115">
        <v>940</v>
      </c>
      <c r="L63" s="116">
        <f t="shared" si="6"/>
        <v>0.32956152758132951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6"/>
        <v>-0.77969613259668513</v>
      </c>
      <c r="G64" s="115">
        <v>683</v>
      </c>
      <c r="H64" s="116">
        <f t="shared" si="6"/>
        <v>1.1410658307210033</v>
      </c>
      <c r="I64" s="115">
        <v>751</v>
      </c>
      <c r="J64" s="116">
        <f t="shared" si="6"/>
        <v>9.9560761346998428E-2</v>
      </c>
      <c r="K64" s="115">
        <v>1917</v>
      </c>
      <c r="L64" s="116">
        <f t="shared" si="6"/>
        <v>1.5525965379494009</v>
      </c>
      <c r="M64" s="115"/>
      <c r="N64" s="116"/>
      <c r="O64" s="116"/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6"/>
        <v>-0.19888262322472849</v>
      </c>
      <c r="G65" s="118">
        <v>4744</v>
      </c>
      <c r="H65" s="119">
        <f t="shared" si="6"/>
        <v>-0.69080362380238547</v>
      </c>
      <c r="I65" s="118">
        <v>9037</v>
      </c>
      <c r="J65" s="119">
        <f t="shared" si="6"/>
        <v>0.9049325463743676</v>
      </c>
      <c r="K65" s="118">
        <v>15069</v>
      </c>
      <c r="L65" s="119">
        <f t="shared" si="6"/>
        <v>0.66747814540223516</v>
      </c>
      <c r="M65" s="118">
        <v>15926</v>
      </c>
      <c r="N65" s="119">
        <v>0.74111730622061889</v>
      </c>
      <c r="O65" s="119">
        <v>0.25470731899472154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f t="shared" ref="N75:N83" si="8">IFERROR(M75/K75-1,"-")</f>
        <v>-0.17954443948191157</v>
      </c>
      <c r="O75" s="116">
        <f>M75/C75-1</f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9">IFERROR(E76/C76-1,"-")</f>
        <v>1.247172859450727</v>
      </c>
      <c r="G76" s="115">
        <v>777</v>
      </c>
      <c r="H76" s="116">
        <f t="shared" si="9"/>
        <v>-0.44140905823148813</v>
      </c>
      <c r="I76" s="115">
        <v>1565</v>
      </c>
      <c r="J76" s="116">
        <f t="shared" si="9"/>
        <v>1.0141570141570142</v>
      </c>
      <c r="K76" s="115">
        <v>1964</v>
      </c>
      <c r="L76" s="116">
        <f t="shared" si="9"/>
        <v>0.25495207667731634</v>
      </c>
      <c r="M76" s="115">
        <v>2133</v>
      </c>
      <c r="N76" s="116">
        <f t="shared" si="8"/>
        <v>8.6048879837067105E-2</v>
      </c>
      <c r="O76" s="116">
        <f>IFERROR(M76/C76-1,"-")</f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9"/>
        <v>-0.9347133757961783</v>
      </c>
      <c r="G77" s="115">
        <v>1677</v>
      </c>
      <c r="H77" s="116">
        <f t="shared" si="9"/>
        <v>19.451219512195124</v>
      </c>
      <c r="I77" s="115">
        <v>1228</v>
      </c>
      <c r="J77" s="116">
        <f t="shared" si="9"/>
        <v>-0.26774001192605845</v>
      </c>
      <c r="K77" s="115">
        <v>150</v>
      </c>
      <c r="L77" s="116">
        <f t="shared" si="9"/>
        <v>-0.87785016286644946</v>
      </c>
      <c r="M77" s="115">
        <v>467</v>
      </c>
      <c r="N77" s="116">
        <f t="shared" si="8"/>
        <v>2.1133333333333333</v>
      </c>
      <c r="O77" s="116">
        <f t="shared" ref="O77:O86" si="10">IFERROR(M77/C77-1,"-")</f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9"/>
        <v>-1</v>
      </c>
      <c r="G78" s="115">
        <v>1287</v>
      </c>
      <c r="H78" s="116" t="str">
        <f t="shared" si="9"/>
        <v>-</v>
      </c>
      <c r="I78" s="115">
        <v>2225</v>
      </c>
      <c r="J78" s="116">
        <f t="shared" si="9"/>
        <v>0.72882672882672872</v>
      </c>
      <c r="K78" s="115">
        <v>65</v>
      </c>
      <c r="L78" s="116">
        <f t="shared" si="9"/>
        <v>-0.97078651685393258</v>
      </c>
      <c r="M78" s="115">
        <v>188</v>
      </c>
      <c r="N78" s="116">
        <f t="shared" si="8"/>
        <v>1.8923076923076922</v>
      </c>
      <c r="O78" s="116">
        <f t="shared" si="10"/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9"/>
        <v>-1</v>
      </c>
      <c r="G79" s="115">
        <v>2508</v>
      </c>
      <c r="H79" s="116" t="str">
        <f t="shared" si="9"/>
        <v>-</v>
      </c>
      <c r="I79" s="115">
        <v>2869</v>
      </c>
      <c r="J79" s="116">
        <f t="shared" si="9"/>
        <v>0.14393939393939403</v>
      </c>
      <c r="K79" s="115">
        <v>149</v>
      </c>
      <c r="L79" s="116">
        <f t="shared" si="9"/>
        <v>-0.94806552805855704</v>
      </c>
      <c r="M79" s="115">
        <v>7565</v>
      </c>
      <c r="N79" s="116">
        <f t="shared" si="8"/>
        <v>49.771812080536911</v>
      </c>
      <c r="O79" s="116">
        <f t="shared" si="10"/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9"/>
        <v>-1</v>
      </c>
      <c r="G80" s="115">
        <v>1799</v>
      </c>
      <c r="H80" s="116" t="str">
        <f t="shared" si="9"/>
        <v>-</v>
      </c>
      <c r="I80" s="115">
        <v>2161</v>
      </c>
      <c r="J80" s="116">
        <f t="shared" si="9"/>
        <v>0.20122290161200662</v>
      </c>
      <c r="K80" s="115">
        <v>6727</v>
      </c>
      <c r="L80" s="116">
        <f t="shared" si="9"/>
        <v>2.112910689495604</v>
      </c>
      <c r="M80" s="115">
        <v>5618</v>
      </c>
      <c r="N80" s="116">
        <f t="shared" si="8"/>
        <v>-0.16485803478519401</v>
      </c>
      <c r="O80" s="116">
        <f t="shared" si="10"/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9"/>
        <v>-1</v>
      </c>
      <c r="G81" s="115">
        <v>1964</v>
      </c>
      <c r="H81" s="116" t="str">
        <f t="shared" si="9"/>
        <v>-</v>
      </c>
      <c r="I81" s="115">
        <v>10726</v>
      </c>
      <c r="J81" s="116">
        <f t="shared" si="9"/>
        <v>4.4613034623217924</v>
      </c>
      <c r="K81" s="115">
        <v>9562</v>
      </c>
      <c r="L81" s="116">
        <f t="shared" si="9"/>
        <v>-0.10852134999067686</v>
      </c>
      <c r="M81" s="115">
        <v>1991</v>
      </c>
      <c r="N81" s="116">
        <f t="shared" si="8"/>
        <v>-0.79177996235097259</v>
      </c>
      <c r="O81" s="116">
        <f t="shared" si="10"/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9"/>
        <v>-0.48533558939650312</v>
      </c>
      <c r="G82" s="115">
        <v>3012</v>
      </c>
      <c r="H82" s="116">
        <f t="shared" si="9"/>
        <v>0.6504109589041096</v>
      </c>
      <c r="I82" s="115">
        <v>506</v>
      </c>
      <c r="J82" s="116">
        <f t="shared" si="9"/>
        <v>-0.8320053120849934</v>
      </c>
      <c r="K82" s="115">
        <v>312</v>
      </c>
      <c r="L82" s="116">
        <f t="shared" si="9"/>
        <v>-0.38339920948616601</v>
      </c>
      <c r="M82" s="115">
        <v>6019</v>
      </c>
      <c r="N82" s="116">
        <f t="shared" si="8"/>
        <v>18.291666666666668</v>
      </c>
      <c r="O82" s="116">
        <f t="shared" si="10"/>
        <v>0.69740552735476591</v>
      </c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9"/>
        <v>-0.4212368728121354</v>
      </c>
      <c r="G83" s="115">
        <v>3162</v>
      </c>
      <c r="H83" s="116">
        <f t="shared" si="9"/>
        <v>0.59375</v>
      </c>
      <c r="I83" s="115">
        <v>268</v>
      </c>
      <c r="J83" s="116">
        <f t="shared" si="9"/>
        <v>-0.91524351676154336</v>
      </c>
      <c r="K83" s="115">
        <v>7303</v>
      </c>
      <c r="L83" s="116">
        <f t="shared" si="9"/>
        <v>26.25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9"/>
        <v>-0.47435294117647053</v>
      </c>
      <c r="G84" s="115">
        <v>3622</v>
      </c>
      <c r="H84" s="116">
        <f t="shared" si="9"/>
        <v>2.2426141450313337</v>
      </c>
      <c r="I84" s="115">
        <v>315</v>
      </c>
      <c r="J84" s="116">
        <f t="shared" si="9"/>
        <v>-0.91303147432357812</v>
      </c>
      <c r="K84" s="115">
        <v>115</v>
      </c>
      <c r="L84" s="116">
        <f t="shared" si="9"/>
        <v>-0.63492063492063489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9"/>
        <v>-0.55645889792231262</v>
      </c>
      <c r="G85" s="115">
        <v>1011</v>
      </c>
      <c r="H85" s="116">
        <f t="shared" si="9"/>
        <v>1.0590631364562118</v>
      </c>
      <c r="I85" s="115">
        <v>140</v>
      </c>
      <c r="J85" s="116">
        <f t="shared" si="9"/>
        <v>-0.86152324431256178</v>
      </c>
      <c r="K85" s="115">
        <v>1666</v>
      </c>
      <c r="L85" s="116">
        <f t="shared" si="9"/>
        <v>10.9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9"/>
        <v>-0.61399548532731374</v>
      </c>
      <c r="G86" s="115">
        <v>186</v>
      </c>
      <c r="H86" s="116">
        <f t="shared" si="9"/>
        <v>-0.45614035087719296</v>
      </c>
      <c r="I86" s="115">
        <v>126</v>
      </c>
      <c r="J86" s="116">
        <f t="shared" si="9"/>
        <v>-0.32258064516129037</v>
      </c>
      <c r="K86" s="115">
        <v>1747</v>
      </c>
      <c r="L86" s="116">
        <f t="shared" si="9"/>
        <v>12.865079365079366</v>
      </c>
      <c r="M86" s="115"/>
      <c r="N86" s="116"/>
      <c r="O86" s="116"/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9"/>
        <v>-0.60750703234880454</v>
      </c>
      <c r="G87" s="118">
        <v>21567</v>
      </c>
      <c r="H87" s="119">
        <f t="shared" si="9"/>
        <v>1.41511758118701</v>
      </c>
      <c r="I87" s="118">
        <v>23338</v>
      </c>
      <c r="J87" s="119">
        <f t="shared" si="9"/>
        <v>8.2116196040246781E-2</v>
      </c>
      <c r="K87" s="118">
        <v>31999</v>
      </c>
      <c r="L87" s="119">
        <f t="shared" si="9"/>
        <v>0.37111149198731685</v>
      </c>
      <c r="M87" s="118">
        <v>25818</v>
      </c>
      <c r="N87" s="119">
        <v>0.21967120181405897</v>
      </c>
      <c r="O87" s="119">
        <v>0.6978824148362488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233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11">IFERROR(E97/C97-1,"-")</f>
        <v>-0.13053640294495739</v>
      </c>
      <c r="G97" s="115">
        <v>627</v>
      </c>
      <c r="H97" s="116">
        <f t="shared" si="11"/>
        <v>-0.91572580645161294</v>
      </c>
      <c r="I97" s="115">
        <v>7891</v>
      </c>
      <c r="J97" s="116">
        <f t="shared" si="11"/>
        <v>11.585326953748007</v>
      </c>
      <c r="K97" s="115">
        <v>15160</v>
      </c>
      <c r="L97" s="116">
        <f t="shared" si="11"/>
        <v>0.92117602331770376</v>
      </c>
      <c r="M97" s="115">
        <v>13042</v>
      </c>
      <c r="N97" s="116">
        <f t="shared" ref="N97:N103" si="12">IFERROR(M97/K97-1,"-")</f>
        <v>-0.13970976253298151</v>
      </c>
      <c r="O97" s="116">
        <f>M97/C97-1</f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11"/>
        <v>-2.0959426137637349E-2</v>
      </c>
      <c r="G98" s="115">
        <v>759</v>
      </c>
      <c r="H98" s="116">
        <f t="shared" si="11"/>
        <v>-0.91310818546078987</v>
      </c>
      <c r="I98" s="115">
        <v>7950</v>
      </c>
      <c r="J98" s="116">
        <f t="shared" si="11"/>
        <v>9.4743083003952577</v>
      </c>
      <c r="K98" s="115">
        <v>16101</v>
      </c>
      <c r="L98" s="116">
        <f t="shared" si="11"/>
        <v>1.0252830188679245</v>
      </c>
      <c r="M98" s="115">
        <v>20766</v>
      </c>
      <c r="N98" s="116">
        <f t="shared" si="12"/>
        <v>0.28973355692193037</v>
      </c>
      <c r="O98" s="116">
        <f>IFERROR(M98/C98-1,"-")</f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11"/>
        <v>-0.71419895542329648</v>
      </c>
      <c r="G99" s="115">
        <v>1288</v>
      </c>
      <c r="H99" s="116">
        <f t="shared" si="11"/>
        <v>-0.45261368465788354</v>
      </c>
      <c r="I99" s="115">
        <v>8848</v>
      </c>
      <c r="J99" s="116">
        <f t="shared" si="11"/>
        <v>5.8695652173913047</v>
      </c>
      <c r="K99" s="115">
        <v>15352</v>
      </c>
      <c r="L99" s="116">
        <f t="shared" si="11"/>
        <v>0.7350813743218807</v>
      </c>
      <c r="M99" s="115">
        <v>18394</v>
      </c>
      <c r="N99" s="116">
        <f t="shared" si="12"/>
        <v>0.19815007816571129</v>
      </c>
      <c r="O99" s="116">
        <f t="shared" ref="O99:O103" si="13">IFERROR(M99/C99-1,"-")</f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11"/>
        <v>-1</v>
      </c>
      <c r="G100" s="115">
        <v>2325</v>
      </c>
      <c r="H100" s="116" t="str">
        <f t="shared" si="11"/>
        <v>-</v>
      </c>
      <c r="I100" s="115">
        <v>10186</v>
      </c>
      <c r="J100" s="116">
        <f t="shared" si="11"/>
        <v>3.3810752688172041</v>
      </c>
      <c r="K100" s="115">
        <v>11465</v>
      </c>
      <c r="L100" s="116">
        <f t="shared" si="11"/>
        <v>0.12556450029452182</v>
      </c>
      <c r="M100" s="115">
        <v>14296</v>
      </c>
      <c r="N100" s="116">
        <f t="shared" si="12"/>
        <v>0.24692542520715222</v>
      </c>
      <c r="O100" s="116">
        <f t="shared" si="13"/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11"/>
        <v>-1</v>
      </c>
      <c r="G101" s="115">
        <v>1733</v>
      </c>
      <c r="H101" s="116" t="str">
        <f t="shared" si="11"/>
        <v>-</v>
      </c>
      <c r="I101" s="115">
        <v>9107</v>
      </c>
      <c r="J101" s="116">
        <f t="shared" si="11"/>
        <v>4.2550490478938254</v>
      </c>
      <c r="K101" s="115">
        <v>6472</v>
      </c>
      <c r="L101" s="116">
        <f t="shared" si="11"/>
        <v>-0.28933787196661909</v>
      </c>
      <c r="M101" s="115">
        <v>12708</v>
      </c>
      <c r="N101" s="116">
        <f t="shared" si="12"/>
        <v>0.96353522867737951</v>
      </c>
      <c r="O101" s="116">
        <f t="shared" si="13"/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11"/>
        <v>-1</v>
      </c>
      <c r="G102" s="115">
        <v>1292</v>
      </c>
      <c r="H102" s="116" t="str">
        <f t="shared" si="11"/>
        <v>-</v>
      </c>
      <c r="I102" s="115">
        <v>8065</v>
      </c>
      <c r="J102" s="116">
        <f t="shared" si="11"/>
        <v>5.242260061919505</v>
      </c>
      <c r="K102" s="115">
        <v>6551</v>
      </c>
      <c r="L102" s="116">
        <f t="shared" si="11"/>
        <v>-0.18772473651580901</v>
      </c>
      <c r="M102" s="115">
        <v>8919</v>
      </c>
      <c r="N102" s="116">
        <f t="shared" si="12"/>
        <v>0.36147153106395979</v>
      </c>
      <c r="O102" s="116">
        <f t="shared" si="13"/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11"/>
        <v>-1</v>
      </c>
      <c r="G103" s="115">
        <v>306</v>
      </c>
      <c r="H103" s="116" t="str">
        <f t="shared" si="11"/>
        <v>-</v>
      </c>
      <c r="I103" s="115">
        <v>12664</v>
      </c>
      <c r="J103" s="116">
        <f t="shared" si="11"/>
        <v>40.385620915032682</v>
      </c>
      <c r="K103" s="115">
        <v>11258</v>
      </c>
      <c r="L103" s="116">
        <f t="shared" si="11"/>
        <v>-0.11102337334175616</v>
      </c>
      <c r="M103" s="115">
        <v>12673</v>
      </c>
      <c r="N103" s="116">
        <f t="shared" si="12"/>
        <v>0.12568839936045473</v>
      </c>
      <c r="O103" s="116">
        <f t="shared" si="13"/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11"/>
        <v>-0.90970267955463113</v>
      </c>
      <c r="G104" s="115">
        <v>2564</v>
      </c>
      <c r="H104" s="116">
        <f t="shared" si="11"/>
        <v>2.4742547425474255</v>
      </c>
      <c r="I104" s="115">
        <v>13893</v>
      </c>
      <c r="J104" s="116">
        <f t="shared" si="11"/>
        <v>4.4184867394695786</v>
      </c>
      <c r="K104" s="115">
        <v>8535</v>
      </c>
      <c r="L104" s="116">
        <f t="shared" si="11"/>
        <v>-0.38566184409414817</v>
      </c>
      <c r="M104" s="115">
        <v>16215</v>
      </c>
      <c r="N104" s="116">
        <f>IFERROR(M104/K104-1,"-")</f>
        <v>0.89982425307557112</v>
      </c>
      <c r="O104" s="116">
        <f>IFERROR(M104/C104-1,"-")</f>
        <v>0.98397161385048326</v>
      </c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11"/>
        <v>-0.87298387096774199</v>
      </c>
      <c r="G105" s="115">
        <v>3968</v>
      </c>
      <c r="H105" s="116">
        <f t="shared" si="11"/>
        <v>4.2486772486772484</v>
      </c>
      <c r="I105" s="115">
        <v>9524</v>
      </c>
      <c r="J105" s="116">
        <f t="shared" si="11"/>
        <v>1.400201612903226</v>
      </c>
      <c r="K105" s="115">
        <v>7518</v>
      </c>
      <c r="L105" s="116">
        <f t="shared" si="11"/>
        <v>-0.21062578748425032</v>
      </c>
      <c r="M105" s="115"/>
      <c r="N105" s="116"/>
      <c r="O105" s="116"/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11"/>
        <v>-0.85564194158436646</v>
      </c>
      <c r="G106" s="115">
        <v>9090</v>
      </c>
      <c r="H106" s="116">
        <f t="shared" si="11"/>
        <v>5.6157205240174672</v>
      </c>
      <c r="I106" s="115">
        <v>13558</v>
      </c>
      <c r="J106" s="116">
        <f t="shared" si="11"/>
        <v>0.49152915291529142</v>
      </c>
      <c r="K106" s="115">
        <v>15736</v>
      </c>
      <c r="L106" s="116">
        <f t="shared" si="11"/>
        <v>0.16064316270836398</v>
      </c>
      <c r="M106" s="115"/>
      <c r="N106" s="116"/>
      <c r="O106" s="116"/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11"/>
        <v>-0.79968182420787481</v>
      </c>
      <c r="G107" s="115">
        <v>11417</v>
      </c>
      <c r="H107" s="116">
        <f t="shared" si="11"/>
        <v>6.5559232296492391</v>
      </c>
      <c r="I107" s="115">
        <v>13775</v>
      </c>
      <c r="J107" s="116">
        <f t="shared" si="11"/>
        <v>0.20653411579223957</v>
      </c>
      <c r="K107" s="115">
        <v>9793</v>
      </c>
      <c r="L107" s="116">
        <f t="shared" si="11"/>
        <v>-0.28907441016333935</v>
      </c>
      <c r="M107" s="115"/>
      <c r="N107" s="116"/>
      <c r="O107" s="116"/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11"/>
        <v>-0.10924869234427004</v>
      </c>
      <c r="G108" s="115">
        <v>8624</v>
      </c>
      <c r="H108" s="116">
        <f t="shared" si="11"/>
        <v>0.15094087815294266</v>
      </c>
      <c r="I108" s="115">
        <v>13244</v>
      </c>
      <c r="J108" s="116">
        <f t="shared" si="11"/>
        <v>0.53571428571428581</v>
      </c>
      <c r="K108" s="115">
        <v>8828</v>
      </c>
      <c r="L108" s="116">
        <f t="shared" si="11"/>
        <v>-0.33343400785261246</v>
      </c>
      <c r="M108" s="115"/>
      <c r="N108" s="116"/>
      <c r="O108" s="116"/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11"/>
        <v>-0.67402491020982547</v>
      </c>
      <c r="G109" s="118">
        <v>43993</v>
      </c>
      <c r="H109" s="119">
        <f t="shared" si="11"/>
        <v>0.41730025773195867</v>
      </c>
      <c r="I109" s="118">
        <v>128705</v>
      </c>
      <c r="J109" s="119">
        <f t="shared" si="11"/>
        <v>1.9255790693974042</v>
      </c>
      <c r="K109" s="118">
        <v>132769</v>
      </c>
      <c r="L109" s="119">
        <f t="shared" si="11"/>
        <v>3.1576084845188701E-2</v>
      </c>
      <c r="M109" s="118">
        <v>117013</v>
      </c>
      <c r="N109" s="119">
        <v>0.2873567012124012</v>
      </c>
      <c r="O109" s="119">
        <v>0.83414580622913292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234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14">IFERROR(E119/C119-1,"-")</f>
        <v>-0.28592680749776855</v>
      </c>
      <c r="G119" s="115">
        <v>4</v>
      </c>
      <c r="H119" s="116">
        <f t="shared" si="14"/>
        <v>-0.99833333333333329</v>
      </c>
      <c r="I119" s="115">
        <v>1707</v>
      </c>
      <c r="J119" s="116">
        <f t="shared" si="14"/>
        <v>425.75</v>
      </c>
      <c r="K119" s="115">
        <v>4748</v>
      </c>
      <c r="L119" s="116">
        <f t="shared" si="14"/>
        <v>1.7814879906268306</v>
      </c>
      <c r="M119" s="115">
        <v>6517</v>
      </c>
      <c r="N119" s="116">
        <f t="shared" ref="N119:N125" si="15">IFERROR(M119/K119-1,"-")</f>
        <v>0.37257792754844155</v>
      </c>
      <c r="O119" s="116">
        <f>M119/C119-1</f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14"/>
        <v>-4.9902152641878694E-2</v>
      </c>
      <c r="G120" s="115">
        <v>1</v>
      </c>
      <c r="H120" s="116">
        <f t="shared" si="14"/>
        <v>-0.99974253347064879</v>
      </c>
      <c r="I120" s="115">
        <v>2953</v>
      </c>
      <c r="J120" s="116">
        <f t="shared" si="14"/>
        <v>2952</v>
      </c>
      <c r="K120" s="115">
        <v>5416</v>
      </c>
      <c r="L120" s="116">
        <f t="shared" si="14"/>
        <v>0.83406705045716212</v>
      </c>
      <c r="M120" s="115">
        <v>6599</v>
      </c>
      <c r="N120" s="116">
        <f t="shared" si="15"/>
        <v>0.21842688330871485</v>
      </c>
      <c r="O120" s="116">
        <f>IFERROR(M120/C120-1,"-")</f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14"/>
        <v>-0.66879756468797558</v>
      </c>
      <c r="G121" s="115">
        <v>0</v>
      </c>
      <c r="H121" s="116">
        <f t="shared" si="14"/>
        <v>-1</v>
      </c>
      <c r="I121" s="115">
        <v>4157</v>
      </c>
      <c r="J121" s="116" t="str">
        <f t="shared" si="14"/>
        <v>-</v>
      </c>
      <c r="K121" s="115">
        <v>5893</v>
      </c>
      <c r="L121" s="116">
        <f t="shared" si="14"/>
        <v>0.41760885253788782</v>
      </c>
      <c r="M121" s="115">
        <v>5818</v>
      </c>
      <c r="N121" s="116">
        <f t="shared" si="15"/>
        <v>-1.2726964194807344E-2</v>
      </c>
      <c r="O121" s="116">
        <f t="shared" ref="O121:O125" si="16">IFERROR(M121/C121-1,"-")</f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14"/>
        <v>-1</v>
      </c>
      <c r="G122" s="115">
        <v>472</v>
      </c>
      <c r="H122" s="116" t="str">
        <f t="shared" si="14"/>
        <v>-</v>
      </c>
      <c r="I122" s="115">
        <v>5565</v>
      </c>
      <c r="J122" s="116">
        <f t="shared" si="14"/>
        <v>10.790254237288135</v>
      </c>
      <c r="K122" s="115">
        <v>4974</v>
      </c>
      <c r="L122" s="116">
        <f t="shared" si="14"/>
        <v>-0.10619946091644206</v>
      </c>
      <c r="M122" s="115">
        <v>6138</v>
      </c>
      <c r="N122" s="116">
        <f t="shared" si="15"/>
        <v>0.23401688781664665</v>
      </c>
      <c r="O122" s="116">
        <f t="shared" si="16"/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14"/>
        <v>-1</v>
      </c>
      <c r="G123" s="115">
        <v>114</v>
      </c>
      <c r="H123" s="116" t="str">
        <f t="shared" si="14"/>
        <v>-</v>
      </c>
      <c r="I123" s="115">
        <v>3337</v>
      </c>
      <c r="J123" s="116">
        <f t="shared" si="14"/>
        <v>28.271929824561404</v>
      </c>
      <c r="K123" s="115">
        <v>2577</v>
      </c>
      <c r="L123" s="116">
        <f t="shared" si="14"/>
        <v>-0.22774947557686542</v>
      </c>
      <c r="M123" s="115">
        <v>5266</v>
      </c>
      <c r="N123" s="116">
        <f t="shared" si="15"/>
        <v>1.0434613892122622</v>
      </c>
      <c r="O123" s="116">
        <f t="shared" si="16"/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14"/>
        <v>-1</v>
      </c>
      <c r="G124" s="115">
        <v>286</v>
      </c>
      <c r="H124" s="116" t="str">
        <f t="shared" si="14"/>
        <v>-</v>
      </c>
      <c r="I124" s="115">
        <v>3282</v>
      </c>
      <c r="J124" s="116">
        <f t="shared" si="14"/>
        <v>10.475524475524475</v>
      </c>
      <c r="K124" s="115">
        <v>1493</v>
      </c>
      <c r="L124" s="116">
        <f t="shared" si="14"/>
        <v>-0.54509445460085315</v>
      </c>
      <c r="M124" s="115">
        <v>4643</v>
      </c>
      <c r="N124" s="116">
        <f t="shared" si="15"/>
        <v>2.1098459477561957</v>
      </c>
      <c r="O124" s="116">
        <f t="shared" si="16"/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14"/>
        <v>-1</v>
      </c>
      <c r="G125" s="115">
        <v>0</v>
      </c>
      <c r="H125" s="116" t="str">
        <f t="shared" si="14"/>
        <v>-</v>
      </c>
      <c r="I125" s="115">
        <v>7439</v>
      </c>
      <c r="J125" s="116" t="str">
        <f t="shared" si="14"/>
        <v>-</v>
      </c>
      <c r="K125" s="115">
        <v>4901</v>
      </c>
      <c r="L125" s="116">
        <f t="shared" si="14"/>
        <v>-0.34117488909799709</v>
      </c>
      <c r="M125" s="115">
        <v>7702</v>
      </c>
      <c r="N125" s="116">
        <f t="shared" si="15"/>
        <v>0.5715160171393594</v>
      </c>
      <c r="O125" s="116">
        <f t="shared" si="16"/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14"/>
        <v>-0.99922580645161285</v>
      </c>
      <c r="G126" s="115">
        <v>88</v>
      </c>
      <c r="H126" s="116">
        <f t="shared" si="14"/>
        <v>28.333333333333332</v>
      </c>
      <c r="I126" s="115">
        <v>9029</v>
      </c>
      <c r="J126" s="116">
        <f t="shared" si="14"/>
        <v>101.60227272727273</v>
      </c>
      <c r="K126" s="115">
        <v>4369</v>
      </c>
      <c r="L126" s="116">
        <f t="shared" si="14"/>
        <v>-0.51611474138885804</v>
      </c>
      <c r="M126" s="115">
        <v>8442</v>
      </c>
      <c r="N126" s="116">
        <f>IFERROR(M126/K126-1,"-")</f>
        <v>0.93224994277866791</v>
      </c>
      <c r="O126" s="116">
        <f>IFERROR(M126/C126-1,"-")</f>
        <v>1.1785806451612904</v>
      </c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14"/>
        <v>-0.89183874139626351</v>
      </c>
      <c r="G127" s="115">
        <v>1726</v>
      </c>
      <c r="H127" s="116">
        <f t="shared" si="14"/>
        <v>6.8454545454545457</v>
      </c>
      <c r="I127" s="115">
        <v>3976</v>
      </c>
      <c r="J127" s="116">
        <f t="shared" si="14"/>
        <v>1.3035921205098493</v>
      </c>
      <c r="K127" s="115">
        <v>2961</v>
      </c>
      <c r="L127" s="116">
        <f t="shared" si="14"/>
        <v>-0.25528169014084512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14"/>
        <v>-0.86135540610450079</v>
      </c>
      <c r="G128" s="115">
        <v>4604</v>
      </c>
      <c r="H128" s="116">
        <f t="shared" si="14"/>
        <v>7.58955223880597</v>
      </c>
      <c r="I128" s="115">
        <v>5657</v>
      </c>
      <c r="J128" s="116">
        <f t="shared" si="14"/>
        <v>0.22871416159860991</v>
      </c>
      <c r="K128" s="115">
        <v>4444</v>
      </c>
      <c r="L128" s="116">
        <f t="shared" si="14"/>
        <v>-0.21442460668198693</v>
      </c>
      <c r="M128" s="115"/>
      <c r="N128" s="116"/>
      <c r="O128" s="116"/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14"/>
        <v>-0.77474526928675402</v>
      </c>
      <c r="G129" s="115">
        <v>3313</v>
      </c>
      <c r="H129" s="116">
        <f t="shared" si="14"/>
        <v>4.3521809369951532</v>
      </c>
      <c r="I129" s="115">
        <v>4387</v>
      </c>
      <c r="J129" s="116">
        <f t="shared" si="14"/>
        <v>0.32417748264412927</v>
      </c>
      <c r="K129" s="115">
        <v>4579</v>
      </c>
      <c r="L129" s="116">
        <f t="shared" si="14"/>
        <v>4.3765671301572828E-2</v>
      </c>
      <c r="M129" s="115"/>
      <c r="N129" s="116"/>
      <c r="O129" s="116"/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14"/>
        <v>0.27234709879769992</v>
      </c>
      <c r="G130" s="115">
        <v>1656</v>
      </c>
      <c r="H130" s="116">
        <f t="shared" si="14"/>
        <v>-0.65981922760887435</v>
      </c>
      <c r="I130" s="115">
        <v>4592</v>
      </c>
      <c r="J130" s="116">
        <f t="shared" si="14"/>
        <v>1.7729468599033815</v>
      </c>
      <c r="K130" s="115">
        <v>4102</v>
      </c>
      <c r="L130" s="116">
        <f t="shared" si="14"/>
        <v>-0.10670731707317072</v>
      </c>
      <c r="M130" s="115"/>
      <c r="N130" s="116"/>
      <c r="O130" s="116"/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14"/>
        <v>-0.66121483937015557</v>
      </c>
      <c r="G131" s="118">
        <v>12264</v>
      </c>
      <c r="H131" s="119">
        <f t="shared" si="14"/>
        <v>-0.11763436218432977</v>
      </c>
      <c r="I131" s="118">
        <v>56081</v>
      </c>
      <c r="J131" s="119">
        <f t="shared" si="14"/>
        <v>3.5728147423352903</v>
      </c>
      <c r="K131" s="118">
        <v>50457</v>
      </c>
      <c r="L131" s="119">
        <f t="shared" si="14"/>
        <v>-0.10028351848219541</v>
      </c>
      <c r="M131" s="118">
        <v>51125</v>
      </c>
      <c r="N131" s="119">
        <v>0.48744581187629099</v>
      </c>
      <c r="O131" s="119">
        <v>0.79059260297001965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235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17">IFERROR(E141/C141-1,"-")</f>
        <v>-0.21375464684014867</v>
      </c>
      <c r="G141" s="115">
        <v>101</v>
      </c>
      <c r="H141" s="116">
        <f t="shared" si="17"/>
        <v>-0.88061465721040189</v>
      </c>
      <c r="I141" s="115">
        <v>371</v>
      </c>
      <c r="J141" s="116">
        <f t="shared" si="17"/>
        <v>2.6732673267326734</v>
      </c>
      <c r="K141" s="115">
        <v>883</v>
      </c>
      <c r="L141" s="116">
        <f t="shared" si="17"/>
        <v>1.3800539083557952</v>
      </c>
      <c r="M141" s="115">
        <v>1186</v>
      </c>
      <c r="N141" s="116">
        <f t="shared" ref="N141:N147" si="18">IFERROR(M141/K141-1,"-")</f>
        <v>0.3431483578708947</v>
      </c>
      <c r="O141" s="116">
        <f>M141/C141-1</f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17"/>
        <v>-0.19457436856875587</v>
      </c>
      <c r="G142" s="115">
        <v>201</v>
      </c>
      <c r="H142" s="116">
        <f t="shared" si="17"/>
        <v>-0.76655052264808365</v>
      </c>
      <c r="I142" s="115">
        <v>1125</v>
      </c>
      <c r="J142" s="116">
        <f t="shared" si="17"/>
        <v>4.5970149253731343</v>
      </c>
      <c r="K142" s="115">
        <v>845</v>
      </c>
      <c r="L142" s="116">
        <f t="shared" si="17"/>
        <v>-0.24888888888888894</v>
      </c>
      <c r="M142" s="115">
        <v>1209</v>
      </c>
      <c r="N142" s="116">
        <f t="shared" si="18"/>
        <v>0.43076923076923079</v>
      </c>
      <c r="O142" s="116">
        <f>IFERROR(M142/C142-1,"-")</f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17"/>
        <v>-0.62381852551984873</v>
      </c>
      <c r="G143" s="115">
        <v>429</v>
      </c>
      <c r="H143" s="116">
        <f t="shared" si="17"/>
        <v>7.7889447236180853E-2</v>
      </c>
      <c r="I143" s="115">
        <v>1581</v>
      </c>
      <c r="J143" s="116">
        <f t="shared" si="17"/>
        <v>2.6853146853146854</v>
      </c>
      <c r="K143" s="115">
        <v>833</v>
      </c>
      <c r="L143" s="116">
        <f t="shared" si="17"/>
        <v>-0.4731182795698925</v>
      </c>
      <c r="M143" s="115">
        <v>1912</v>
      </c>
      <c r="N143" s="116">
        <f t="shared" si="18"/>
        <v>1.2953181272509005</v>
      </c>
      <c r="O143" s="116">
        <f t="shared" ref="O143:O147" si="19">IFERROR(M143/C143-1,"-")</f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17"/>
        <v>-1</v>
      </c>
      <c r="G144" s="115">
        <v>180</v>
      </c>
      <c r="H144" s="116" t="str">
        <f t="shared" si="17"/>
        <v>-</v>
      </c>
      <c r="I144" s="115">
        <v>1225</v>
      </c>
      <c r="J144" s="116">
        <f t="shared" si="17"/>
        <v>5.8055555555555554</v>
      </c>
      <c r="K144" s="115">
        <v>928</v>
      </c>
      <c r="L144" s="116">
        <f t="shared" si="17"/>
        <v>-0.24244897959183676</v>
      </c>
      <c r="M144" s="115">
        <v>394</v>
      </c>
      <c r="N144" s="116">
        <f t="shared" si="18"/>
        <v>-0.57543103448275867</v>
      </c>
      <c r="O144" s="116">
        <f t="shared" si="19"/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17"/>
        <v>-1</v>
      </c>
      <c r="G145" s="115">
        <v>260</v>
      </c>
      <c r="H145" s="116" t="str">
        <f t="shared" si="17"/>
        <v>-</v>
      </c>
      <c r="I145" s="115">
        <v>461</v>
      </c>
      <c r="J145" s="116">
        <f t="shared" si="17"/>
        <v>0.77307692307692299</v>
      </c>
      <c r="K145" s="115">
        <v>396</v>
      </c>
      <c r="L145" s="116">
        <f t="shared" si="17"/>
        <v>-0.14099783080260309</v>
      </c>
      <c r="M145" s="115">
        <v>364</v>
      </c>
      <c r="N145" s="116">
        <f t="shared" si="18"/>
        <v>-8.0808080808080773E-2</v>
      </c>
      <c r="O145" s="116">
        <f t="shared" si="19"/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17"/>
        <v>-1</v>
      </c>
      <c r="G146" s="115">
        <v>79</v>
      </c>
      <c r="H146" s="116" t="str">
        <f t="shared" si="17"/>
        <v>-</v>
      </c>
      <c r="I146" s="115">
        <v>638</v>
      </c>
      <c r="J146" s="116">
        <f t="shared" si="17"/>
        <v>7.075949367088608</v>
      </c>
      <c r="K146" s="115">
        <v>1689</v>
      </c>
      <c r="L146" s="116">
        <f t="shared" si="17"/>
        <v>1.6473354231974922</v>
      </c>
      <c r="M146" s="115">
        <v>448</v>
      </c>
      <c r="N146" s="116">
        <f t="shared" si="18"/>
        <v>-0.73475429248075785</v>
      </c>
      <c r="O146" s="116">
        <f t="shared" si="19"/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17"/>
        <v>-1</v>
      </c>
      <c r="G147" s="115">
        <v>26</v>
      </c>
      <c r="H147" s="116" t="str">
        <f t="shared" si="17"/>
        <v>-</v>
      </c>
      <c r="I147" s="115">
        <v>191</v>
      </c>
      <c r="J147" s="116">
        <f t="shared" si="17"/>
        <v>6.3461538461538458</v>
      </c>
      <c r="K147" s="115">
        <v>279</v>
      </c>
      <c r="L147" s="116">
        <f t="shared" si="17"/>
        <v>0.46073298429319376</v>
      </c>
      <c r="M147" s="115">
        <v>638</v>
      </c>
      <c r="N147" s="116">
        <f t="shared" si="18"/>
        <v>1.2867383512544803</v>
      </c>
      <c r="O147" s="116">
        <f t="shared" si="19"/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17"/>
        <v>-0.61489698890649769</v>
      </c>
      <c r="G148" s="115">
        <v>73</v>
      </c>
      <c r="H148" s="116">
        <f t="shared" si="17"/>
        <v>-0.69958847736625507</v>
      </c>
      <c r="I148" s="115">
        <v>147</v>
      </c>
      <c r="J148" s="116">
        <f t="shared" si="17"/>
        <v>1.0136986301369864</v>
      </c>
      <c r="K148" s="115">
        <v>557</v>
      </c>
      <c r="L148" s="116">
        <f t="shared" si="17"/>
        <v>2.7891156462585034</v>
      </c>
      <c r="M148" s="115">
        <v>408</v>
      </c>
      <c r="N148" s="116">
        <f>IFERROR(M148/K148-1,"-")</f>
        <v>-0.26750448833034113</v>
      </c>
      <c r="O148" s="116">
        <f>IFERROR(M148/C148-1,"-")</f>
        <v>-0.35340729001584781</v>
      </c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17"/>
        <v>-0.94864864864864862</v>
      </c>
      <c r="G149" s="115">
        <v>481</v>
      </c>
      <c r="H149" s="116">
        <f t="shared" si="17"/>
        <v>7.4385964912280702</v>
      </c>
      <c r="I149" s="115">
        <v>270</v>
      </c>
      <c r="J149" s="116">
        <f t="shared" si="17"/>
        <v>-0.43866943866943864</v>
      </c>
      <c r="K149" s="115">
        <v>706</v>
      </c>
      <c r="L149" s="116">
        <f t="shared" si="17"/>
        <v>1.6148148148148147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17"/>
        <v>-0.91797166293810584</v>
      </c>
      <c r="G150" s="115">
        <v>972</v>
      </c>
      <c r="H150" s="116">
        <f t="shared" si="17"/>
        <v>7.836363636363636</v>
      </c>
      <c r="I150" s="115">
        <v>387</v>
      </c>
      <c r="J150" s="116">
        <f t="shared" si="17"/>
        <v>-0.60185185185185186</v>
      </c>
      <c r="K150" s="115">
        <v>770</v>
      </c>
      <c r="L150" s="116">
        <f t="shared" si="17"/>
        <v>0.98966408268733841</v>
      </c>
      <c r="M150" s="115"/>
      <c r="N150" s="116"/>
      <c r="O150" s="116"/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17"/>
        <v>-0.68362068965517242</v>
      </c>
      <c r="G151" s="115">
        <v>421</v>
      </c>
      <c r="H151" s="116">
        <f t="shared" si="17"/>
        <v>0.14713896457765663</v>
      </c>
      <c r="I151" s="115">
        <v>842</v>
      </c>
      <c r="J151" s="116">
        <f t="shared" si="17"/>
        <v>1</v>
      </c>
      <c r="K151" s="115">
        <v>1910</v>
      </c>
      <c r="L151" s="116">
        <f t="shared" si="17"/>
        <v>1.2684085510688834</v>
      </c>
      <c r="M151" s="115"/>
      <c r="N151" s="116"/>
      <c r="O151" s="116"/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17"/>
        <v>-0.46623376623376622</v>
      </c>
      <c r="G152" s="115">
        <v>363</v>
      </c>
      <c r="H152" s="116">
        <f t="shared" si="17"/>
        <v>-0.11678832116788318</v>
      </c>
      <c r="I152" s="115">
        <v>510</v>
      </c>
      <c r="J152" s="116">
        <f t="shared" si="17"/>
        <v>0.4049586776859504</v>
      </c>
      <c r="K152" s="115">
        <v>1159</v>
      </c>
      <c r="L152" s="116">
        <f t="shared" si="17"/>
        <v>1.2725490196078431</v>
      </c>
      <c r="M152" s="115"/>
      <c r="N152" s="116"/>
      <c r="O152" s="116"/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17"/>
        <v>-0.70747355644182419</v>
      </c>
      <c r="G153" s="118">
        <v>3586</v>
      </c>
      <c r="H153" s="119">
        <f t="shared" si="17"/>
        <v>6.2833432128037936E-2</v>
      </c>
      <c r="I153" s="118">
        <v>7748</v>
      </c>
      <c r="J153" s="119">
        <f t="shared" si="17"/>
        <v>1.1606246514221974</v>
      </c>
      <c r="K153" s="118">
        <v>10955</v>
      </c>
      <c r="L153" s="119">
        <f t="shared" si="17"/>
        <v>0.41391326794011363</v>
      </c>
      <c r="M153" s="118">
        <v>6559</v>
      </c>
      <c r="N153" s="119">
        <v>2.3244929797191949E-2</v>
      </c>
      <c r="O153" s="119">
        <v>-8.3042080246050642E-2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236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20">IFERROR(E163/C163-1,"-")</f>
        <v>0.66970091027308198</v>
      </c>
      <c r="G163" s="115">
        <v>48</v>
      </c>
      <c r="H163" s="116">
        <f t="shared" si="20"/>
        <v>-0.96261682242990654</v>
      </c>
      <c r="I163" s="115">
        <v>1189</v>
      </c>
      <c r="J163" s="116">
        <f t="shared" si="20"/>
        <v>23.770833333333332</v>
      </c>
      <c r="K163" s="115">
        <v>2179</v>
      </c>
      <c r="L163" s="116">
        <f t="shared" si="20"/>
        <v>0.83263246425567705</v>
      </c>
      <c r="M163" s="115">
        <v>417</v>
      </c>
      <c r="N163" s="116">
        <f t="shared" ref="N163:N169" si="21">IFERROR(M163/K163-1,"-")</f>
        <v>-0.80862781092244151</v>
      </c>
      <c r="O163" s="116">
        <f>M163/C163-1</f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20"/>
        <v>6.9400630914826511E-2</v>
      </c>
      <c r="G164" s="115">
        <v>160</v>
      </c>
      <c r="H164" s="116">
        <f t="shared" si="20"/>
        <v>-0.8426745329400197</v>
      </c>
      <c r="I164" s="115">
        <v>705</v>
      </c>
      <c r="J164" s="116">
        <f t="shared" si="20"/>
        <v>3.40625</v>
      </c>
      <c r="K164" s="115">
        <v>2422</v>
      </c>
      <c r="L164" s="116">
        <f t="shared" si="20"/>
        <v>2.4354609929078013</v>
      </c>
      <c r="M164" s="115">
        <v>2680</v>
      </c>
      <c r="N164" s="116">
        <f t="shared" si="21"/>
        <v>0.10652353426919903</v>
      </c>
      <c r="O164" s="116">
        <f>IFERROR(M164/C164-1,"-")</f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20"/>
        <v>-0.77316735822959892</v>
      </c>
      <c r="G165" s="115">
        <v>241</v>
      </c>
      <c r="H165" s="116">
        <f t="shared" si="20"/>
        <v>0.46951219512195119</v>
      </c>
      <c r="I165" s="115">
        <v>804</v>
      </c>
      <c r="J165" s="116">
        <f t="shared" si="20"/>
        <v>2.3360995850622408</v>
      </c>
      <c r="K165" s="115">
        <v>2052</v>
      </c>
      <c r="L165" s="116">
        <f t="shared" si="20"/>
        <v>1.5522388059701493</v>
      </c>
      <c r="M165" s="115">
        <v>1915</v>
      </c>
      <c r="N165" s="116">
        <f t="shared" si="21"/>
        <v>-6.6764132553606248E-2</v>
      </c>
      <c r="O165" s="116">
        <f t="shared" ref="O165:O169" si="22">IFERROR(M165/C165-1,"-")</f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20"/>
        <v>-1</v>
      </c>
      <c r="G166" s="115">
        <v>213</v>
      </c>
      <c r="H166" s="116" t="str">
        <f t="shared" si="20"/>
        <v>-</v>
      </c>
      <c r="I166" s="115">
        <v>1024</v>
      </c>
      <c r="J166" s="116">
        <f t="shared" si="20"/>
        <v>3.807511737089202</v>
      </c>
      <c r="K166" s="115">
        <v>1035</v>
      </c>
      <c r="L166" s="116">
        <f t="shared" si="20"/>
        <v>1.07421875E-2</v>
      </c>
      <c r="M166" s="115">
        <v>3026</v>
      </c>
      <c r="N166" s="116">
        <f t="shared" si="21"/>
        <v>1.9236714975845413</v>
      </c>
      <c r="O166" s="116">
        <f t="shared" si="22"/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20"/>
        <v>-1</v>
      </c>
      <c r="G167" s="115">
        <v>334</v>
      </c>
      <c r="H167" s="116" t="str">
        <f t="shared" si="20"/>
        <v>-</v>
      </c>
      <c r="I167" s="115">
        <v>2460</v>
      </c>
      <c r="J167" s="116">
        <f t="shared" si="20"/>
        <v>6.365269461077844</v>
      </c>
      <c r="K167" s="115">
        <v>659</v>
      </c>
      <c r="L167" s="116">
        <f t="shared" si="20"/>
        <v>-0.73211382113821144</v>
      </c>
      <c r="M167" s="115">
        <v>1661</v>
      </c>
      <c r="N167" s="116">
        <f t="shared" si="21"/>
        <v>1.520485584218513</v>
      </c>
      <c r="O167" s="116">
        <f t="shared" si="22"/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20"/>
        <v>-1</v>
      </c>
      <c r="G168" s="115">
        <v>197</v>
      </c>
      <c r="H168" s="116" t="str">
        <f t="shared" si="20"/>
        <v>-</v>
      </c>
      <c r="I168" s="115">
        <v>711</v>
      </c>
      <c r="J168" s="116">
        <f t="shared" si="20"/>
        <v>2.6091370558375635</v>
      </c>
      <c r="K168" s="115">
        <v>440</v>
      </c>
      <c r="L168" s="116">
        <f t="shared" si="20"/>
        <v>-0.38115330520393809</v>
      </c>
      <c r="M168" s="115">
        <v>401</v>
      </c>
      <c r="N168" s="116">
        <f t="shared" si="21"/>
        <v>-8.8636363636363624E-2</v>
      </c>
      <c r="O168" s="116">
        <f t="shared" si="22"/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20"/>
        <v>-1</v>
      </c>
      <c r="G169" s="115">
        <v>183</v>
      </c>
      <c r="H169" s="116" t="str">
        <f t="shared" si="20"/>
        <v>-</v>
      </c>
      <c r="I169" s="115">
        <v>1449</v>
      </c>
      <c r="J169" s="116">
        <f t="shared" si="20"/>
        <v>6.918032786885246</v>
      </c>
      <c r="K169" s="115">
        <v>1571</v>
      </c>
      <c r="L169" s="116">
        <f t="shared" si="20"/>
        <v>8.4195997239475462E-2</v>
      </c>
      <c r="M169" s="115">
        <v>899</v>
      </c>
      <c r="N169" s="116">
        <f t="shared" si="21"/>
        <v>-0.42775302355187783</v>
      </c>
      <c r="O169" s="116">
        <f t="shared" si="22"/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20"/>
        <v>-0.97041420118343191</v>
      </c>
      <c r="G170" s="115">
        <v>957</v>
      </c>
      <c r="H170" s="116">
        <f t="shared" si="20"/>
        <v>30.9</v>
      </c>
      <c r="I170" s="115">
        <v>1529</v>
      </c>
      <c r="J170" s="116">
        <f t="shared" si="20"/>
        <v>0.59770114942528729</v>
      </c>
      <c r="K170" s="115">
        <v>199</v>
      </c>
      <c r="L170" s="116">
        <f t="shared" si="20"/>
        <v>-0.86984957488554615</v>
      </c>
      <c r="M170" s="115">
        <v>1893</v>
      </c>
      <c r="N170" s="116">
        <f>IFERROR(M170/K170-1,"-")</f>
        <v>8.5125628140703515</v>
      </c>
      <c r="O170" s="116">
        <f>IFERROR(M170/C170-1,"-")</f>
        <v>0.86686390532544388</v>
      </c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20"/>
        <v>-0.80412371134020622</v>
      </c>
      <c r="G171" s="115">
        <v>376</v>
      </c>
      <c r="H171" s="116">
        <f t="shared" si="20"/>
        <v>1.8270676691729322</v>
      </c>
      <c r="I171" s="115">
        <v>1446</v>
      </c>
      <c r="J171" s="116">
        <f t="shared" si="20"/>
        <v>2.8457446808510638</v>
      </c>
      <c r="K171" s="115">
        <v>303</v>
      </c>
      <c r="L171" s="116">
        <f t="shared" si="20"/>
        <v>-0.79045643153526968</v>
      </c>
      <c r="M171" s="115"/>
      <c r="N171" s="116"/>
      <c r="O171" s="116"/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20"/>
        <v>-0.8527131782945736</v>
      </c>
      <c r="G172" s="115">
        <v>891</v>
      </c>
      <c r="H172" s="116">
        <f t="shared" si="20"/>
        <v>3.2631578947368425</v>
      </c>
      <c r="I172" s="115">
        <v>3323</v>
      </c>
      <c r="J172" s="116">
        <f t="shared" si="20"/>
        <v>2.7295173961840629</v>
      </c>
      <c r="K172" s="115">
        <v>4164</v>
      </c>
      <c r="L172" s="116">
        <f t="shared" si="20"/>
        <v>0.2530845621426423</v>
      </c>
      <c r="M172" s="115"/>
      <c r="N172" s="116"/>
      <c r="O172" s="116"/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20"/>
        <v>-0.93707093821510301</v>
      </c>
      <c r="G173" s="115">
        <v>1616</v>
      </c>
      <c r="H173" s="116">
        <f t="shared" si="20"/>
        <v>28.381818181818183</v>
      </c>
      <c r="I173" s="115">
        <v>1435</v>
      </c>
      <c r="J173" s="116">
        <f t="shared" si="20"/>
        <v>-0.11200495049504955</v>
      </c>
      <c r="K173" s="115">
        <v>292</v>
      </c>
      <c r="L173" s="116">
        <f t="shared" si="20"/>
        <v>-0.79651567944250867</v>
      </c>
      <c r="M173" s="115"/>
      <c r="N173" s="116"/>
      <c r="O173" s="116"/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20"/>
        <v>-0.29514824797843664</v>
      </c>
      <c r="G174" s="115">
        <v>1078</v>
      </c>
      <c r="H174" s="116">
        <f t="shared" si="20"/>
        <v>1.0611854684512427</v>
      </c>
      <c r="I174" s="115">
        <v>1972</v>
      </c>
      <c r="J174" s="116">
        <f t="shared" si="20"/>
        <v>0.8293135435992578</v>
      </c>
      <c r="K174" s="115">
        <v>521</v>
      </c>
      <c r="L174" s="116">
        <f t="shared" si="20"/>
        <v>-0.73580121703853951</v>
      </c>
      <c r="M174" s="115"/>
      <c r="N174" s="116"/>
      <c r="O174" s="116"/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20"/>
        <v>-0.68299632352941175</v>
      </c>
      <c r="G175" s="118">
        <v>6294</v>
      </c>
      <c r="H175" s="119">
        <f t="shared" si="20"/>
        <v>0.82487677587706587</v>
      </c>
      <c r="I175" s="118">
        <v>18047</v>
      </c>
      <c r="J175" s="119">
        <f t="shared" si="20"/>
        <v>1.867333968859231</v>
      </c>
      <c r="K175" s="118">
        <v>15837</v>
      </c>
      <c r="L175" s="119">
        <f t="shared" si="20"/>
        <v>-0.12245802626475311</v>
      </c>
      <c r="M175" s="118">
        <v>12892</v>
      </c>
      <c r="N175" s="119">
        <v>0.2211802595434309</v>
      </c>
      <c r="O175" s="119">
        <v>0.79905107451855995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237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23">IFERROR(E185/C185-1,"-")</f>
        <v>-0.45925925925925926</v>
      </c>
      <c r="G185" s="115">
        <v>151</v>
      </c>
      <c r="H185" s="116">
        <f t="shared" si="23"/>
        <v>3.4246575342465668E-2</v>
      </c>
      <c r="I185" s="115">
        <v>210</v>
      </c>
      <c r="J185" s="116">
        <f t="shared" si="23"/>
        <v>0.39072847682119205</v>
      </c>
      <c r="K185" s="115">
        <v>293</v>
      </c>
      <c r="L185" s="116">
        <f t="shared" si="23"/>
        <v>0.39523809523809517</v>
      </c>
      <c r="M185" s="115">
        <v>171</v>
      </c>
      <c r="N185" s="116">
        <f t="shared" ref="N185:N196" si="24">IFERROR(M185/K185-1,"-")</f>
        <v>-0.41638225255972694</v>
      </c>
      <c r="O185" s="116">
        <f>M185/C185-1</f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23"/>
        <v>7.870370370370372E-2</v>
      </c>
      <c r="G186" s="115">
        <v>0</v>
      </c>
      <c r="H186" s="116">
        <f t="shared" si="23"/>
        <v>-1</v>
      </c>
      <c r="I186" s="115">
        <v>211</v>
      </c>
      <c r="J186" s="116" t="str">
        <f t="shared" si="23"/>
        <v>-</v>
      </c>
      <c r="K186" s="115">
        <v>340</v>
      </c>
      <c r="L186" s="116">
        <f t="shared" si="23"/>
        <v>0.61137440758293837</v>
      </c>
      <c r="M186" s="115">
        <v>582</v>
      </c>
      <c r="N186" s="116">
        <f t="shared" si="24"/>
        <v>0.71176470588235285</v>
      </c>
      <c r="O186" s="116">
        <f>IFERROR(M186/C186-1,"-")</f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23"/>
        <v>-0.37583892617449666</v>
      </c>
      <c r="G187" s="115">
        <v>1</v>
      </c>
      <c r="H187" s="116">
        <f t="shared" si="23"/>
        <v>-0.989247311827957</v>
      </c>
      <c r="I187" s="115">
        <v>444</v>
      </c>
      <c r="J187" s="116">
        <f t="shared" si="23"/>
        <v>443</v>
      </c>
      <c r="K187" s="115">
        <v>215</v>
      </c>
      <c r="L187" s="116">
        <f t="shared" si="23"/>
        <v>-0.51576576576576572</v>
      </c>
      <c r="M187" s="115">
        <v>450</v>
      </c>
      <c r="N187" s="116">
        <f t="shared" si="24"/>
        <v>1.0930232558139537</v>
      </c>
      <c r="O187" s="116">
        <f t="shared" ref="O187:O196" si="25">IFERROR(M187/C187-1,"-")</f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23"/>
        <v>-1</v>
      </c>
      <c r="G188" s="115">
        <v>41</v>
      </c>
      <c r="H188" s="116" t="str">
        <f t="shared" si="23"/>
        <v>-</v>
      </c>
      <c r="I188" s="115">
        <v>426</v>
      </c>
      <c r="J188" s="116">
        <f t="shared" si="23"/>
        <v>9.3902439024390247</v>
      </c>
      <c r="K188" s="115">
        <v>268</v>
      </c>
      <c r="L188" s="116">
        <f t="shared" si="23"/>
        <v>-0.37089201877934275</v>
      </c>
      <c r="M188" s="115">
        <v>177</v>
      </c>
      <c r="N188" s="116">
        <f t="shared" si="24"/>
        <v>-0.33955223880597019</v>
      </c>
      <c r="O188" s="116">
        <f t="shared" si="25"/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23"/>
        <v>-1</v>
      </c>
      <c r="G189" s="115">
        <v>172</v>
      </c>
      <c r="H189" s="116" t="str">
        <f t="shared" si="23"/>
        <v>-</v>
      </c>
      <c r="I189" s="115">
        <v>20</v>
      </c>
      <c r="J189" s="116">
        <f t="shared" si="23"/>
        <v>-0.88372093023255816</v>
      </c>
      <c r="K189" s="115">
        <v>262</v>
      </c>
      <c r="L189" s="116">
        <f t="shared" si="23"/>
        <v>12.1</v>
      </c>
      <c r="M189" s="115">
        <v>476</v>
      </c>
      <c r="N189" s="116">
        <f t="shared" si="24"/>
        <v>0.81679389312977091</v>
      </c>
      <c r="O189" s="116">
        <f t="shared" si="25"/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23"/>
        <v>-1</v>
      </c>
      <c r="G190" s="115">
        <v>61</v>
      </c>
      <c r="H190" s="116" t="str">
        <f t="shared" si="23"/>
        <v>-</v>
      </c>
      <c r="I190" s="115">
        <v>166</v>
      </c>
      <c r="J190" s="116">
        <f t="shared" si="23"/>
        <v>1.721311475409836</v>
      </c>
      <c r="K190" s="115">
        <v>98</v>
      </c>
      <c r="L190" s="116">
        <f t="shared" si="23"/>
        <v>-0.40963855421686746</v>
      </c>
      <c r="M190" s="115">
        <v>130</v>
      </c>
      <c r="N190" s="116">
        <f t="shared" si="24"/>
        <v>0.32653061224489788</v>
      </c>
      <c r="O190" s="116">
        <f t="shared" si="25"/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23"/>
        <v>-1</v>
      </c>
      <c r="G191" s="115">
        <v>32</v>
      </c>
      <c r="H191" s="116" t="str">
        <f t="shared" si="23"/>
        <v>-</v>
      </c>
      <c r="I191" s="115">
        <v>436</v>
      </c>
      <c r="J191" s="116">
        <f t="shared" si="23"/>
        <v>12.625</v>
      </c>
      <c r="K191" s="115">
        <v>599</v>
      </c>
      <c r="L191" s="116">
        <f t="shared" si="23"/>
        <v>0.37385321100917435</v>
      </c>
      <c r="M191" s="115">
        <v>475</v>
      </c>
      <c r="N191" s="116">
        <f t="shared" si="24"/>
        <v>-0.20701168614357257</v>
      </c>
      <c r="O191" s="116">
        <f t="shared" si="25"/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23"/>
        <v>-0.1124260355029586</v>
      </c>
      <c r="G192" s="115">
        <v>230</v>
      </c>
      <c r="H192" s="116">
        <f t="shared" si="23"/>
        <v>0.53333333333333344</v>
      </c>
      <c r="I192" s="115">
        <v>130</v>
      </c>
      <c r="J192" s="116">
        <f t="shared" si="23"/>
        <v>-0.43478260869565222</v>
      </c>
      <c r="K192" s="115">
        <v>80</v>
      </c>
      <c r="L192" s="116">
        <f t="shared" si="23"/>
        <v>-0.38461538461538458</v>
      </c>
      <c r="M192" s="115">
        <v>413</v>
      </c>
      <c r="N192" s="116">
        <f t="shared" si="24"/>
        <v>4.1624999999999996</v>
      </c>
      <c r="O192" s="116">
        <f t="shared" si="25"/>
        <v>1.4437869822485205</v>
      </c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23"/>
        <v>0.25225225225225234</v>
      </c>
      <c r="G193" s="115">
        <v>103</v>
      </c>
      <c r="H193" s="116">
        <f t="shared" si="23"/>
        <v>-0.25899280575539574</v>
      </c>
      <c r="I193" s="115">
        <v>393</v>
      </c>
      <c r="J193" s="116">
        <f t="shared" si="23"/>
        <v>2.8155339805825244</v>
      </c>
      <c r="K193" s="115">
        <v>48</v>
      </c>
      <c r="L193" s="116">
        <f t="shared" si="23"/>
        <v>-0.87786259541984735</v>
      </c>
      <c r="M193" s="115"/>
      <c r="N193" s="116"/>
      <c r="O193" s="116"/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23"/>
        <v>-0.5703125</v>
      </c>
      <c r="G194" s="115">
        <v>254</v>
      </c>
      <c r="H194" s="116">
        <f t="shared" si="23"/>
        <v>1.3090909090909091</v>
      </c>
      <c r="I194" s="115">
        <v>197</v>
      </c>
      <c r="J194" s="116">
        <f t="shared" si="23"/>
        <v>-0.22440944881889768</v>
      </c>
      <c r="K194" s="115">
        <v>281</v>
      </c>
      <c r="L194" s="116">
        <f t="shared" si="23"/>
        <v>0.42639593908629436</v>
      </c>
      <c r="M194" s="115"/>
      <c r="N194" s="116"/>
      <c r="O194" s="116"/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23"/>
        <v>-0.61777777777777776</v>
      </c>
      <c r="G195" s="115">
        <v>315</v>
      </c>
      <c r="H195" s="116">
        <f t="shared" si="23"/>
        <v>2.6627906976744184</v>
      </c>
      <c r="I195" s="115">
        <v>391</v>
      </c>
      <c r="J195" s="116">
        <f t="shared" si="23"/>
        <v>0.2412698412698413</v>
      </c>
      <c r="K195" s="115">
        <v>116</v>
      </c>
      <c r="L195" s="116">
        <f t="shared" si="23"/>
        <v>-0.70332480818414322</v>
      </c>
      <c r="M195" s="115"/>
      <c r="N195" s="116"/>
      <c r="O195" s="116"/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23"/>
        <v>-0.30649350649350648</v>
      </c>
      <c r="G196" s="115">
        <v>275</v>
      </c>
      <c r="H196" s="116">
        <f t="shared" si="23"/>
        <v>2.9962546816479474E-2</v>
      </c>
      <c r="I196" s="115">
        <v>224</v>
      </c>
      <c r="J196" s="116">
        <f t="shared" si="23"/>
        <v>-0.18545454545454543</v>
      </c>
      <c r="K196" s="115">
        <v>99</v>
      </c>
      <c r="L196" s="116">
        <f t="shared" si="23"/>
        <v>-0.5580357142857143</v>
      </c>
      <c r="M196" s="115"/>
      <c r="N196" s="116"/>
      <c r="O196" s="116"/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23"/>
        <v>-0.48238153098420411</v>
      </c>
      <c r="G197" s="118">
        <v>1635</v>
      </c>
      <c r="H197" s="119">
        <f t="shared" si="23"/>
        <v>0.27934272300469476</v>
      </c>
      <c r="I197" s="118">
        <v>3248</v>
      </c>
      <c r="J197" s="119">
        <f t="shared" si="23"/>
        <v>0.98654434250764522</v>
      </c>
      <c r="K197" s="118">
        <v>2699</v>
      </c>
      <c r="L197" s="119">
        <f t="shared" si="23"/>
        <v>-0.16902709359605916</v>
      </c>
      <c r="M197" s="118">
        <v>2874</v>
      </c>
      <c r="N197" s="119">
        <v>0.33364269141531322</v>
      </c>
      <c r="O197" s="119">
        <v>0.92627345844504028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238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26">IFERROR(E207/C207-1,"-")</f>
        <v>-0.73300970873786409</v>
      </c>
      <c r="G207" s="115">
        <v>0</v>
      </c>
      <c r="H207" s="116">
        <f t="shared" si="26"/>
        <v>-1</v>
      </c>
      <c r="I207" s="115">
        <v>837</v>
      </c>
      <c r="J207" s="116" t="str">
        <f t="shared" si="26"/>
        <v>-</v>
      </c>
      <c r="K207" s="115">
        <v>386</v>
      </c>
      <c r="L207" s="116">
        <f t="shared" si="26"/>
        <v>-0.53882915173237755</v>
      </c>
      <c r="M207" s="115">
        <v>605</v>
      </c>
      <c r="N207" s="116">
        <f t="shared" ref="N207:N213" si="27">IFERROR(M207/K207-1,"-")</f>
        <v>0.56735751295336789</v>
      </c>
      <c r="O207" s="116">
        <f>M207/C207-1</f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26"/>
        <v>-0.41346153846153844</v>
      </c>
      <c r="G208" s="115">
        <v>2</v>
      </c>
      <c r="H208" s="116">
        <f t="shared" si="26"/>
        <v>-0.98360655737704916</v>
      </c>
      <c r="I208" s="115">
        <v>210</v>
      </c>
      <c r="J208" s="116">
        <f t="shared" si="26"/>
        <v>104</v>
      </c>
      <c r="K208" s="115">
        <v>356</v>
      </c>
      <c r="L208" s="116">
        <f t="shared" si="26"/>
        <v>0.69523809523809521</v>
      </c>
      <c r="M208" s="115">
        <v>906</v>
      </c>
      <c r="N208" s="116">
        <f t="shared" si="27"/>
        <v>1.5449438202247192</v>
      </c>
      <c r="O208" s="116">
        <f>IFERROR(M208/C208-1,"-")</f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26"/>
        <v>-0.83980582524271841</v>
      </c>
      <c r="G209" s="115">
        <v>24</v>
      </c>
      <c r="H209" s="116">
        <f t="shared" si="26"/>
        <v>-0.27272727272727271</v>
      </c>
      <c r="I209" s="115">
        <v>62</v>
      </c>
      <c r="J209" s="116">
        <f t="shared" si="26"/>
        <v>1.5833333333333335</v>
      </c>
      <c r="K209" s="115">
        <v>367</v>
      </c>
      <c r="L209" s="116">
        <f t="shared" si="26"/>
        <v>4.919354838709677</v>
      </c>
      <c r="M209" s="115">
        <v>552</v>
      </c>
      <c r="N209" s="116">
        <f t="shared" si="27"/>
        <v>0.50408719346049047</v>
      </c>
      <c r="O209" s="116">
        <f t="shared" ref="O209:O213" si="28">IFERROR(M209/C209-1,"-")</f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26"/>
        <v>-1</v>
      </c>
      <c r="G210" s="115">
        <v>18</v>
      </c>
      <c r="H210" s="116" t="str">
        <f t="shared" si="26"/>
        <v>-</v>
      </c>
      <c r="I210" s="115">
        <v>77</v>
      </c>
      <c r="J210" s="116">
        <f t="shared" si="26"/>
        <v>3.2777777777777777</v>
      </c>
      <c r="K210" s="115">
        <v>427</v>
      </c>
      <c r="L210" s="116">
        <f t="shared" si="26"/>
        <v>4.5454545454545459</v>
      </c>
      <c r="M210" s="115">
        <v>459</v>
      </c>
      <c r="N210" s="116">
        <f t="shared" si="27"/>
        <v>7.4941451990632402E-2</v>
      </c>
      <c r="O210" s="116">
        <f t="shared" si="28"/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26"/>
        <v>-1</v>
      </c>
      <c r="G211" s="115">
        <v>138</v>
      </c>
      <c r="H211" s="116" t="str">
        <f t="shared" si="26"/>
        <v>-</v>
      </c>
      <c r="I211" s="115">
        <v>150</v>
      </c>
      <c r="J211" s="116">
        <f t="shared" si="26"/>
        <v>8.6956521739130377E-2</v>
      </c>
      <c r="K211" s="115">
        <v>215</v>
      </c>
      <c r="L211" s="116">
        <f t="shared" si="26"/>
        <v>0.43333333333333335</v>
      </c>
      <c r="M211" s="115">
        <v>656</v>
      </c>
      <c r="N211" s="116">
        <f t="shared" si="27"/>
        <v>2.0511627906976746</v>
      </c>
      <c r="O211" s="116">
        <f t="shared" si="28"/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26"/>
        <v>-1</v>
      </c>
      <c r="G212" s="115">
        <v>237</v>
      </c>
      <c r="H212" s="116" t="str">
        <f t="shared" si="26"/>
        <v>-</v>
      </c>
      <c r="I212" s="115">
        <v>186</v>
      </c>
      <c r="J212" s="116">
        <f t="shared" si="26"/>
        <v>-0.21518987341772156</v>
      </c>
      <c r="K212" s="115">
        <v>119</v>
      </c>
      <c r="L212" s="116">
        <f t="shared" si="26"/>
        <v>-0.36021505376344087</v>
      </c>
      <c r="M212" s="115">
        <v>218</v>
      </c>
      <c r="N212" s="116">
        <f t="shared" si="27"/>
        <v>0.83193277310924363</v>
      </c>
      <c r="O212" s="116">
        <f t="shared" si="28"/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26"/>
        <v>-1</v>
      </c>
      <c r="G213" s="115">
        <v>6</v>
      </c>
      <c r="H213" s="116" t="str">
        <f t="shared" si="26"/>
        <v>-</v>
      </c>
      <c r="I213" s="115">
        <v>254</v>
      </c>
      <c r="J213" s="116">
        <f t="shared" si="26"/>
        <v>41.333333333333336</v>
      </c>
      <c r="K213" s="115">
        <v>440</v>
      </c>
      <c r="L213" s="116">
        <f t="shared" si="26"/>
        <v>0.73228346456692917</v>
      </c>
      <c r="M213" s="115">
        <v>248</v>
      </c>
      <c r="N213" s="116">
        <f t="shared" si="27"/>
        <v>-0.4363636363636364</v>
      </c>
      <c r="O213" s="116">
        <f t="shared" si="28"/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26"/>
        <v>-0.44186046511627908</v>
      </c>
      <c r="G214" s="115">
        <v>159</v>
      </c>
      <c r="H214" s="116">
        <f t="shared" si="26"/>
        <v>2.3125</v>
      </c>
      <c r="I214" s="115">
        <v>274</v>
      </c>
      <c r="J214" s="116">
        <f t="shared" si="26"/>
        <v>0.72327044025157239</v>
      </c>
      <c r="K214" s="115">
        <v>268</v>
      </c>
      <c r="L214" s="116">
        <f t="shared" si="26"/>
        <v>-2.1897810218978075E-2</v>
      </c>
      <c r="M214" s="115">
        <v>589</v>
      </c>
      <c r="N214" s="116">
        <f>IFERROR(M214/K214-1,"-")</f>
        <v>1.1977611940298507</v>
      </c>
      <c r="O214" s="116">
        <f>IFERROR(M214/C214-1,"-")</f>
        <v>5.8488372093023253</v>
      </c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26"/>
        <v>-0.87096774193548387</v>
      </c>
      <c r="G215" s="115">
        <v>393</v>
      </c>
      <c r="H215" s="116">
        <f t="shared" si="26"/>
        <v>48.125</v>
      </c>
      <c r="I215" s="115">
        <v>172</v>
      </c>
      <c r="J215" s="116">
        <f t="shared" si="26"/>
        <v>-0.56234096692111957</v>
      </c>
      <c r="K215" s="115">
        <v>292</v>
      </c>
      <c r="L215" s="116">
        <f t="shared" si="26"/>
        <v>0.69767441860465107</v>
      </c>
      <c r="M215" s="115"/>
      <c r="N215" s="116"/>
      <c r="O215" s="116"/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26"/>
        <v>-0.95731707317073167</v>
      </c>
      <c r="G216" s="115">
        <v>960</v>
      </c>
      <c r="H216" s="116">
        <f t="shared" si="26"/>
        <v>136.14285714285714</v>
      </c>
      <c r="I216" s="115">
        <v>268</v>
      </c>
      <c r="J216" s="116">
        <f t="shared" si="26"/>
        <v>-0.72083333333333333</v>
      </c>
      <c r="K216" s="115">
        <v>406</v>
      </c>
      <c r="L216" s="116">
        <f t="shared" si="26"/>
        <v>0.5149253731343284</v>
      </c>
      <c r="M216" s="115"/>
      <c r="N216" s="116"/>
      <c r="O216" s="116"/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26"/>
        <v>-0.74803149606299213</v>
      </c>
      <c r="G217" s="115">
        <v>934</v>
      </c>
      <c r="H217" s="116">
        <f t="shared" si="26"/>
        <v>28.1875</v>
      </c>
      <c r="I217" s="115">
        <v>594</v>
      </c>
      <c r="J217" s="116">
        <f t="shared" si="26"/>
        <v>-0.36402569593147749</v>
      </c>
      <c r="K217" s="115">
        <v>385</v>
      </c>
      <c r="L217" s="116">
        <f t="shared" si="26"/>
        <v>-0.35185185185185186</v>
      </c>
      <c r="M217" s="115"/>
      <c r="N217" s="116"/>
      <c r="O217" s="116"/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26"/>
        <v>-5.7803468208092457E-2</v>
      </c>
      <c r="G218" s="115">
        <v>1017</v>
      </c>
      <c r="H218" s="116">
        <f t="shared" si="26"/>
        <v>5.2392638036809815</v>
      </c>
      <c r="I218" s="115">
        <v>312</v>
      </c>
      <c r="J218" s="116">
        <f t="shared" si="26"/>
        <v>-0.69321533923303835</v>
      </c>
      <c r="K218" s="115">
        <v>286</v>
      </c>
      <c r="L218" s="116">
        <f t="shared" si="26"/>
        <v>-8.333333333333337E-2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26"/>
        <v>-0.69955156950672648</v>
      </c>
      <c r="G219" s="118">
        <v>3888</v>
      </c>
      <c r="H219" s="119">
        <f t="shared" si="26"/>
        <v>6.2537313432835822</v>
      </c>
      <c r="I219" s="118">
        <v>3396</v>
      </c>
      <c r="J219" s="119">
        <f t="shared" si="26"/>
        <v>-0.12654320987654322</v>
      </c>
      <c r="K219" s="118">
        <v>3947</v>
      </c>
      <c r="L219" s="119">
        <f t="shared" si="26"/>
        <v>0.16224970553592466</v>
      </c>
      <c r="M219" s="118">
        <v>4233</v>
      </c>
      <c r="N219" s="119">
        <v>0.64197051978277742</v>
      </c>
      <c r="O219" s="119">
        <v>2.3648648648648649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237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29">IFERROR(E229/C229-1,"-")</f>
        <v>-0.45925925925925926</v>
      </c>
      <c r="G229" s="115">
        <v>151</v>
      </c>
      <c r="H229" s="116">
        <f t="shared" si="29"/>
        <v>3.4246575342465668E-2</v>
      </c>
      <c r="I229" s="115">
        <v>210</v>
      </c>
      <c r="J229" s="116">
        <f t="shared" si="29"/>
        <v>0.39072847682119205</v>
      </c>
      <c r="K229" s="115">
        <v>293</v>
      </c>
      <c r="L229" s="116">
        <f t="shared" si="29"/>
        <v>0.39523809523809517</v>
      </c>
      <c r="M229" s="115">
        <v>171</v>
      </c>
      <c r="N229" s="116">
        <f t="shared" ref="N229:N235" si="30">IFERROR(M229/K229-1,"-")</f>
        <v>-0.41638225255972694</v>
      </c>
      <c r="O229" s="116">
        <f>M229/C229-1</f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29"/>
        <v>7.870370370370372E-2</v>
      </c>
      <c r="G230" s="115">
        <v>0</v>
      </c>
      <c r="H230" s="116">
        <f t="shared" si="29"/>
        <v>-1</v>
      </c>
      <c r="I230" s="115">
        <v>211</v>
      </c>
      <c r="J230" s="116" t="str">
        <f t="shared" si="29"/>
        <v>-</v>
      </c>
      <c r="K230" s="115">
        <v>340</v>
      </c>
      <c r="L230" s="116">
        <f t="shared" si="29"/>
        <v>0.61137440758293837</v>
      </c>
      <c r="M230" s="115">
        <v>582</v>
      </c>
      <c r="N230" s="116">
        <f t="shared" si="30"/>
        <v>0.71176470588235285</v>
      </c>
      <c r="O230" s="116">
        <f>IFERROR(M230/C230-1,"-")</f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29"/>
        <v>-0.37583892617449666</v>
      </c>
      <c r="G231" s="115">
        <v>1</v>
      </c>
      <c r="H231" s="116">
        <f t="shared" si="29"/>
        <v>-0.989247311827957</v>
      </c>
      <c r="I231" s="115">
        <v>444</v>
      </c>
      <c r="J231" s="116">
        <f t="shared" si="29"/>
        <v>443</v>
      </c>
      <c r="K231" s="115">
        <v>215</v>
      </c>
      <c r="L231" s="116">
        <f t="shared" si="29"/>
        <v>-0.51576576576576572</v>
      </c>
      <c r="M231" s="115">
        <v>450</v>
      </c>
      <c r="N231" s="116">
        <f t="shared" si="30"/>
        <v>1.0930232558139537</v>
      </c>
      <c r="O231" s="116">
        <f t="shared" ref="O231:O235" si="31">IFERROR(M231/C231-1,"-")</f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29"/>
        <v>-1</v>
      </c>
      <c r="G232" s="115">
        <v>41</v>
      </c>
      <c r="H232" s="116" t="str">
        <f t="shared" si="29"/>
        <v>-</v>
      </c>
      <c r="I232" s="115">
        <v>426</v>
      </c>
      <c r="J232" s="116">
        <f t="shared" si="29"/>
        <v>9.3902439024390247</v>
      </c>
      <c r="K232" s="115">
        <v>268</v>
      </c>
      <c r="L232" s="116">
        <f t="shared" si="29"/>
        <v>-0.37089201877934275</v>
      </c>
      <c r="M232" s="115">
        <v>177</v>
      </c>
      <c r="N232" s="116">
        <f t="shared" si="30"/>
        <v>-0.33955223880597019</v>
      </c>
      <c r="O232" s="116">
        <f t="shared" si="31"/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29"/>
        <v>-1</v>
      </c>
      <c r="G233" s="115">
        <v>172</v>
      </c>
      <c r="H233" s="116" t="str">
        <f t="shared" si="29"/>
        <v>-</v>
      </c>
      <c r="I233" s="115">
        <v>20</v>
      </c>
      <c r="J233" s="116">
        <f t="shared" si="29"/>
        <v>-0.88372093023255816</v>
      </c>
      <c r="K233" s="115">
        <v>262</v>
      </c>
      <c r="L233" s="116">
        <f t="shared" si="29"/>
        <v>12.1</v>
      </c>
      <c r="M233" s="115">
        <v>476</v>
      </c>
      <c r="N233" s="116">
        <f t="shared" si="30"/>
        <v>0.81679389312977091</v>
      </c>
      <c r="O233" s="116">
        <f t="shared" si="31"/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29"/>
        <v>-1</v>
      </c>
      <c r="G234" s="115">
        <v>61</v>
      </c>
      <c r="H234" s="116" t="str">
        <f t="shared" si="29"/>
        <v>-</v>
      </c>
      <c r="I234" s="115">
        <v>166</v>
      </c>
      <c r="J234" s="116">
        <f t="shared" si="29"/>
        <v>1.721311475409836</v>
      </c>
      <c r="K234" s="115">
        <v>98</v>
      </c>
      <c r="L234" s="116">
        <f t="shared" si="29"/>
        <v>-0.40963855421686746</v>
      </c>
      <c r="M234" s="115">
        <v>130</v>
      </c>
      <c r="N234" s="116">
        <f t="shared" si="30"/>
        <v>0.32653061224489788</v>
      </c>
      <c r="O234" s="116">
        <f t="shared" si="31"/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29"/>
        <v>-1</v>
      </c>
      <c r="G235" s="115">
        <v>32</v>
      </c>
      <c r="H235" s="116" t="str">
        <f t="shared" si="29"/>
        <v>-</v>
      </c>
      <c r="I235" s="115">
        <v>436</v>
      </c>
      <c r="J235" s="116">
        <f t="shared" si="29"/>
        <v>12.625</v>
      </c>
      <c r="K235" s="115">
        <v>599</v>
      </c>
      <c r="L235" s="116">
        <f t="shared" si="29"/>
        <v>0.37385321100917435</v>
      </c>
      <c r="M235" s="115">
        <v>475</v>
      </c>
      <c r="N235" s="116">
        <f t="shared" si="30"/>
        <v>-0.20701168614357257</v>
      </c>
      <c r="O235" s="116">
        <f t="shared" si="31"/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29"/>
        <v>-0.1124260355029586</v>
      </c>
      <c r="G236" s="115">
        <v>230</v>
      </c>
      <c r="H236" s="116">
        <f t="shared" si="29"/>
        <v>0.53333333333333344</v>
      </c>
      <c r="I236" s="115">
        <v>130</v>
      </c>
      <c r="J236" s="116">
        <f t="shared" si="29"/>
        <v>-0.43478260869565222</v>
      </c>
      <c r="K236" s="115">
        <v>80</v>
      </c>
      <c r="L236" s="116">
        <f t="shared" si="29"/>
        <v>-0.38461538461538458</v>
      </c>
      <c r="M236" s="115">
        <v>413</v>
      </c>
      <c r="N236" s="116">
        <f>IFERROR(M236/K236-1,"-")</f>
        <v>4.1624999999999996</v>
      </c>
      <c r="O236" s="116">
        <f>IFERROR(M236/C236-1,"-")</f>
        <v>1.4437869822485205</v>
      </c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29"/>
        <v>0.25225225225225234</v>
      </c>
      <c r="G237" s="115">
        <v>103</v>
      </c>
      <c r="H237" s="116">
        <f t="shared" si="29"/>
        <v>-0.25899280575539574</v>
      </c>
      <c r="I237" s="115">
        <v>393</v>
      </c>
      <c r="J237" s="116">
        <f t="shared" si="29"/>
        <v>2.8155339805825244</v>
      </c>
      <c r="K237" s="115">
        <v>48</v>
      </c>
      <c r="L237" s="116">
        <f t="shared" si="29"/>
        <v>-0.87786259541984735</v>
      </c>
      <c r="M237" s="115"/>
      <c r="N237" s="116"/>
      <c r="O237" s="116"/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29"/>
        <v>-0.5703125</v>
      </c>
      <c r="G238" s="115">
        <v>254</v>
      </c>
      <c r="H238" s="116">
        <f t="shared" si="29"/>
        <v>1.3090909090909091</v>
      </c>
      <c r="I238" s="115">
        <v>197</v>
      </c>
      <c r="J238" s="116">
        <f t="shared" si="29"/>
        <v>-0.22440944881889768</v>
      </c>
      <c r="K238" s="115">
        <v>281</v>
      </c>
      <c r="L238" s="116">
        <f t="shared" si="29"/>
        <v>0.42639593908629436</v>
      </c>
      <c r="M238" s="115"/>
      <c r="N238" s="116"/>
      <c r="O238" s="116"/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29"/>
        <v>-0.61777777777777776</v>
      </c>
      <c r="G239" s="115">
        <v>315</v>
      </c>
      <c r="H239" s="116">
        <f t="shared" si="29"/>
        <v>2.6627906976744184</v>
      </c>
      <c r="I239" s="115">
        <v>391</v>
      </c>
      <c r="J239" s="116">
        <f t="shared" si="29"/>
        <v>0.2412698412698413</v>
      </c>
      <c r="K239" s="115">
        <v>116</v>
      </c>
      <c r="L239" s="116">
        <f t="shared" si="29"/>
        <v>-0.70332480818414322</v>
      </c>
      <c r="M239" s="115"/>
      <c r="N239" s="116"/>
      <c r="O239" s="116"/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29"/>
        <v>-0.30649350649350648</v>
      </c>
      <c r="G240" s="115">
        <v>275</v>
      </c>
      <c r="H240" s="116">
        <f t="shared" si="29"/>
        <v>2.9962546816479474E-2</v>
      </c>
      <c r="I240" s="115">
        <v>224</v>
      </c>
      <c r="J240" s="116">
        <f t="shared" si="29"/>
        <v>-0.18545454545454543</v>
      </c>
      <c r="K240" s="115">
        <v>99</v>
      </c>
      <c r="L240" s="116">
        <f t="shared" si="29"/>
        <v>-0.5580357142857143</v>
      </c>
      <c r="M240" s="115"/>
      <c r="N240" s="116"/>
      <c r="O240" s="116"/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29"/>
        <v>-0.48238153098420411</v>
      </c>
      <c r="G241" s="118">
        <v>1635</v>
      </c>
      <c r="H241" s="119">
        <f t="shared" si="29"/>
        <v>0.27934272300469476</v>
      </c>
      <c r="I241" s="118">
        <v>3248</v>
      </c>
      <c r="J241" s="119">
        <f t="shared" si="29"/>
        <v>0.98654434250764522</v>
      </c>
      <c r="K241" s="118">
        <v>2699</v>
      </c>
      <c r="L241" s="119">
        <f t="shared" si="29"/>
        <v>-0.16902709359605916</v>
      </c>
      <c r="M241" s="118">
        <v>2874</v>
      </c>
      <c r="N241" s="119">
        <v>0.33364269141531322</v>
      </c>
      <c r="O241" s="119">
        <v>0.92627345844504028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239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32">IFERROR(E251/C251-1,"-")</f>
        <v>-5.4794520547945202E-2</v>
      </c>
      <c r="G251" s="115">
        <v>0</v>
      </c>
      <c r="H251" s="116">
        <f t="shared" si="32"/>
        <v>-1</v>
      </c>
      <c r="I251" s="115">
        <v>480</v>
      </c>
      <c r="J251" s="116" t="str">
        <f t="shared" si="32"/>
        <v>-</v>
      </c>
      <c r="K251" s="115">
        <v>1197</v>
      </c>
      <c r="L251" s="116">
        <f t="shared" si="32"/>
        <v>1.4937499999999999</v>
      </c>
      <c r="M251" s="115">
        <v>268</v>
      </c>
      <c r="N251" s="116">
        <f t="shared" ref="N251:N257" si="33">IFERROR(M251/K251-1,"-")</f>
        <v>-0.77610693400167086</v>
      </c>
      <c r="O251" s="116">
        <f>M251/C251-1</f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32"/>
        <v>0.18771331058020468</v>
      </c>
      <c r="G252" s="115">
        <v>0</v>
      </c>
      <c r="H252" s="116">
        <f t="shared" si="32"/>
        <v>-1</v>
      </c>
      <c r="I252" s="115">
        <v>216</v>
      </c>
      <c r="J252" s="116" t="str">
        <f t="shared" si="32"/>
        <v>-</v>
      </c>
      <c r="K252" s="115">
        <v>1156</v>
      </c>
      <c r="L252" s="116">
        <f t="shared" si="32"/>
        <v>4.3518518518518521</v>
      </c>
      <c r="M252" s="115">
        <v>797</v>
      </c>
      <c r="N252" s="116">
        <f t="shared" si="33"/>
        <v>-0.31055363321799312</v>
      </c>
      <c r="O252" s="116">
        <f>IFERROR(M252/C252-1,"-")</f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32"/>
        <v>-0.88700564971751417</v>
      </c>
      <c r="G253" s="115">
        <v>0</v>
      </c>
      <c r="H253" s="116">
        <f t="shared" si="32"/>
        <v>-1</v>
      </c>
      <c r="I253" s="115">
        <v>206</v>
      </c>
      <c r="J253" s="116" t="str">
        <f t="shared" si="32"/>
        <v>-</v>
      </c>
      <c r="K253" s="115">
        <v>656</v>
      </c>
      <c r="L253" s="116">
        <f t="shared" si="32"/>
        <v>2.1844660194174756</v>
      </c>
      <c r="M253" s="115">
        <v>1053</v>
      </c>
      <c r="N253" s="116">
        <f t="shared" si="33"/>
        <v>0.60518292682926833</v>
      </c>
      <c r="O253" s="116">
        <f t="shared" ref="O253:O257" si="34">IFERROR(M253/C253-1,"-")</f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32"/>
        <v>-1</v>
      </c>
      <c r="G254" s="115">
        <v>1</v>
      </c>
      <c r="H254" s="116" t="str">
        <f t="shared" si="32"/>
        <v>-</v>
      </c>
      <c r="I254" s="115">
        <v>98</v>
      </c>
      <c r="J254" s="116">
        <f t="shared" si="32"/>
        <v>97</v>
      </c>
      <c r="K254" s="115">
        <v>191</v>
      </c>
      <c r="L254" s="116">
        <f t="shared" si="32"/>
        <v>0.94897959183673475</v>
      </c>
      <c r="M254" s="115">
        <v>94</v>
      </c>
      <c r="N254" s="116">
        <f t="shared" si="33"/>
        <v>-0.50785340314136129</v>
      </c>
      <c r="O254" s="116">
        <f t="shared" si="34"/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32"/>
        <v>-1</v>
      </c>
      <c r="G255" s="115">
        <v>0</v>
      </c>
      <c r="H255" s="116" t="str">
        <f t="shared" si="32"/>
        <v>-</v>
      </c>
      <c r="I255" s="115">
        <v>2</v>
      </c>
      <c r="J255" s="116" t="str">
        <f t="shared" si="32"/>
        <v>-</v>
      </c>
      <c r="K255" s="115">
        <v>1</v>
      </c>
      <c r="L255" s="116">
        <f t="shared" si="32"/>
        <v>-0.5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18</v>
      </c>
      <c r="D256" s="116" t="s">
        <v>222</v>
      </c>
      <c r="E256" s="115">
        <v>0</v>
      </c>
      <c r="F256" s="116">
        <f t="shared" si="32"/>
        <v>-1</v>
      </c>
      <c r="G256" s="115">
        <v>0</v>
      </c>
      <c r="H256" s="116" t="str">
        <f t="shared" si="32"/>
        <v>-</v>
      </c>
      <c r="I256" s="115">
        <v>39</v>
      </c>
      <c r="J256" s="116" t="str">
        <f t="shared" si="32"/>
        <v>-</v>
      </c>
      <c r="K256" s="115">
        <v>0</v>
      </c>
      <c r="L256" s="116">
        <f t="shared" si="32"/>
        <v>-1</v>
      </c>
      <c r="M256" s="115">
        <v>4</v>
      </c>
      <c r="N256" s="116" t="str">
        <f t="shared" si="33"/>
        <v>-</v>
      </c>
      <c r="O256" s="116">
        <f t="shared" si="34"/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32"/>
        <v>-1</v>
      </c>
      <c r="G257" s="115">
        <v>0</v>
      </c>
      <c r="H257" s="116" t="str">
        <f t="shared" si="32"/>
        <v>-</v>
      </c>
      <c r="I257" s="115">
        <v>8</v>
      </c>
      <c r="J257" s="116" t="str">
        <f t="shared" si="32"/>
        <v>-</v>
      </c>
      <c r="K257" s="115">
        <v>29</v>
      </c>
      <c r="L257" s="116">
        <f t="shared" si="32"/>
        <v>2.625</v>
      </c>
      <c r="M257" s="115">
        <v>0</v>
      </c>
      <c r="N257" s="116">
        <f t="shared" si="33"/>
        <v>-1</v>
      </c>
      <c r="O257" s="116">
        <f t="shared" si="34"/>
        <v>-1</v>
      </c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32"/>
        <v>-1</v>
      </c>
      <c r="G258" s="115">
        <v>0</v>
      </c>
      <c r="H258" s="116" t="str">
        <f t="shared" si="32"/>
        <v>-</v>
      </c>
      <c r="I258" s="115">
        <v>6</v>
      </c>
      <c r="J258" s="116" t="str">
        <f t="shared" si="32"/>
        <v>-</v>
      </c>
      <c r="K258" s="115">
        <v>5</v>
      </c>
      <c r="L258" s="116">
        <f t="shared" si="32"/>
        <v>-0.16666666666666663</v>
      </c>
      <c r="M258" s="115">
        <v>0</v>
      </c>
      <c r="N258" s="116">
        <f>IFERROR(M258/K258-1,"-")</f>
        <v>-1</v>
      </c>
      <c r="O258" s="116">
        <f>IFERROR(M258/C258-1,"-")</f>
        <v>-1</v>
      </c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32"/>
        <v>-1</v>
      </c>
      <c r="G259" s="115">
        <v>22</v>
      </c>
      <c r="H259" s="116" t="str">
        <f t="shared" si="32"/>
        <v>-</v>
      </c>
      <c r="I259" s="115">
        <v>9</v>
      </c>
      <c r="J259" s="116">
        <f t="shared" si="32"/>
        <v>-0.59090909090909083</v>
      </c>
      <c r="K259" s="115">
        <v>1</v>
      </c>
      <c r="L259" s="116">
        <f t="shared" si="32"/>
        <v>-0.88888888888888884</v>
      </c>
      <c r="M259" s="115"/>
      <c r="N259" s="116"/>
      <c r="O259" s="116"/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32"/>
        <v>-0.994413407821229</v>
      </c>
      <c r="G260" s="115">
        <v>106</v>
      </c>
      <c r="H260" s="116">
        <f t="shared" si="32"/>
        <v>52</v>
      </c>
      <c r="I260" s="115">
        <v>350</v>
      </c>
      <c r="J260" s="116">
        <f t="shared" si="32"/>
        <v>2.3018867924528301</v>
      </c>
      <c r="K260" s="115">
        <v>284</v>
      </c>
      <c r="L260" s="116">
        <f t="shared" si="32"/>
        <v>-0.18857142857142861</v>
      </c>
      <c r="M260" s="115"/>
      <c r="N260" s="116"/>
      <c r="O260" s="116"/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32"/>
        <v>-0.98657718120805371</v>
      </c>
      <c r="G261" s="115">
        <v>1136</v>
      </c>
      <c r="H261" s="116">
        <f t="shared" si="32"/>
        <v>283</v>
      </c>
      <c r="I261" s="115">
        <v>714</v>
      </c>
      <c r="J261" s="116">
        <f t="shared" si="32"/>
        <v>-0.37147887323943662</v>
      </c>
      <c r="K261" s="115">
        <v>139</v>
      </c>
      <c r="L261" s="116">
        <f t="shared" si="32"/>
        <v>-0.80532212885154064</v>
      </c>
      <c r="M261" s="115"/>
      <c r="N261" s="116"/>
      <c r="O261" s="116"/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32"/>
        <v>-0.96231884057971018</v>
      </c>
      <c r="G262" s="115">
        <v>583</v>
      </c>
      <c r="H262" s="116">
        <f t="shared" si="32"/>
        <v>43.846153846153847</v>
      </c>
      <c r="I262" s="115">
        <v>747</v>
      </c>
      <c r="J262" s="116">
        <f t="shared" si="32"/>
        <v>0.28130360205831906</v>
      </c>
      <c r="K262" s="115">
        <v>127</v>
      </c>
      <c r="L262" s="116">
        <f t="shared" si="32"/>
        <v>-0.82998661311914324</v>
      </c>
      <c r="M262" s="115"/>
      <c r="N262" s="116"/>
      <c r="O262" s="116"/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32"/>
        <v>-0.68846503178928242</v>
      </c>
      <c r="G263" s="118">
        <v>1848</v>
      </c>
      <c r="H263" s="119">
        <f t="shared" si="32"/>
        <v>1.693877551020408</v>
      </c>
      <c r="I263" s="118">
        <v>2875</v>
      </c>
      <c r="J263" s="119">
        <f t="shared" si="32"/>
        <v>0.55573593073593064</v>
      </c>
      <c r="K263" s="118">
        <v>3786</v>
      </c>
      <c r="L263" s="119">
        <f t="shared" si="32"/>
        <v>0.3168695652173914</v>
      </c>
      <c r="M263" s="118">
        <v>2216</v>
      </c>
      <c r="N263" s="119">
        <v>-0.31499227202472957</v>
      </c>
      <c r="O263" s="119">
        <v>0.84820683903252703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240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35">IFERROR(E273/C273-1,"-")</f>
        <v>0.11149825783972123</v>
      </c>
      <c r="G273" s="115">
        <v>0</v>
      </c>
      <c r="H273" s="116">
        <f t="shared" si="35"/>
        <v>-1</v>
      </c>
      <c r="I273" s="115">
        <v>164</v>
      </c>
      <c r="J273" s="116" t="str">
        <f t="shared" si="35"/>
        <v>-</v>
      </c>
      <c r="K273" s="115">
        <v>310</v>
      </c>
      <c r="L273" s="116">
        <f t="shared" si="35"/>
        <v>0.89024390243902429</v>
      </c>
      <c r="M273" s="115">
        <v>502</v>
      </c>
      <c r="N273" s="116">
        <f t="shared" ref="N273:N279" si="36">IFERROR(M273/K273-1,"-")</f>
        <v>0.61935483870967745</v>
      </c>
      <c r="O273" s="116">
        <f>M273/C273-1</f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35"/>
        <v>0.14469453376205799</v>
      </c>
      <c r="G274" s="115">
        <v>0</v>
      </c>
      <c r="H274" s="116">
        <f t="shared" si="35"/>
        <v>-1</v>
      </c>
      <c r="I274" s="115">
        <v>149</v>
      </c>
      <c r="J274" s="116" t="str">
        <f t="shared" si="35"/>
        <v>-</v>
      </c>
      <c r="K274" s="115">
        <v>218</v>
      </c>
      <c r="L274" s="116">
        <f t="shared" si="35"/>
        <v>0.46308724832214776</v>
      </c>
      <c r="M274" s="115">
        <v>380</v>
      </c>
      <c r="N274" s="116">
        <f t="shared" si="36"/>
        <v>0.74311926605504586</v>
      </c>
      <c r="O274" s="116">
        <f>IFERROR(M274/C274-1,"-")</f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35"/>
        <v>-0.76008492569002128</v>
      </c>
      <c r="G275" s="115">
        <v>0</v>
      </c>
      <c r="H275" s="116">
        <f t="shared" si="35"/>
        <v>-1</v>
      </c>
      <c r="I275" s="115">
        <v>4</v>
      </c>
      <c r="J275" s="116" t="str">
        <f t="shared" si="35"/>
        <v>-</v>
      </c>
      <c r="K275" s="115">
        <v>204</v>
      </c>
      <c r="L275" s="116">
        <f t="shared" si="35"/>
        <v>50</v>
      </c>
      <c r="M275" s="115">
        <v>460</v>
      </c>
      <c r="N275" s="116">
        <f t="shared" si="36"/>
        <v>1.2549019607843137</v>
      </c>
      <c r="O275" s="116">
        <f t="shared" ref="O275:O279" si="37">IFERROR(M275/C275-1,"-")</f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35"/>
        <v>-1</v>
      </c>
      <c r="G276" s="115">
        <v>0</v>
      </c>
      <c r="H276" s="116" t="str">
        <f t="shared" si="35"/>
        <v>-</v>
      </c>
      <c r="I276" s="115">
        <v>1</v>
      </c>
      <c r="J276" s="116" t="str">
        <f t="shared" si="35"/>
        <v>-</v>
      </c>
      <c r="K276" s="115">
        <v>186</v>
      </c>
      <c r="L276" s="116">
        <f t="shared" si="35"/>
        <v>185</v>
      </c>
      <c r="M276" s="115">
        <v>276</v>
      </c>
      <c r="N276" s="116">
        <f t="shared" si="36"/>
        <v>0.4838709677419355</v>
      </c>
      <c r="O276" s="116">
        <f t="shared" si="37"/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35"/>
        <v>-1</v>
      </c>
      <c r="G277" s="115">
        <v>0</v>
      </c>
      <c r="H277" s="116" t="str">
        <f t="shared" si="35"/>
        <v>-</v>
      </c>
      <c r="I277" s="115">
        <v>13</v>
      </c>
      <c r="J277" s="116" t="str">
        <f t="shared" si="35"/>
        <v>-</v>
      </c>
      <c r="K277" s="115">
        <v>16</v>
      </c>
      <c r="L277" s="116">
        <f t="shared" si="35"/>
        <v>0.23076923076923084</v>
      </c>
      <c r="M277" s="115">
        <v>22</v>
      </c>
      <c r="N277" s="116">
        <f t="shared" si="36"/>
        <v>0.375</v>
      </c>
      <c r="O277" s="116">
        <f t="shared" si="37"/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35"/>
        <v>-1</v>
      </c>
      <c r="G278" s="115">
        <v>0</v>
      </c>
      <c r="H278" s="116" t="str">
        <f t="shared" si="35"/>
        <v>-</v>
      </c>
      <c r="I278" s="115">
        <v>87</v>
      </c>
      <c r="J278" s="116" t="str">
        <f t="shared" si="35"/>
        <v>-</v>
      </c>
      <c r="K278" s="115">
        <v>2</v>
      </c>
      <c r="L278" s="116">
        <f t="shared" si="35"/>
        <v>-0.97701149425287359</v>
      </c>
      <c r="M278" s="115">
        <v>1</v>
      </c>
      <c r="N278" s="116">
        <f t="shared" si="36"/>
        <v>-0.5</v>
      </c>
      <c r="O278" s="116">
        <f t="shared" si="37"/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35"/>
        <v>-1</v>
      </c>
      <c r="G279" s="115">
        <v>0</v>
      </c>
      <c r="H279" s="116" t="str">
        <f t="shared" si="35"/>
        <v>-</v>
      </c>
      <c r="I279" s="115">
        <v>10</v>
      </c>
      <c r="J279" s="116" t="str">
        <f t="shared" si="35"/>
        <v>-</v>
      </c>
      <c r="K279" s="115">
        <v>27</v>
      </c>
      <c r="L279" s="116">
        <f t="shared" si="35"/>
        <v>1.7000000000000002</v>
      </c>
      <c r="M279" s="115">
        <v>0</v>
      </c>
      <c r="N279" s="116">
        <f t="shared" si="36"/>
        <v>-1</v>
      </c>
      <c r="O279" s="116">
        <f t="shared" si="37"/>
        <v>-1</v>
      </c>
    </row>
    <row r="280" spans="2:15" x14ac:dyDescent="0.25">
      <c r="B280" s="114" t="s">
        <v>85</v>
      </c>
      <c r="C280" s="115">
        <v>37</v>
      </c>
      <c r="D280" s="116" t="s">
        <v>222</v>
      </c>
      <c r="E280" s="115">
        <v>0</v>
      </c>
      <c r="F280" s="116">
        <f t="shared" si="35"/>
        <v>-1</v>
      </c>
      <c r="G280" s="115">
        <v>0</v>
      </c>
      <c r="H280" s="116" t="str">
        <f t="shared" si="35"/>
        <v>-</v>
      </c>
      <c r="I280" s="115">
        <v>7</v>
      </c>
      <c r="J280" s="116" t="str">
        <f t="shared" si="35"/>
        <v>-</v>
      </c>
      <c r="K280" s="115">
        <v>9</v>
      </c>
      <c r="L280" s="116">
        <f t="shared" si="35"/>
        <v>0.28571428571428581</v>
      </c>
      <c r="M280" s="115">
        <v>0</v>
      </c>
      <c r="N280" s="116">
        <f>IFERROR(M280/K280-1,"-")</f>
        <v>-1</v>
      </c>
      <c r="O280" s="116">
        <f>IFERROR(M280/C280-1,"-")</f>
        <v>-1</v>
      </c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35"/>
        <v>0</v>
      </c>
      <c r="G281" s="115">
        <v>7</v>
      </c>
      <c r="H281" s="116">
        <f t="shared" si="35"/>
        <v>-0.22222222222222221</v>
      </c>
      <c r="I281" s="115">
        <v>9</v>
      </c>
      <c r="J281" s="116">
        <f t="shared" si="35"/>
        <v>0.28571428571428581</v>
      </c>
      <c r="K281" s="115">
        <v>3</v>
      </c>
      <c r="L281" s="116">
        <f t="shared" si="35"/>
        <v>-0.66666666666666674</v>
      </c>
      <c r="M281" s="115"/>
      <c r="N281" s="116"/>
      <c r="O281" s="116"/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35"/>
        <v>-0.74482758620689649</v>
      </c>
      <c r="G282" s="115">
        <v>52</v>
      </c>
      <c r="H282" s="116">
        <f t="shared" si="35"/>
        <v>-0.29729729729729726</v>
      </c>
      <c r="I282" s="115">
        <v>42</v>
      </c>
      <c r="J282" s="116">
        <f t="shared" si="35"/>
        <v>-0.19230769230769229</v>
      </c>
      <c r="K282" s="115">
        <v>95</v>
      </c>
      <c r="L282" s="116">
        <f t="shared" si="35"/>
        <v>1.2619047619047619</v>
      </c>
      <c r="M282" s="115"/>
      <c r="N282" s="116"/>
      <c r="O282" s="116"/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35"/>
        <v>-0.92012779552715651</v>
      </c>
      <c r="G283" s="115">
        <v>145</v>
      </c>
      <c r="H283" s="116">
        <f t="shared" si="35"/>
        <v>4.8</v>
      </c>
      <c r="I283" s="115">
        <v>218</v>
      </c>
      <c r="J283" s="116">
        <f t="shared" si="35"/>
        <v>0.50344827586206886</v>
      </c>
      <c r="K283" s="115">
        <v>10</v>
      </c>
      <c r="L283" s="116">
        <f t="shared" si="35"/>
        <v>-0.95412844036697253</v>
      </c>
      <c r="M283" s="115"/>
      <c r="N283" s="116"/>
      <c r="O283" s="116"/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35"/>
        <v>-0.9178470254957507</v>
      </c>
      <c r="G284" s="115">
        <v>159</v>
      </c>
      <c r="H284" s="116">
        <f t="shared" si="35"/>
        <v>4.4827586206896548</v>
      </c>
      <c r="I284" s="115">
        <v>263</v>
      </c>
      <c r="J284" s="116">
        <f t="shared" si="35"/>
        <v>0.65408805031446549</v>
      </c>
      <c r="K284" s="115">
        <v>48</v>
      </c>
      <c r="L284" s="116">
        <f t="shared" si="35"/>
        <v>-0.81749049429657794</v>
      </c>
      <c r="M284" s="115"/>
      <c r="N284" s="116"/>
      <c r="O284" s="116"/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35"/>
        <v>-0.59513466550825367</v>
      </c>
      <c r="G285" s="118">
        <v>363</v>
      </c>
      <c r="H285" s="119">
        <f t="shared" si="35"/>
        <v>-0.61051502145922742</v>
      </c>
      <c r="I285" s="118">
        <v>967</v>
      </c>
      <c r="J285" s="119">
        <f t="shared" si="35"/>
        <v>1.6639118457300275</v>
      </c>
      <c r="K285" s="118">
        <v>1128</v>
      </c>
      <c r="L285" s="119">
        <f t="shared" si="35"/>
        <v>0.16649431230610134</v>
      </c>
      <c r="M285" s="118">
        <v>1641</v>
      </c>
      <c r="N285" s="119">
        <v>0.68827160493827155</v>
      </c>
      <c r="O285" s="119">
        <v>0.22737471952131627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184D7-BEB6-43DD-B44D-4129FC49273B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229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1"/>
    </row>
    <row r="7" spans="1:20" ht="22.5" thickTop="1" thickBot="1" x14ac:dyDescent="0.3">
      <c r="B7" s="109"/>
      <c r="C7" s="110">
        <v>2017</v>
      </c>
      <c r="D7" s="292">
        <v>2018</v>
      </c>
      <c r="E7" s="293"/>
      <c r="F7" s="292">
        <v>2019</v>
      </c>
      <c r="G7" s="293"/>
      <c r="H7" s="292">
        <v>2020</v>
      </c>
      <c r="I7" s="293"/>
      <c r="J7" s="292">
        <v>2021</v>
      </c>
      <c r="K7" s="293"/>
      <c r="L7" s="294">
        <v>2022</v>
      </c>
      <c r="M7" s="293"/>
      <c r="N7" s="294">
        <v>2023</v>
      </c>
      <c r="O7" s="295"/>
      <c r="P7" s="293"/>
      <c r="Q7" s="294">
        <v>2024</v>
      </c>
      <c r="R7" s="295"/>
      <c r="S7" s="296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241</v>
      </c>
      <c r="L8" s="113" t="s">
        <v>69</v>
      </c>
      <c r="M8" s="112" t="s">
        <v>136</v>
      </c>
      <c r="N8" s="113" t="s">
        <v>69</v>
      </c>
      <c r="O8" s="112" t="s">
        <v>242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222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222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222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222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>
        <v>25050</v>
      </c>
      <c r="R16" s="116">
        <f t="shared" si="5"/>
        <v>1.2150499602086833</v>
      </c>
      <c r="S16" s="116">
        <f t="shared" si="6"/>
        <v>0.72901711761457766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 t="s">
        <v>222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 t="s">
        <v>222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 t="s">
        <v>222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 t="s">
        <v>222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158757</v>
      </c>
      <c r="R21" s="119">
        <v>0.30977897680865274</v>
      </c>
      <c r="S21" s="119">
        <v>0.73134051648926879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91F87F-A37B-4D60-A9F6-4D9246C0ABE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BB4B35E-B7AB-48CF-81E5-21B4288C9E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2A3FEA-C618-4538-8A8D-73D749E973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2024-09-27T12:37:18Z</dcterms:created>
  <dcterms:modified xsi:type="dcterms:W3CDTF">2024-10-02T12:39:16Z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