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9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58.xml" ContentType="application/vnd.openxmlformats-officedocument.drawingml.chart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99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2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5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3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4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93" documentId="8_{B70E45E8-35B5-436B-A81D-4CAAD6070EB4}" xr6:coauthVersionLast="47" xr6:coauthVersionMax="47" xr10:uidLastSave="{9D302B88-53C7-44E0-A4E1-517DCE58EF43}"/>
  <bookViews>
    <workbookView xWindow="-120" yWindow="-120" windowWidth="29040" windowHeight="15720" xr2:uid="{DB0121D8-27D8-436E-A289-4FA6591E293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C66" i="25" l="1"/>
  <c r="C65" i="25"/>
  <c r="C64" i="25"/>
  <c r="C63" i="25"/>
  <c r="C62" i="25"/>
  <c r="C61" i="25"/>
  <c r="C60" i="25"/>
  <c r="C59" i="25"/>
  <c r="C58" i="25"/>
  <c r="C57" i="25"/>
  <c r="C56" i="25"/>
  <c r="C55" i="25"/>
  <c r="C54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N135" i="43"/>
  <c r="M135" i="43"/>
  <c r="T5" i="43"/>
  <c r="N5" i="43"/>
  <c r="M5" i="43"/>
  <c r="F5" i="43"/>
  <c r="R5" i="43"/>
  <c r="L135" i="42"/>
  <c r="K135" i="42"/>
  <c r="I135" i="42"/>
  <c r="H135" i="42"/>
  <c r="G135" i="42"/>
  <c r="T5" i="42"/>
  <c r="Q5" i="42"/>
  <c r="P5" i="42"/>
  <c r="N5" i="42"/>
  <c r="M5" i="42"/>
  <c r="H5" i="42"/>
  <c r="L5" i="42"/>
  <c r="F5" i="42"/>
  <c r="I135" i="41"/>
  <c r="R5" i="41"/>
  <c r="Q5" i="41"/>
  <c r="T5" i="41"/>
  <c r="N5" i="41"/>
  <c r="M5" i="41"/>
  <c r="L5" i="41"/>
  <c r="J5" i="41"/>
  <c r="O133" i="40"/>
  <c r="L133" i="40"/>
  <c r="K133" i="40"/>
  <c r="N133" i="40"/>
  <c r="I133" i="40"/>
  <c r="H133" i="40"/>
  <c r="G133" i="40"/>
  <c r="T5" i="40"/>
  <c r="R5" i="40"/>
  <c r="Q5" i="40"/>
  <c r="P5" i="40"/>
  <c r="N5" i="40"/>
  <c r="M5" i="40"/>
  <c r="L5" i="40"/>
  <c r="J5" i="40"/>
  <c r="I5" i="40"/>
  <c r="M133" i="39"/>
  <c r="L133" i="39"/>
  <c r="K133" i="39"/>
  <c r="I133" i="39"/>
  <c r="N5" i="39"/>
  <c r="F5" i="39"/>
  <c r="I133" i="38"/>
  <c r="R5" i="38"/>
  <c r="Q5" i="38"/>
  <c r="T5" i="38"/>
  <c r="N5" i="38"/>
  <c r="M5" i="38"/>
  <c r="J5" i="38"/>
  <c r="L5" i="38"/>
  <c r="L123" i="37"/>
  <c r="K123" i="37"/>
  <c r="I123" i="37"/>
  <c r="H123" i="37"/>
  <c r="G123" i="37"/>
  <c r="O5" i="37"/>
  <c r="Y29" i="35"/>
  <c r="I29" i="35"/>
  <c r="H29" i="35"/>
  <c r="BB7" i="35"/>
  <c r="AP7" i="35"/>
  <c r="AF7" i="35"/>
  <c r="X7" i="35"/>
  <c r="P7" i="35"/>
  <c r="O8" i="33"/>
  <c r="N8" i="33"/>
  <c r="N30" i="31"/>
  <c r="L30" i="31"/>
  <c r="L8" i="31"/>
  <c r="J8" i="31"/>
  <c r="H8" i="31"/>
  <c r="F8" i="31"/>
  <c r="D8" i="31"/>
  <c r="O272" i="30"/>
  <c r="J272" i="30"/>
  <c r="H272" i="30"/>
  <c r="D272" i="30"/>
  <c r="L272" i="30"/>
  <c r="F272" i="30"/>
  <c r="C271" i="30"/>
  <c r="B270" i="30"/>
  <c r="J250" i="30"/>
  <c r="H250" i="30"/>
  <c r="D250" i="30"/>
  <c r="N250" i="30"/>
  <c r="L250" i="30"/>
  <c r="C249" i="30"/>
  <c r="O250" i="30" s="1"/>
  <c r="B248" i="30"/>
  <c r="J228" i="30"/>
  <c r="H228" i="30"/>
  <c r="D228" i="30"/>
  <c r="L228" i="30"/>
  <c r="C227" i="30"/>
  <c r="O228" i="30" s="1"/>
  <c r="B226" i="30"/>
  <c r="J206" i="30"/>
  <c r="D206" i="30"/>
  <c r="L206" i="30"/>
  <c r="C205" i="30"/>
  <c r="B204" i="30"/>
  <c r="J184" i="30"/>
  <c r="H184" i="30"/>
  <c r="D184" i="30"/>
  <c r="L184" i="30"/>
  <c r="C183" i="30"/>
  <c r="B182" i="30"/>
  <c r="J162" i="30"/>
  <c r="H162" i="30"/>
  <c r="D162" i="30"/>
  <c r="L162" i="30"/>
  <c r="C161" i="30"/>
  <c r="B160" i="30"/>
  <c r="J140" i="30"/>
  <c r="H140" i="30"/>
  <c r="D140" i="30"/>
  <c r="L140" i="30"/>
  <c r="C139" i="30"/>
  <c r="B138" i="30"/>
  <c r="J118" i="30"/>
  <c r="H118" i="30"/>
  <c r="D118" i="30"/>
  <c r="N118" i="30"/>
  <c r="L118" i="30"/>
  <c r="F118" i="30"/>
  <c r="C117" i="30"/>
  <c r="B116" i="30"/>
  <c r="O96" i="30"/>
  <c r="N96" i="30"/>
  <c r="H96" i="30"/>
  <c r="F96" i="30"/>
  <c r="D96" i="30"/>
  <c r="J96" i="30"/>
  <c r="C95" i="30"/>
  <c r="N74" i="30"/>
  <c r="L74" i="30"/>
  <c r="F74" i="30"/>
  <c r="D74" i="30"/>
  <c r="H74" i="30"/>
  <c r="C73" i="30"/>
  <c r="L52" i="30"/>
  <c r="D52" i="30"/>
  <c r="C51" i="30"/>
  <c r="O30" i="30"/>
  <c r="J30" i="30"/>
  <c r="H30" i="30"/>
  <c r="D30" i="30"/>
  <c r="L30" i="30"/>
  <c r="F30" i="30"/>
  <c r="C29" i="30"/>
  <c r="N8" i="30"/>
  <c r="H8" i="30"/>
  <c r="F8" i="30"/>
  <c r="D8" i="30"/>
  <c r="L8" i="30"/>
  <c r="J8" i="30"/>
  <c r="C7" i="30"/>
  <c r="M6" i="28"/>
  <c r="L6" i="28"/>
  <c r="K6" i="28"/>
  <c r="B4" i="28"/>
  <c r="M6" i="27"/>
  <c r="L6" i="27"/>
  <c r="J6" i="27"/>
  <c r="B3" i="27"/>
  <c r="K6" i="26"/>
  <c r="J6" i="26"/>
  <c r="I6" i="26"/>
  <c r="M6" i="26"/>
  <c r="B4" i="26"/>
  <c r="L53" i="25"/>
  <c r="F53" i="25"/>
  <c r="D53" i="25"/>
  <c r="J53" i="25"/>
  <c r="H53" i="25"/>
  <c r="O30" i="25"/>
  <c r="N30" i="25"/>
  <c r="L30" i="25"/>
  <c r="F30" i="25"/>
  <c r="D30" i="25"/>
  <c r="J30" i="25"/>
  <c r="H30" i="25"/>
  <c r="N8" i="25"/>
  <c r="D8" i="25"/>
  <c r="O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H74" i="24"/>
  <c r="C73" i="24"/>
  <c r="D74" i="24" s="1"/>
  <c r="H52" i="24"/>
  <c r="F52" i="24"/>
  <c r="C51" i="24"/>
  <c r="F30" i="24"/>
  <c r="D30" i="24"/>
  <c r="H30" i="24"/>
  <c r="C29" i="24"/>
  <c r="J8" i="24"/>
  <c r="D8" i="24"/>
  <c r="L8" i="24"/>
  <c r="B4" i="22"/>
  <c r="J8" i="21"/>
  <c r="I8" i="21"/>
  <c r="B5" i="21"/>
  <c r="V7" i="19"/>
  <c r="R7" i="19"/>
  <c r="N7" i="19"/>
  <c r="M7" i="19"/>
  <c r="J7" i="19"/>
  <c r="F7" i="19"/>
  <c r="E7" i="19"/>
  <c r="B4" i="19"/>
  <c r="AB6" i="18"/>
  <c r="AA6" i="18"/>
  <c r="T6" i="18"/>
  <c r="S6" i="18"/>
  <c r="B3" i="18"/>
  <c r="AA7" i="17"/>
  <c r="Z7" i="17"/>
  <c r="K7" i="17"/>
  <c r="B4" i="17"/>
  <c r="AA7" i="16"/>
  <c r="X7" i="16"/>
  <c r="W7" i="16"/>
  <c r="Z7" i="16"/>
  <c r="M7" i="16"/>
  <c r="L7" i="16"/>
  <c r="B4" i="16"/>
  <c r="X7" i="15"/>
  <c r="AA7" i="15"/>
  <c r="M7" i="15"/>
  <c r="K7" i="15"/>
  <c r="J7" i="15"/>
  <c r="I7" i="15"/>
  <c r="L7" i="15"/>
  <c r="B4" i="15"/>
  <c r="B6" i="14"/>
  <c r="W6" i="13"/>
  <c r="M6" i="13"/>
  <c r="L6" i="13"/>
  <c r="K6" i="13"/>
  <c r="B3" i="13"/>
  <c r="L5" i="12"/>
  <c r="J5" i="12"/>
  <c r="I5" i="12"/>
  <c r="L53" i="10"/>
  <c r="J53" i="10"/>
  <c r="F53" i="10"/>
  <c r="D53" i="10"/>
  <c r="H53" i="10"/>
  <c r="C52" i="10"/>
  <c r="F30" i="10"/>
  <c r="D30" i="10"/>
  <c r="C29" i="10"/>
  <c r="H8" i="10"/>
  <c r="F8" i="10"/>
  <c r="D8" i="10"/>
  <c r="C7" i="10"/>
  <c r="S8" i="9"/>
  <c r="P8" i="9"/>
  <c r="L272" i="8"/>
  <c r="J272" i="8"/>
  <c r="H272" i="8"/>
  <c r="F272" i="8"/>
  <c r="D272" i="8"/>
  <c r="O272" i="8"/>
  <c r="C271" i="8"/>
  <c r="B270" i="8"/>
  <c r="L250" i="8"/>
  <c r="J250" i="8"/>
  <c r="H250" i="8"/>
  <c r="F250" i="8"/>
  <c r="D250" i="8"/>
  <c r="O250" i="8"/>
  <c r="C249" i="8"/>
  <c r="B248" i="8"/>
  <c r="L228" i="8"/>
  <c r="J228" i="8"/>
  <c r="H228" i="8"/>
  <c r="D228" i="8"/>
  <c r="O228" i="8"/>
  <c r="F228" i="8"/>
  <c r="C227" i="8"/>
  <c r="B226" i="8"/>
  <c r="L206" i="8"/>
  <c r="J206" i="8"/>
  <c r="H206" i="8"/>
  <c r="F206" i="8"/>
  <c r="D206" i="8"/>
  <c r="O206" i="8"/>
  <c r="C205" i="8"/>
  <c r="B204" i="8"/>
  <c r="L184" i="8"/>
  <c r="J184" i="8"/>
  <c r="H184" i="8"/>
  <c r="D184" i="8"/>
  <c r="O184" i="8"/>
  <c r="F184" i="8"/>
  <c r="C183" i="8"/>
  <c r="B182" i="8"/>
  <c r="L162" i="8"/>
  <c r="J162" i="8"/>
  <c r="H162" i="8"/>
  <c r="F162" i="8"/>
  <c r="D162" i="8"/>
  <c r="O162" i="8"/>
  <c r="C161" i="8"/>
  <c r="B160" i="8"/>
  <c r="L140" i="8"/>
  <c r="J140" i="8"/>
  <c r="H140" i="8"/>
  <c r="D140" i="8"/>
  <c r="O140" i="8"/>
  <c r="F140" i="8"/>
  <c r="C139" i="8"/>
  <c r="B138" i="8"/>
  <c r="L118" i="8"/>
  <c r="J118" i="8"/>
  <c r="H118" i="8"/>
  <c r="D118" i="8"/>
  <c r="O118" i="8"/>
  <c r="F118" i="8"/>
  <c r="C117" i="8"/>
  <c r="B116" i="8"/>
  <c r="L96" i="8"/>
  <c r="J96" i="8"/>
  <c r="H96" i="8"/>
  <c r="D96" i="8"/>
  <c r="O96" i="8"/>
  <c r="F96" i="8"/>
  <c r="C95" i="8"/>
  <c r="J74" i="8"/>
  <c r="H74" i="8"/>
  <c r="F74" i="8"/>
  <c r="D74" i="8"/>
  <c r="C73" i="8"/>
  <c r="H52" i="8"/>
  <c r="F52" i="8"/>
  <c r="D52" i="8"/>
  <c r="C51" i="8"/>
  <c r="O30" i="8"/>
  <c r="F30" i="8"/>
  <c r="D30" i="8"/>
  <c r="N30" i="8"/>
  <c r="L30" i="8"/>
  <c r="J30" i="8"/>
  <c r="H30" i="8"/>
  <c r="C29" i="8"/>
  <c r="D8" i="8"/>
  <c r="O8" i="8"/>
  <c r="L8" i="8"/>
  <c r="J8" i="8"/>
  <c r="H8" i="8"/>
  <c r="C7" i="8"/>
  <c r="S6" i="6"/>
  <c r="K6" i="6"/>
  <c r="J6" i="6"/>
  <c r="B3" i="6"/>
  <c r="M6" i="5"/>
  <c r="K6" i="5"/>
  <c r="J6" i="5"/>
  <c r="I6" i="5"/>
  <c r="B3" i="5"/>
  <c r="N152" i="3"/>
  <c r="L152" i="3"/>
  <c r="N79" i="3"/>
  <c r="L79" i="3"/>
  <c r="N6" i="3"/>
  <c r="K6" i="3"/>
  <c r="L6" i="3"/>
  <c r="L31" i="2"/>
  <c r="K31" i="2"/>
  <c r="J31" i="2"/>
  <c r="N6" i="2"/>
  <c r="L6" i="2"/>
  <c r="K6" i="2"/>
  <c r="B39" i="1"/>
  <c r="B38" i="1"/>
  <c r="B37" i="1"/>
  <c r="M2" i="1"/>
  <c r="F217" i="8" l="1"/>
  <c r="L241" i="8"/>
  <c r="F80" i="8"/>
  <c r="F173" i="8"/>
  <c r="W23" i="12"/>
  <c r="F133" i="16"/>
  <c r="L101" i="8"/>
  <c r="D82" i="11"/>
  <c r="F119" i="15"/>
  <c r="L36" i="8"/>
  <c r="F21" i="8"/>
  <c r="H32" i="8"/>
  <c r="F37" i="8"/>
  <c r="F53" i="8"/>
  <c r="H57" i="8"/>
  <c r="J98" i="8"/>
  <c r="F209" i="8"/>
  <c r="D97" i="11"/>
  <c r="F40" i="8"/>
  <c r="W48" i="12"/>
  <c r="H81" i="8"/>
  <c r="W40" i="12"/>
  <c r="M20" i="9"/>
  <c r="F64" i="10"/>
  <c r="W39" i="12"/>
  <c r="J33" i="8"/>
  <c r="H78" i="8"/>
  <c r="L99" i="8"/>
  <c r="F253" i="8"/>
  <c r="E11" i="9"/>
  <c r="F59" i="10"/>
  <c r="D102" i="11"/>
  <c r="H13" i="8"/>
  <c r="H251" i="8"/>
  <c r="F10" i="8"/>
  <c r="J60" i="8"/>
  <c r="F121" i="8"/>
  <c r="J17" i="8"/>
  <c r="F165" i="8"/>
  <c r="G17" i="9"/>
  <c r="F42" i="8"/>
  <c r="J58" i="8"/>
  <c r="L58" i="8"/>
  <c r="H119" i="8"/>
  <c r="D104" i="11"/>
  <c r="W55" i="12"/>
  <c r="F77" i="16"/>
  <c r="H65" i="8"/>
  <c r="F261" i="8"/>
  <c r="F31" i="10"/>
  <c r="J109" i="8"/>
  <c r="H163" i="8"/>
  <c r="E12" i="9"/>
  <c r="H35" i="10"/>
  <c r="D8" i="11"/>
  <c r="D56" i="11"/>
  <c r="G121" i="14"/>
  <c r="G77" i="16"/>
  <c r="D161" i="16"/>
  <c r="L83" i="8"/>
  <c r="L197" i="8"/>
  <c r="H40" i="8"/>
  <c r="J106" i="8"/>
  <c r="H10" i="10"/>
  <c r="C9" i="17"/>
  <c r="H18" i="2"/>
  <c r="L9" i="8"/>
  <c r="L12" i="8"/>
  <c r="J19" i="8"/>
  <c r="J55" i="8"/>
  <c r="L63" i="8"/>
  <c r="J83" i="8"/>
  <c r="J84" i="8"/>
  <c r="F105" i="8"/>
  <c r="L109" i="8"/>
  <c r="F129" i="8"/>
  <c r="L153" i="8"/>
  <c r="H207" i="8"/>
  <c r="G19" i="9"/>
  <c r="D79" i="16"/>
  <c r="F12" i="8"/>
  <c r="L14" i="8"/>
  <c r="H18" i="8"/>
  <c r="F32" i="8"/>
  <c r="J38" i="8"/>
  <c r="J63" i="8"/>
  <c r="J76" i="8"/>
  <c r="H86" i="8"/>
  <c r="J101" i="8"/>
  <c r="L104" i="8"/>
  <c r="H127" i="8"/>
  <c r="H171" i="8"/>
  <c r="H215" i="8"/>
  <c r="H259" i="8"/>
  <c r="I9" i="9"/>
  <c r="E13" i="9"/>
  <c r="G18" i="9"/>
  <c r="M19" i="9"/>
  <c r="H38" i="10"/>
  <c r="F56" i="10"/>
  <c r="F61" i="10"/>
  <c r="D77" i="11"/>
  <c r="G65" i="14"/>
  <c r="J11" i="8"/>
  <c r="F15" i="8"/>
  <c r="L17" i="8"/>
  <c r="H21" i="8"/>
  <c r="F34" i="8"/>
  <c r="L42" i="8"/>
  <c r="L55" i="8"/>
  <c r="H62" i="8"/>
  <c r="J65" i="8"/>
  <c r="L80" i="8"/>
  <c r="F97" i="8"/>
  <c r="J103" i="8"/>
  <c r="M13" i="9"/>
  <c r="I17" i="9"/>
  <c r="E21" i="9"/>
  <c r="F34" i="10"/>
  <c r="F39" i="10"/>
  <c r="H54" i="10"/>
  <c r="D13" i="11"/>
  <c r="D84" i="11"/>
  <c r="W8" i="12"/>
  <c r="W51" i="12"/>
  <c r="F9" i="19"/>
  <c r="H10" i="8"/>
  <c r="J16" i="8"/>
  <c r="F20" i="8"/>
  <c r="F31" i="8"/>
  <c r="L34" i="8"/>
  <c r="H54" i="8"/>
  <c r="J57" i="8"/>
  <c r="J82" i="8"/>
  <c r="L85" i="8"/>
  <c r="F102" i="8"/>
  <c r="H105" i="8"/>
  <c r="G11" i="9"/>
  <c r="M12" i="9"/>
  <c r="I16" i="9"/>
  <c r="E20" i="9"/>
  <c r="F37" i="10"/>
  <c r="F42" i="10"/>
  <c r="H57" i="10"/>
  <c r="D36" i="11"/>
  <c r="D61" i="11"/>
  <c r="J9" i="8"/>
  <c r="F13" i="8"/>
  <c r="L15" i="8"/>
  <c r="J36" i="8"/>
  <c r="L39" i="8"/>
  <c r="H59" i="8"/>
  <c r="L77" i="8"/>
  <c r="J87" i="8"/>
  <c r="H97" i="8"/>
  <c r="F107" i="8"/>
  <c r="G10" i="9"/>
  <c r="M11" i="9"/>
  <c r="I15" i="9"/>
  <c r="E19" i="9"/>
  <c r="F9" i="10"/>
  <c r="W16" i="12"/>
  <c r="F93" i="14"/>
  <c r="E135" i="16"/>
  <c r="W146" i="18"/>
  <c r="J14" i="8"/>
  <c r="F18" i="8"/>
  <c r="L20" i="8"/>
  <c r="L31" i="8"/>
  <c r="J41" i="8"/>
  <c r="H58" i="8"/>
  <c r="F61" i="8"/>
  <c r="J79" i="8"/>
  <c r="L82" i="8"/>
  <c r="F99" i="8"/>
  <c r="L107" i="8"/>
  <c r="G9" i="9"/>
  <c r="M21" i="9"/>
  <c r="L10" i="10"/>
  <c r="H32" i="10"/>
  <c r="D20" i="11"/>
  <c r="D41" i="11"/>
  <c r="W10" i="12"/>
  <c r="A12" i="12"/>
  <c r="W19" i="12"/>
  <c r="W27" i="12"/>
  <c r="W44" i="12"/>
  <c r="L33" i="8"/>
  <c r="J35" i="8"/>
  <c r="H37" i="8"/>
  <c r="L41" i="8"/>
  <c r="J43" i="8"/>
  <c r="J54" i="8"/>
  <c r="H56" i="8"/>
  <c r="F58" i="8"/>
  <c r="L60" i="8"/>
  <c r="J62" i="8"/>
  <c r="H64" i="8"/>
  <c r="H75" i="8"/>
  <c r="L79" i="8"/>
  <c r="J81" i="8"/>
  <c r="H83" i="8"/>
  <c r="L98" i="8"/>
  <c r="J100" i="8"/>
  <c r="H102" i="8"/>
  <c r="L106" i="8"/>
  <c r="J108" i="8"/>
  <c r="I10" i="9"/>
  <c r="G12" i="9"/>
  <c r="E14" i="9"/>
  <c r="M14" i="9"/>
  <c r="I18" i="9"/>
  <c r="G20" i="9"/>
  <c r="J10" i="10"/>
  <c r="H37" i="10"/>
  <c r="H40" i="10"/>
  <c r="H43" i="10"/>
  <c r="J55" i="10"/>
  <c r="H59" i="10"/>
  <c r="H62" i="10"/>
  <c r="H65" i="10"/>
  <c r="D9" i="11"/>
  <c r="D16" i="11"/>
  <c r="D57" i="11"/>
  <c r="D64" i="11"/>
  <c r="D78" i="11"/>
  <c r="D85" i="11"/>
  <c r="D98" i="11"/>
  <c r="D105" i="11"/>
  <c r="W6" i="12"/>
  <c r="A11" i="12"/>
  <c r="A15" i="12"/>
  <c r="C77" i="15"/>
  <c r="D35" i="16"/>
  <c r="E37" i="16"/>
  <c r="E93" i="16"/>
  <c r="C35" i="17"/>
  <c r="L11" i="8"/>
  <c r="J13" i="8"/>
  <c r="H15" i="8"/>
  <c r="L19" i="8"/>
  <c r="J21" i="8"/>
  <c r="J32" i="8"/>
  <c r="H34" i="8"/>
  <c r="L38" i="8"/>
  <c r="J40" i="8"/>
  <c r="H42" i="8"/>
  <c r="J97" i="8"/>
  <c r="H99" i="8"/>
  <c r="L103" i="8"/>
  <c r="J105" i="8"/>
  <c r="H107" i="8"/>
  <c r="I11" i="9"/>
  <c r="G13" i="9"/>
  <c r="E15" i="9"/>
  <c r="M15" i="9"/>
  <c r="I19" i="9"/>
  <c r="G21" i="9"/>
  <c r="J57" i="10"/>
  <c r="J60" i="10"/>
  <c r="J63" i="10"/>
  <c r="D37" i="11"/>
  <c r="D52" i="11"/>
  <c r="D80" i="11"/>
  <c r="D100" i="11"/>
  <c r="D163" i="14"/>
  <c r="D77" i="15"/>
  <c r="G133" i="15"/>
  <c r="G35" i="16"/>
  <c r="F37" i="16"/>
  <c r="C121" i="16"/>
  <c r="J10" i="8"/>
  <c r="H12" i="8"/>
  <c r="L16" i="8"/>
  <c r="J18" i="8"/>
  <c r="H20" i="8"/>
  <c r="H31" i="8"/>
  <c r="L35" i="8"/>
  <c r="J37" i="8"/>
  <c r="L43" i="8"/>
  <c r="L100" i="8"/>
  <c r="J102" i="8"/>
  <c r="L108" i="8"/>
  <c r="I12" i="9"/>
  <c r="G14" i="9"/>
  <c r="E16" i="9"/>
  <c r="M16" i="9"/>
  <c r="I20" i="9"/>
  <c r="J65" i="10"/>
  <c r="D17" i="11"/>
  <c r="D32" i="11"/>
  <c r="D86" i="11"/>
  <c r="D106" i="11"/>
  <c r="A14" i="12"/>
  <c r="F23" i="14"/>
  <c r="G77" i="15"/>
  <c r="E119" i="16"/>
  <c r="U36" i="18"/>
  <c r="M62" i="18"/>
  <c r="L13" i="8"/>
  <c r="J15" i="8"/>
  <c r="L21" i="8"/>
  <c r="L32" i="8"/>
  <c r="J34" i="8"/>
  <c r="L40" i="8"/>
  <c r="J42" i="8"/>
  <c r="L97" i="8"/>
  <c r="J99" i="8"/>
  <c r="L105" i="8"/>
  <c r="J107" i="8"/>
  <c r="E9" i="9"/>
  <c r="M9" i="9"/>
  <c r="I13" i="9"/>
  <c r="G15" i="9"/>
  <c r="E17" i="9"/>
  <c r="M17" i="9"/>
  <c r="I21" i="9"/>
  <c r="D12" i="11"/>
  <c r="D53" i="11"/>
  <c r="D60" i="11"/>
  <c r="D74" i="11"/>
  <c r="D81" i="11"/>
  <c r="D101" i="11"/>
  <c r="D108" i="11"/>
  <c r="G23" i="14"/>
  <c r="D36" i="21"/>
  <c r="L10" i="8"/>
  <c r="J12" i="8"/>
  <c r="L18" i="8"/>
  <c r="J20" i="8"/>
  <c r="J31" i="8"/>
  <c r="L37" i="8"/>
  <c r="J39" i="8"/>
  <c r="J85" i="8"/>
  <c r="H87" i="8"/>
  <c r="L102" i="8"/>
  <c r="J104" i="8"/>
  <c r="E10" i="9"/>
  <c r="M10" i="9"/>
  <c r="I14" i="9"/>
  <c r="G16" i="9"/>
  <c r="E18" i="9"/>
  <c r="M18" i="9"/>
  <c r="D33" i="11"/>
  <c r="D40" i="11"/>
  <c r="D76" i="11"/>
  <c r="D96" i="11"/>
  <c r="A13" i="12"/>
  <c r="E37" i="14"/>
  <c r="D35" i="15"/>
  <c r="G51" i="16"/>
  <c r="D135" i="16"/>
  <c r="O118" i="18"/>
  <c r="D51" i="14"/>
  <c r="C79" i="14"/>
  <c r="D107" i="14"/>
  <c r="F135" i="14"/>
  <c r="E163" i="14"/>
  <c r="C63" i="15"/>
  <c r="G119" i="15"/>
  <c r="E161" i="15"/>
  <c r="D23" i="16"/>
  <c r="E63" i="16"/>
  <c r="D121" i="16"/>
  <c r="E161" i="16"/>
  <c r="F9" i="17"/>
  <c r="D21" i="17"/>
  <c r="E92" i="18"/>
  <c r="W148" i="18"/>
  <c r="E51" i="14"/>
  <c r="F79" i="14"/>
  <c r="G135" i="14"/>
  <c r="F63" i="15"/>
  <c r="E105" i="15"/>
  <c r="C9" i="16"/>
  <c r="E23" i="16"/>
  <c r="F63" i="16"/>
  <c r="C65" i="16"/>
  <c r="D105" i="16"/>
  <c r="G121" i="16"/>
  <c r="C147" i="16"/>
  <c r="G23" i="17"/>
  <c r="G34" i="18"/>
  <c r="D10" i="11"/>
  <c r="D14" i="11"/>
  <c r="D18" i="11"/>
  <c r="D30" i="11"/>
  <c r="D34" i="11"/>
  <c r="D38" i="11"/>
  <c r="D42" i="11"/>
  <c r="D54" i="11"/>
  <c r="D58" i="11"/>
  <c r="D62" i="11"/>
  <c r="C21" i="15"/>
  <c r="F105" i="15"/>
  <c r="D147" i="15"/>
  <c r="G9" i="16"/>
  <c r="E21" i="16"/>
  <c r="D49" i="16"/>
  <c r="G65" i="16"/>
  <c r="C107" i="16"/>
  <c r="D147" i="16"/>
  <c r="D75" i="11"/>
  <c r="D79" i="11"/>
  <c r="D83" i="11"/>
  <c r="D99" i="11"/>
  <c r="D103" i="11"/>
  <c r="D107" i="11"/>
  <c r="C121" i="14"/>
  <c r="F21" i="15"/>
  <c r="E49" i="15"/>
  <c r="D91" i="15"/>
  <c r="F21" i="16"/>
  <c r="E49" i="16"/>
  <c r="C91" i="16"/>
  <c r="F107" i="16"/>
  <c r="G147" i="16"/>
  <c r="E149" i="16"/>
  <c r="D49" i="17"/>
  <c r="E76" i="18"/>
  <c r="M104" i="18"/>
  <c r="D11" i="11"/>
  <c r="D15" i="11"/>
  <c r="D19" i="11"/>
  <c r="D31" i="11"/>
  <c r="D35" i="11"/>
  <c r="D39" i="11"/>
  <c r="D55" i="11"/>
  <c r="D59" i="11"/>
  <c r="D63" i="11"/>
  <c r="C65" i="14"/>
  <c r="E93" i="14"/>
  <c r="D121" i="14"/>
  <c r="E149" i="14"/>
  <c r="E91" i="15"/>
  <c r="C133" i="15"/>
  <c r="C35" i="16"/>
  <c r="F51" i="16"/>
  <c r="G91" i="16"/>
  <c r="C133" i="16"/>
  <c r="F149" i="16"/>
  <c r="O134" i="18"/>
  <c r="C37" i="14"/>
  <c r="F51" i="14"/>
  <c r="D79" i="14"/>
  <c r="G93" i="14"/>
  <c r="E121" i="14"/>
  <c r="C149" i="14"/>
  <c r="F163" i="14"/>
  <c r="D21" i="15"/>
  <c r="C49" i="15"/>
  <c r="D63" i="15"/>
  <c r="E77" i="15"/>
  <c r="F91" i="15"/>
  <c r="G105" i="15"/>
  <c r="C161" i="15"/>
  <c r="G21" i="16"/>
  <c r="F23" i="16"/>
  <c r="E35" i="16"/>
  <c r="G37" i="16"/>
  <c r="F49" i="16"/>
  <c r="G63" i="16"/>
  <c r="C93" i="16"/>
  <c r="D107" i="16"/>
  <c r="C119" i="16"/>
  <c r="E121" i="16"/>
  <c r="D133" i="16"/>
  <c r="F135" i="16"/>
  <c r="E147" i="16"/>
  <c r="G149" i="16"/>
  <c r="F161" i="16"/>
  <c r="D9" i="17"/>
  <c r="C23" i="17"/>
  <c r="G49" i="17"/>
  <c r="C20" i="18"/>
  <c r="C36" i="18"/>
  <c r="E50" i="18"/>
  <c r="V160" i="18"/>
  <c r="D37" i="14"/>
  <c r="G51" i="14"/>
  <c r="E79" i="14"/>
  <c r="C107" i="14"/>
  <c r="F121" i="14"/>
  <c r="D149" i="14"/>
  <c r="G163" i="14"/>
  <c r="E21" i="15"/>
  <c r="C35" i="15"/>
  <c r="D49" i="15"/>
  <c r="E63" i="15"/>
  <c r="F77" i="15"/>
  <c r="G91" i="15"/>
  <c r="C147" i="15"/>
  <c r="D161" i="15"/>
  <c r="G23" i="16"/>
  <c r="F35" i="16"/>
  <c r="G49" i="16"/>
  <c r="C79" i="16"/>
  <c r="D93" i="16"/>
  <c r="C105" i="16"/>
  <c r="E107" i="16"/>
  <c r="D119" i="16"/>
  <c r="F121" i="16"/>
  <c r="E133" i="16"/>
  <c r="G135" i="16"/>
  <c r="F147" i="16"/>
  <c r="G161" i="16"/>
  <c r="E9" i="17"/>
  <c r="C21" i="17"/>
  <c r="D23" i="17"/>
  <c r="E20" i="18"/>
  <c r="E36" i="18"/>
  <c r="C146" i="18"/>
  <c r="V37" i="19"/>
  <c r="C23" i="14"/>
  <c r="F37" i="14"/>
  <c r="D65" i="14"/>
  <c r="G79" i="14"/>
  <c r="E107" i="14"/>
  <c r="C135" i="14"/>
  <c r="F149" i="14"/>
  <c r="G21" i="15"/>
  <c r="E35" i="15"/>
  <c r="F49" i="15"/>
  <c r="G63" i="15"/>
  <c r="C119" i="15"/>
  <c r="D133" i="15"/>
  <c r="E147" i="15"/>
  <c r="F161" i="15"/>
  <c r="D9" i="16"/>
  <c r="C51" i="16"/>
  <c r="D65" i="16"/>
  <c r="C77" i="16"/>
  <c r="E79" i="16"/>
  <c r="D91" i="16"/>
  <c r="F93" i="16"/>
  <c r="E105" i="16"/>
  <c r="G107" i="16"/>
  <c r="F119" i="16"/>
  <c r="G133" i="16"/>
  <c r="G9" i="17"/>
  <c r="E21" i="17"/>
  <c r="G35" i="17"/>
  <c r="V36" i="18"/>
  <c r="M48" i="18"/>
  <c r="O62" i="18"/>
  <c r="E78" i="18"/>
  <c r="G92" i="18"/>
  <c r="O104" i="18"/>
  <c r="O120" i="18"/>
  <c r="U132" i="18"/>
  <c r="D23" i="14"/>
  <c r="G37" i="14"/>
  <c r="E65" i="14"/>
  <c r="C93" i="14"/>
  <c r="F107" i="14"/>
  <c r="D135" i="14"/>
  <c r="G149" i="14"/>
  <c r="F35" i="15"/>
  <c r="G49" i="15"/>
  <c r="C105" i="15"/>
  <c r="D119" i="15"/>
  <c r="E133" i="15"/>
  <c r="F147" i="15"/>
  <c r="G161" i="15"/>
  <c r="E9" i="16"/>
  <c r="C21" i="16"/>
  <c r="C37" i="16"/>
  <c r="D51" i="16"/>
  <c r="C63" i="16"/>
  <c r="E65" i="16"/>
  <c r="D77" i="16"/>
  <c r="F79" i="16"/>
  <c r="E91" i="16"/>
  <c r="G93" i="16"/>
  <c r="F105" i="16"/>
  <c r="G119" i="16"/>
  <c r="C149" i="16"/>
  <c r="F21" i="17"/>
  <c r="D8" i="18"/>
  <c r="W78" i="18"/>
  <c r="L172" i="24"/>
  <c r="E23" i="14"/>
  <c r="C51" i="14"/>
  <c r="F65" i="14"/>
  <c r="D93" i="14"/>
  <c r="G107" i="14"/>
  <c r="E135" i="14"/>
  <c r="C163" i="14"/>
  <c r="G35" i="15"/>
  <c r="C91" i="15"/>
  <c r="D105" i="15"/>
  <c r="E119" i="15"/>
  <c r="F133" i="15"/>
  <c r="G147" i="15"/>
  <c r="F9" i="16"/>
  <c r="Q9" i="16"/>
  <c r="D21" i="16"/>
  <c r="C23" i="16"/>
  <c r="D37" i="16"/>
  <c r="C49" i="16"/>
  <c r="E51" i="16"/>
  <c r="D63" i="16"/>
  <c r="F65" i="16"/>
  <c r="E77" i="16"/>
  <c r="G79" i="16"/>
  <c r="F91" i="16"/>
  <c r="G105" i="16"/>
  <c r="C135" i="16"/>
  <c r="D149" i="16"/>
  <c r="C161" i="16"/>
  <c r="T9" i="17"/>
  <c r="G21" i="17"/>
  <c r="D37" i="17"/>
  <c r="G8" i="18"/>
  <c r="W64" i="18"/>
  <c r="F20" i="18"/>
  <c r="D22" i="18"/>
  <c r="U22" i="18"/>
  <c r="F36" i="18"/>
  <c r="W36" i="18"/>
  <c r="N48" i="18"/>
  <c r="G64" i="18"/>
  <c r="M76" i="18"/>
  <c r="M92" i="18"/>
  <c r="U104" i="18"/>
  <c r="C118" i="18"/>
  <c r="W118" i="18"/>
  <c r="E132" i="18"/>
  <c r="W134" i="18"/>
  <c r="G148" i="18"/>
  <c r="F160" i="18"/>
  <c r="W8" i="18"/>
  <c r="U20" i="18"/>
  <c r="G22" i="18"/>
  <c r="W22" i="18"/>
  <c r="O34" i="18"/>
  <c r="M50" i="18"/>
  <c r="C62" i="18"/>
  <c r="U62" i="18"/>
  <c r="P76" i="18"/>
  <c r="L78" i="18"/>
  <c r="N92" i="18"/>
  <c r="V104" i="18"/>
  <c r="D118" i="18"/>
  <c r="V120" i="18"/>
  <c r="D134" i="18"/>
  <c r="X134" i="18"/>
  <c r="E37" i="17"/>
  <c r="X8" i="18"/>
  <c r="V20" i="18"/>
  <c r="X22" i="18"/>
  <c r="P34" i="18"/>
  <c r="L36" i="18"/>
  <c r="P50" i="18"/>
  <c r="E62" i="18"/>
  <c r="V62" i="18"/>
  <c r="M78" i="18"/>
  <c r="O92" i="18"/>
  <c r="W104" i="18"/>
  <c r="E118" i="18"/>
  <c r="W120" i="18"/>
  <c r="E134" i="18"/>
  <c r="L8" i="18"/>
  <c r="M36" i="18"/>
  <c r="D48" i="18"/>
  <c r="U48" i="18"/>
  <c r="F62" i="18"/>
  <c r="W62" i="18"/>
  <c r="O78" i="18"/>
  <c r="W90" i="18"/>
  <c r="E104" i="18"/>
  <c r="U106" i="18"/>
  <c r="G118" i="18"/>
  <c r="C120" i="18"/>
  <c r="G134" i="18"/>
  <c r="O146" i="18"/>
  <c r="N148" i="18"/>
  <c r="M160" i="18"/>
  <c r="O8" i="18"/>
  <c r="M20" i="18"/>
  <c r="M22" i="18"/>
  <c r="C34" i="18"/>
  <c r="O36" i="18"/>
  <c r="G48" i="18"/>
  <c r="W48" i="18"/>
  <c r="C50" i="18"/>
  <c r="C76" i="18"/>
  <c r="U78" i="18"/>
  <c r="G90" i="18"/>
  <c r="C92" i="18"/>
  <c r="W92" i="18"/>
  <c r="E106" i="18"/>
  <c r="M118" i="18"/>
  <c r="M134" i="18"/>
  <c r="F135" i="19"/>
  <c r="F35" i="17"/>
  <c r="C49" i="17"/>
  <c r="C8" i="18"/>
  <c r="P8" i="18"/>
  <c r="N20" i="18"/>
  <c r="N22" i="18"/>
  <c r="F34" i="18"/>
  <c r="V34" i="18"/>
  <c r="X48" i="18"/>
  <c r="D50" i="18"/>
  <c r="L62" i="18"/>
  <c r="D76" i="18"/>
  <c r="V78" i="18"/>
  <c r="D92" i="18"/>
  <c r="L104" i="18"/>
  <c r="N118" i="18"/>
  <c r="N134" i="18"/>
  <c r="V146" i="18"/>
  <c r="V148" i="18"/>
  <c r="U160" i="18"/>
  <c r="E50" i="21"/>
  <c r="C37" i="17"/>
  <c r="D20" i="18"/>
  <c r="L20" i="18"/>
  <c r="L22" i="18"/>
  <c r="V22" i="18"/>
  <c r="D36" i="18"/>
  <c r="N36" i="18"/>
  <c r="L48" i="18"/>
  <c r="V48" i="18"/>
  <c r="D62" i="18"/>
  <c r="N62" i="18"/>
  <c r="V64" i="18"/>
  <c r="D78" i="18"/>
  <c r="N78" i="18"/>
  <c r="X78" i="18"/>
  <c r="V90" i="18"/>
  <c r="F92" i="18"/>
  <c r="D104" i="18"/>
  <c r="N104" i="18"/>
  <c r="X104" i="18"/>
  <c r="F118" i="18"/>
  <c r="N120" i="18"/>
  <c r="X120" i="18"/>
  <c r="F134" i="18"/>
  <c r="P134" i="18"/>
  <c r="N146" i="18"/>
  <c r="X146" i="18"/>
  <c r="L148" i="18"/>
  <c r="L160" i="18"/>
  <c r="X160" i="18"/>
  <c r="F22" i="21"/>
  <c r="D78" i="21"/>
  <c r="G91" i="22"/>
  <c r="J149" i="24"/>
  <c r="E21" i="22"/>
  <c r="F77" i="22"/>
  <c r="H91" i="22"/>
  <c r="L230" i="24"/>
  <c r="N64" i="18"/>
  <c r="X64" i="18"/>
  <c r="F78" i="18"/>
  <c r="P78" i="18"/>
  <c r="N90" i="18"/>
  <c r="X90" i="18"/>
  <c r="F104" i="18"/>
  <c r="P104" i="18"/>
  <c r="L106" i="18"/>
  <c r="X106" i="18"/>
  <c r="F120" i="18"/>
  <c r="P120" i="18"/>
  <c r="L132" i="18"/>
  <c r="X132" i="18"/>
  <c r="F146" i="18"/>
  <c r="P146" i="18"/>
  <c r="C148" i="18"/>
  <c r="O148" i="18"/>
  <c r="N160" i="18"/>
  <c r="F51" i="19"/>
  <c r="E23" i="17"/>
  <c r="D35" i="17"/>
  <c r="F37" i="17"/>
  <c r="E49" i="17"/>
  <c r="E8" i="18"/>
  <c r="M8" i="18"/>
  <c r="U8" i="18"/>
  <c r="G20" i="18"/>
  <c r="O20" i="18"/>
  <c r="W20" i="18"/>
  <c r="E22" i="18"/>
  <c r="O22" i="18"/>
  <c r="W34" i="18"/>
  <c r="G36" i="18"/>
  <c r="E48" i="18"/>
  <c r="O48" i="18"/>
  <c r="U50" i="18"/>
  <c r="G62" i="18"/>
  <c r="C64" i="18"/>
  <c r="O64" i="18"/>
  <c r="U76" i="18"/>
  <c r="G78" i="18"/>
  <c r="C90" i="18"/>
  <c r="O90" i="18"/>
  <c r="U92" i="18"/>
  <c r="G104" i="18"/>
  <c r="C106" i="18"/>
  <c r="M106" i="18"/>
  <c r="U118" i="18"/>
  <c r="G120" i="18"/>
  <c r="C132" i="18"/>
  <c r="M132" i="18"/>
  <c r="U134" i="18"/>
  <c r="G146" i="18"/>
  <c r="D148" i="18"/>
  <c r="D160" i="18"/>
  <c r="P160" i="18"/>
  <c r="F35" i="22"/>
  <c r="F23" i="17"/>
  <c r="E35" i="17"/>
  <c r="G37" i="17"/>
  <c r="F49" i="17"/>
  <c r="F8" i="18"/>
  <c r="N8" i="18"/>
  <c r="V8" i="18"/>
  <c r="P20" i="18"/>
  <c r="X20" i="18"/>
  <c r="F22" i="18"/>
  <c r="P22" i="18"/>
  <c r="N34" i="18"/>
  <c r="X34" i="18"/>
  <c r="F48" i="18"/>
  <c r="P48" i="18"/>
  <c r="L50" i="18"/>
  <c r="X50" i="18"/>
  <c r="F64" i="18"/>
  <c r="P64" i="18"/>
  <c r="L76" i="18"/>
  <c r="X76" i="18"/>
  <c r="F90" i="18"/>
  <c r="P90" i="18"/>
  <c r="L92" i="18"/>
  <c r="V92" i="18"/>
  <c r="D106" i="18"/>
  <c r="P106" i="18"/>
  <c r="L118" i="18"/>
  <c r="V118" i="18"/>
  <c r="D132" i="18"/>
  <c r="P132" i="18"/>
  <c r="L134" i="18"/>
  <c r="V134" i="18"/>
  <c r="F148" i="18"/>
  <c r="E160" i="18"/>
  <c r="J15" i="24"/>
  <c r="D34" i="18"/>
  <c r="L34" i="18"/>
  <c r="P36" i="18"/>
  <c r="X36" i="18"/>
  <c r="F50" i="18"/>
  <c r="N50" i="18"/>
  <c r="V50" i="18"/>
  <c r="P62" i="18"/>
  <c r="X62" i="18"/>
  <c r="D64" i="18"/>
  <c r="L64" i="18"/>
  <c r="F76" i="18"/>
  <c r="N76" i="18"/>
  <c r="V76" i="18"/>
  <c r="D90" i="18"/>
  <c r="L90" i="18"/>
  <c r="P92" i="18"/>
  <c r="X92" i="18"/>
  <c r="F106" i="18"/>
  <c r="N106" i="18"/>
  <c r="V106" i="18"/>
  <c r="P118" i="18"/>
  <c r="X118" i="18"/>
  <c r="D120" i="18"/>
  <c r="L120" i="18"/>
  <c r="F132" i="18"/>
  <c r="N132" i="18"/>
  <c r="V132" i="18"/>
  <c r="D146" i="18"/>
  <c r="L146" i="18"/>
  <c r="P148" i="18"/>
  <c r="X148" i="18"/>
  <c r="F64" i="21"/>
  <c r="C63" i="22"/>
  <c r="C22" i="18"/>
  <c r="E34" i="18"/>
  <c r="M34" i="18"/>
  <c r="U34" i="18"/>
  <c r="C48" i="18"/>
  <c r="G50" i="18"/>
  <c r="O50" i="18"/>
  <c r="W50" i="18"/>
  <c r="E64" i="18"/>
  <c r="M64" i="18"/>
  <c r="U64" i="18"/>
  <c r="G76" i="18"/>
  <c r="O76" i="18"/>
  <c r="W76" i="18"/>
  <c r="C78" i="18"/>
  <c r="E90" i="18"/>
  <c r="M90" i="18"/>
  <c r="U90" i="18"/>
  <c r="C104" i="18"/>
  <c r="G106" i="18"/>
  <c r="O106" i="18"/>
  <c r="W106" i="18"/>
  <c r="E120" i="18"/>
  <c r="M120" i="18"/>
  <c r="U120" i="18"/>
  <c r="G132" i="18"/>
  <c r="O132" i="18"/>
  <c r="W132" i="18"/>
  <c r="C134" i="18"/>
  <c r="E146" i="18"/>
  <c r="M146" i="18"/>
  <c r="U146" i="18"/>
  <c r="C160" i="18"/>
  <c r="C78" i="21"/>
  <c r="H64" i="24"/>
  <c r="F99" i="24"/>
  <c r="L54" i="25"/>
  <c r="E36" i="21"/>
  <c r="H21" i="22"/>
  <c r="C49" i="22"/>
  <c r="L105" i="24"/>
  <c r="F125" i="24"/>
  <c r="E148" i="18"/>
  <c r="M148" i="18"/>
  <c r="U148" i="18"/>
  <c r="G160" i="18"/>
  <c r="O160" i="18"/>
  <c r="W160" i="18"/>
  <c r="D49" i="22"/>
  <c r="L164" i="24"/>
  <c r="F36" i="21"/>
  <c r="C50" i="21"/>
  <c r="E78" i="21"/>
  <c r="C92" i="21"/>
  <c r="C120" i="21"/>
  <c r="C148" i="21"/>
  <c r="G49" i="22"/>
  <c r="J131" i="24"/>
  <c r="J240" i="24"/>
  <c r="H55" i="25"/>
  <c r="H20" i="30"/>
  <c r="D50" i="21"/>
  <c r="F78" i="21"/>
  <c r="F92" i="21"/>
  <c r="F120" i="21"/>
  <c r="F148" i="21"/>
  <c r="D119" i="22"/>
  <c r="L131" i="24"/>
  <c r="C22" i="21"/>
  <c r="F50" i="21"/>
  <c r="C64" i="21"/>
  <c r="G63" i="22"/>
  <c r="F12" i="24"/>
  <c r="L36" i="24"/>
  <c r="J100" i="24"/>
  <c r="F107" i="24"/>
  <c r="D22" i="21"/>
  <c r="D64" i="21"/>
  <c r="C106" i="21"/>
  <c r="C134" i="21"/>
  <c r="C162" i="21"/>
  <c r="D161" i="22"/>
  <c r="L13" i="24"/>
  <c r="F20" i="24"/>
  <c r="F19" i="25"/>
  <c r="J39" i="25"/>
  <c r="E22" i="21"/>
  <c r="C36" i="21"/>
  <c r="E64" i="21"/>
  <c r="F106" i="21"/>
  <c r="F134" i="21"/>
  <c r="F162" i="21"/>
  <c r="D21" i="22"/>
  <c r="E35" i="22"/>
  <c r="C77" i="22"/>
  <c r="E161" i="22"/>
  <c r="F38" i="24"/>
  <c r="D92" i="21"/>
  <c r="D106" i="21"/>
  <c r="D120" i="21"/>
  <c r="D134" i="21"/>
  <c r="D148" i="21"/>
  <c r="D162" i="21"/>
  <c r="F21" i="22"/>
  <c r="G35" i="22"/>
  <c r="E49" i="22"/>
  <c r="D63" i="22"/>
  <c r="D77" i="22"/>
  <c r="H119" i="22"/>
  <c r="H161" i="22"/>
  <c r="J38" i="24"/>
  <c r="L41" i="24"/>
  <c r="L97" i="24"/>
  <c r="F104" i="24"/>
  <c r="J107" i="24"/>
  <c r="L128" i="24"/>
  <c r="L141" i="24"/>
  <c r="J143" i="24"/>
  <c r="L175" i="24"/>
  <c r="L196" i="24"/>
  <c r="F40" i="25"/>
  <c r="J64" i="25"/>
  <c r="C34" i="26"/>
  <c r="E92" i="21"/>
  <c r="E106" i="21"/>
  <c r="E120" i="21"/>
  <c r="E134" i="21"/>
  <c r="E148" i="21"/>
  <c r="E162" i="21"/>
  <c r="G21" i="22"/>
  <c r="H35" i="22"/>
  <c r="F49" i="22"/>
  <c r="E63" i="22"/>
  <c r="E77" i="22"/>
  <c r="D133" i="22"/>
  <c r="L17" i="24"/>
  <c r="F19" i="24"/>
  <c r="F37" i="24"/>
  <c r="L33" i="24"/>
  <c r="J43" i="24"/>
  <c r="L79" i="24"/>
  <c r="J99" i="24"/>
  <c r="L120" i="24"/>
  <c r="J130" i="24"/>
  <c r="J152" i="24"/>
  <c r="L241" i="24"/>
  <c r="F12" i="25"/>
  <c r="L15" i="25"/>
  <c r="J20" i="25"/>
  <c r="L62" i="25"/>
  <c r="H36" i="25"/>
  <c r="L40" i="25"/>
  <c r="H60" i="25"/>
  <c r="F65" i="25"/>
  <c r="D34" i="26"/>
  <c r="D105" i="22"/>
  <c r="E133" i="22"/>
  <c r="L9" i="24"/>
  <c r="F11" i="24"/>
  <c r="J19" i="24"/>
  <c r="J35" i="24"/>
  <c r="F42" i="24"/>
  <c r="J81" i="24"/>
  <c r="L109" i="24"/>
  <c r="J122" i="24"/>
  <c r="L194" i="24"/>
  <c r="H212" i="24"/>
  <c r="H9" i="25"/>
  <c r="F32" i="25"/>
  <c r="H49" i="22"/>
  <c r="H63" i="22"/>
  <c r="G77" i="22"/>
  <c r="E105" i="22"/>
  <c r="H133" i="22"/>
  <c r="J11" i="24"/>
  <c r="L14" i="24"/>
  <c r="F34" i="24"/>
  <c r="H37" i="24"/>
  <c r="L40" i="24"/>
  <c r="L101" i="24"/>
  <c r="F103" i="24"/>
  <c r="L127" i="24"/>
  <c r="L163" i="24"/>
  <c r="L197" i="24"/>
  <c r="H17" i="25"/>
  <c r="F21" i="25"/>
  <c r="C132" i="27"/>
  <c r="C35" i="22"/>
  <c r="H77" i="22"/>
  <c r="C91" i="22"/>
  <c r="G105" i="22"/>
  <c r="D147" i="22"/>
  <c r="J16" i="24"/>
  <c r="L32" i="24"/>
  <c r="F39" i="24"/>
  <c r="J42" i="24"/>
  <c r="J103" i="24"/>
  <c r="L106" i="24"/>
  <c r="L119" i="24"/>
  <c r="J129" i="24"/>
  <c r="L166" i="24"/>
  <c r="J174" i="24"/>
  <c r="J267" i="24"/>
  <c r="H10" i="25"/>
  <c r="D90" i="26"/>
  <c r="D104" i="26"/>
  <c r="C21" i="22"/>
  <c r="D35" i="22"/>
  <c r="D91" i="22"/>
  <c r="H105" i="22"/>
  <c r="H147" i="22"/>
  <c r="F15" i="24"/>
  <c r="L21" i="24"/>
  <c r="F31" i="24"/>
  <c r="J34" i="24"/>
  <c r="L98" i="24"/>
  <c r="J108" i="24"/>
  <c r="J121" i="24"/>
  <c r="F164" i="24"/>
  <c r="L174" i="24"/>
  <c r="L42" i="25"/>
  <c r="J58" i="25"/>
  <c r="D20" i="26"/>
  <c r="G104" i="26"/>
  <c r="G118" i="26"/>
  <c r="C20" i="27"/>
  <c r="F105" i="22"/>
  <c r="F133" i="22"/>
  <c r="F161" i="22"/>
  <c r="L11" i="24"/>
  <c r="J13" i="24"/>
  <c r="H15" i="24"/>
  <c r="L19" i="24"/>
  <c r="J21" i="24"/>
  <c r="J32" i="24"/>
  <c r="H34" i="24"/>
  <c r="L38" i="24"/>
  <c r="J40" i="24"/>
  <c r="H42" i="24"/>
  <c r="H53" i="24"/>
  <c r="J78" i="24"/>
  <c r="J97" i="24"/>
  <c r="H99" i="24"/>
  <c r="L103" i="24"/>
  <c r="J105" i="24"/>
  <c r="H107" i="24"/>
  <c r="J119" i="24"/>
  <c r="H121" i="24"/>
  <c r="L125" i="24"/>
  <c r="J127" i="24"/>
  <c r="H129" i="24"/>
  <c r="J141" i="24"/>
  <c r="L147" i="24"/>
  <c r="L152" i="24"/>
  <c r="F208" i="24"/>
  <c r="J241" i="24"/>
  <c r="L267" i="24"/>
  <c r="L10" i="25"/>
  <c r="H14" i="25"/>
  <c r="J17" i="25"/>
  <c r="L32" i="25"/>
  <c r="J42" i="25"/>
  <c r="F62" i="25"/>
  <c r="E34" i="26"/>
  <c r="C119" i="22"/>
  <c r="G133" i="22"/>
  <c r="C147" i="22"/>
  <c r="G161" i="22"/>
  <c r="J10" i="24"/>
  <c r="H12" i="24"/>
  <c r="L16" i="24"/>
  <c r="J18" i="24"/>
  <c r="H20" i="24"/>
  <c r="H31" i="24"/>
  <c r="L35" i="24"/>
  <c r="J37" i="24"/>
  <c r="H39" i="24"/>
  <c r="L43" i="24"/>
  <c r="L54" i="24"/>
  <c r="L100" i="24"/>
  <c r="J102" i="24"/>
  <c r="H104" i="24"/>
  <c r="L108" i="24"/>
  <c r="L122" i="24"/>
  <c r="J124" i="24"/>
  <c r="L130" i="24"/>
  <c r="J144" i="24"/>
  <c r="L216" i="24"/>
  <c r="L256" i="24"/>
  <c r="H260" i="24"/>
  <c r="J266" i="24"/>
  <c r="J9" i="25"/>
  <c r="F13" i="25"/>
  <c r="F16" i="25"/>
  <c r="H19" i="25"/>
  <c r="J34" i="25"/>
  <c r="F54" i="25"/>
  <c r="C20" i="26"/>
  <c r="E91" i="22"/>
  <c r="E119" i="22"/>
  <c r="E147" i="22"/>
  <c r="L10" i="24"/>
  <c r="J12" i="24"/>
  <c r="L18" i="24"/>
  <c r="J20" i="24"/>
  <c r="J31" i="24"/>
  <c r="L37" i="24"/>
  <c r="J39" i="24"/>
  <c r="L102" i="24"/>
  <c r="J104" i="24"/>
  <c r="J219" i="24"/>
  <c r="J210" i="24"/>
  <c r="J212" i="24"/>
  <c r="J232" i="24"/>
  <c r="L238" i="24"/>
  <c r="F11" i="25"/>
  <c r="L13" i="25"/>
  <c r="L21" i="25"/>
  <c r="J31" i="25"/>
  <c r="H41" i="25"/>
  <c r="J56" i="25"/>
  <c r="H66" i="25"/>
  <c r="L106" i="30"/>
  <c r="F63" i="22"/>
  <c r="F91" i="22"/>
  <c r="F119" i="22"/>
  <c r="F147" i="22"/>
  <c r="J9" i="24"/>
  <c r="H11" i="24"/>
  <c r="L15" i="24"/>
  <c r="J17" i="24"/>
  <c r="H19" i="24"/>
  <c r="L34" i="24"/>
  <c r="J36" i="24"/>
  <c r="H38" i="24"/>
  <c r="L42" i="24"/>
  <c r="L99" i="24"/>
  <c r="J101" i="24"/>
  <c r="H103" i="24"/>
  <c r="L107" i="24"/>
  <c r="J109" i="24"/>
  <c r="J197" i="24"/>
  <c r="J188" i="24"/>
  <c r="J190" i="24"/>
  <c r="L208" i="24"/>
  <c r="L210" i="24"/>
  <c r="L219" i="24"/>
  <c r="J12" i="25"/>
  <c r="H33" i="25"/>
  <c r="J36" i="25"/>
  <c r="H58" i="25"/>
  <c r="J61" i="25"/>
  <c r="G48" i="26"/>
  <c r="C105" i="22"/>
  <c r="G119" i="22"/>
  <c r="C133" i="22"/>
  <c r="G147" i="22"/>
  <c r="C161" i="22"/>
  <c r="L12" i="24"/>
  <c r="J14" i="24"/>
  <c r="L20" i="24"/>
  <c r="L31" i="24"/>
  <c r="J33" i="24"/>
  <c r="L39" i="24"/>
  <c r="J41" i="24"/>
  <c r="J98" i="24"/>
  <c r="L104" i="24"/>
  <c r="J106" i="24"/>
  <c r="J175" i="24"/>
  <c r="J166" i="24"/>
  <c r="J168" i="24"/>
  <c r="L186" i="24"/>
  <c r="L188" i="24"/>
  <c r="J196" i="24"/>
  <c r="J218" i="24"/>
  <c r="J258" i="24"/>
  <c r="L264" i="24"/>
  <c r="H11" i="25"/>
  <c r="J15" i="25"/>
  <c r="L18" i="25"/>
  <c r="H38" i="25"/>
  <c r="H63" i="25"/>
  <c r="J66" i="25"/>
  <c r="F118" i="26"/>
  <c r="F20" i="27"/>
  <c r="J163" i="24"/>
  <c r="F10" i="25"/>
  <c r="L12" i="25"/>
  <c r="J14" i="25"/>
  <c r="H16" i="25"/>
  <c r="F18" i="25"/>
  <c r="L20" i="25"/>
  <c r="J33" i="25"/>
  <c r="H35" i="25"/>
  <c r="F37" i="25"/>
  <c r="J41" i="25"/>
  <c r="H43" i="25"/>
  <c r="J55" i="25"/>
  <c r="H57" i="25"/>
  <c r="F59" i="25"/>
  <c r="J63" i="25"/>
  <c r="H65" i="25"/>
  <c r="E20" i="26"/>
  <c r="F34" i="26"/>
  <c r="C62" i="26"/>
  <c r="D76" i="26"/>
  <c r="F90" i="26"/>
  <c r="L218" i="24"/>
  <c r="L232" i="24"/>
  <c r="J234" i="24"/>
  <c r="L240" i="24"/>
  <c r="L258" i="24"/>
  <c r="J260" i="24"/>
  <c r="L9" i="25"/>
  <c r="J11" i="25"/>
  <c r="H13" i="25"/>
  <c r="F15" i="25"/>
  <c r="L17" i="25"/>
  <c r="J19" i="25"/>
  <c r="H21" i="25"/>
  <c r="H32" i="25"/>
  <c r="F34" i="25"/>
  <c r="J38" i="25"/>
  <c r="H40" i="25"/>
  <c r="F42" i="25"/>
  <c r="H54" i="25"/>
  <c r="F56" i="25"/>
  <c r="J60" i="25"/>
  <c r="H62" i="25"/>
  <c r="F64" i="25"/>
  <c r="F20" i="26"/>
  <c r="G34" i="26"/>
  <c r="E62" i="26"/>
  <c r="F76" i="26"/>
  <c r="C146" i="26"/>
  <c r="C160" i="26"/>
  <c r="E90" i="27"/>
  <c r="L14" i="25"/>
  <c r="J16" i="25"/>
  <c r="H18" i="25"/>
  <c r="F20" i="25"/>
  <c r="J35" i="25"/>
  <c r="H37" i="25"/>
  <c r="J43" i="25"/>
  <c r="J57" i="25"/>
  <c r="H59" i="25"/>
  <c r="J65" i="25"/>
  <c r="G20" i="26"/>
  <c r="F62" i="26"/>
  <c r="G76" i="26"/>
  <c r="D146" i="26"/>
  <c r="D160" i="26"/>
  <c r="D118" i="27"/>
  <c r="F9" i="25"/>
  <c r="L11" i="25"/>
  <c r="J13" i="25"/>
  <c r="H15" i="25"/>
  <c r="F17" i="25"/>
  <c r="L19" i="25"/>
  <c r="J21" i="25"/>
  <c r="J32" i="25"/>
  <c r="H34" i="25"/>
  <c r="J40" i="25"/>
  <c r="H42" i="25"/>
  <c r="J54" i="25"/>
  <c r="H56" i="25"/>
  <c r="J62" i="25"/>
  <c r="H64" i="25"/>
  <c r="D48" i="26"/>
  <c r="D132" i="26"/>
  <c r="F55" i="30"/>
  <c r="J10" i="25"/>
  <c r="H12" i="25"/>
  <c r="F14" i="25"/>
  <c r="L16" i="25"/>
  <c r="J18" i="25"/>
  <c r="H20" i="25"/>
  <c r="H31" i="25"/>
  <c r="F33" i="25"/>
  <c r="J37" i="25"/>
  <c r="H39" i="25"/>
  <c r="F41" i="25"/>
  <c r="F55" i="25"/>
  <c r="J59" i="25"/>
  <c r="H61" i="25"/>
  <c r="E48" i="26"/>
  <c r="C118" i="26"/>
  <c r="G132" i="26"/>
  <c r="E76" i="27"/>
  <c r="C48" i="26"/>
  <c r="D62" i="26"/>
  <c r="E76" i="26"/>
  <c r="G90" i="26"/>
  <c r="E118" i="26"/>
  <c r="C62" i="27"/>
  <c r="F90" i="27"/>
  <c r="L76" i="30"/>
  <c r="F48" i="26"/>
  <c r="G62" i="26"/>
  <c r="E104" i="26"/>
  <c r="E146" i="26"/>
  <c r="F160" i="26"/>
  <c r="G20" i="27"/>
  <c r="C48" i="27"/>
  <c r="E132" i="27"/>
  <c r="C90" i="26"/>
  <c r="F104" i="26"/>
  <c r="C132" i="26"/>
  <c r="G146" i="26"/>
  <c r="E48" i="27"/>
  <c r="F14" i="30"/>
  <c r="J32" i="30"/>
  <c r="C76" i="26"/>
  <c r="E90" i="26"/>
  <c r="F132" i="26"/>
  <c r="L38" i="30"/>
  <c r="L87" i="30"/>
  <c r="G118" i="27"/>
  <c r="F18" i="30"/>
  <c r="H31" i="30"/>
  <c r="D34" i="27"/>
  <c r="D62" i="27"/>
  <c r="C104" i="27"/>
  <c r="F132" i="27"/>
  <c r="J14" i="30"/>
  <c r="L20" i="30"/>
  <c r="F33" i="30"/>
  <c r="F78" i="30"/>
  <c r="F34" i="27"/>
  <c r="F62" i="27"/>
  <c r="D104" i="27"/>
  <c r="G132" i="27"/>
  <c r="J36" i="30"/>
  <c r="G34" i="27"/>
  <c r="E104" i="27"/>
  <c r="C160" i="27"/>
  <c r="F108" i="30"/>
  <c r="C76" i="27"/>
  <c r="G104" i="27"/>
  <c r="G146" i="27"/>
  <c r="L148" i="30"/>
  <c r="D76" i="27"/>
  <c r="F104" i="27"/>
  <c r="F146" i="27"/>
  <c r="F103" i="30"/>
  <c r="H99" i="30"/>
  <c r="G76" i="27"/>
  <c r="C90" i="27"/>
  <c r="E118" i="27"/>
  <c r="G160" i="27"/>
  <c r="E20" i="27"/>
  <c r="G48" i="27"/>
  <c r="D90" i="27"/>
  <c r="F118" i="27"/>
  <c r="J10" i="30"/>
  <c r="F13" i="30"/>
  <c r="L16" i="30"/>
  <c r="F40" i="30"/>
  <c r="L81" i="30"/>
  <c r="L99" i="30"/>
  <c r="H106" i="30"/>
  <c r="J142" i="30"/>
  <c r="H18" i="31"/>
  <c r="L285" i="30"/>
  <c r="E160" i="26"/>
  <c r="C34" i="27"/>
  <c r="D48" i="27"/>
  <c r="E62" i="27"/>
  <c r="F76" i="27"/>
  <c r="G90" i="27"/>
  <c r="C146" i="27"/>
  <c r="D160" i="27"/>
  <c r="J9" i="30"/>
  <c r="H11" i="30"/>
  <c r="F17" i="30"/>
  <c r="H19" i="30"/>
  <c r="F21" i="30"/>
  <c r="L34" i="30"/>
  <c r="F41" i="30"/>
  <c r="F101" i="30"/>
  <c r="L104" i="30"/>
  <c r="J120" i="30"/>
  <c r="D146" i="27"/>
  <c r="E160" i="27"/>
  <c r="J13" i="30"/>
  <c r="L15" i="30"/>
  <c r="J17" i="30"/>
  <c r="H152" i="30"/>
  <c r="C104" i="26"/>
  <c r="D118" i="26"/>
  <c r="E132" i="26"/>
  <c r="F146" i="26"/>
  <c r="G160" i="26"/>
  <c r="D20" i="27"/>
  <c r="E34" i="27"/>
  <c r="F48" i="27"/>
  <c r="G62" i="27"/>
  <c r="C118" i="27"/>
  <c r="D132" i="27"/>
  <c r="E146" i="27"/>
  <c r="F160" i="27"/>
  <c r="L19" i="30"/>
  <c r="H38" i="30"/>
  <c r="L84" i="30"/>
  <c r="F98" i="30"/>
  <c r="J101" i="30"/>
  <c r="F146" i="30"/>
  <c r="L170" i="30"/>
  <c r="H12" i="30"/>
  <c r="J18" i="30"/>
  <c r="F32" i="30"/>
  <c r="J40" i="30"/>
  <c r="L43" i="30"/>
  <c r="J103" i="30"/>
  <c r="H105" i="30"/>
  <c r="H107" i="30"/>
  <c r="H119" i="30"/>
  <c r="H121" i="30"/>
  <c r="J164" i="30"/>
  <c r="H174" i="30"/>
  <c r="L236" i="30"/>
  <c r="L42" i="31"/>
  <c r="L35" i="30"/>
  <c r="H42" i="30"/>
  <c r="L65" i="30"/>
  <c r="L105" i="30"/>
  <c r="J107" i="30"/>
  <c r="J109" i="30"/>
  <c r="L126" i="30"/>
  <c r="F168" i="30"/>
  <c r="F10" i="30"/>
  <c r="L12" i="30"/>
  <c r="H16" i="30"/>
  <c r="H34" i="30"/>
  <c r="J37" i="30"/>
  <c r="L57" i="30"/>
  <c r="F97" i="30"/>
  <c r="H130" i="30"/>
  <c r="F9" i="30"/>
  <c r="L11" i="30"/>
  <c r="H15" i="30"/>
  <c r="J21" i="30"/>
  <c r="W48" i="6"/>
  <c r="F42" i="2"/>
  <c r="U37" i="5"/>
  <c r="S37" i="5"/>
  <c r="O53" i="8"/>
  <c r="N53" i="8"/>
  <c r="M39" i="5"/>
  <c r="K39" i="5"/>
  <c r="I39" i="5"/>
  <c r="M50" i="6"/>
  <c r="N72" i="2"/>
  <c r="M72" i="2"/>
  <c r="L72" i="2"/>
  <c r="G42" i="2"/>
  <c r="N143" i="3"/>
  <c r="J49" i="2"/>
  <c r="K49" i="2"/>
  <c r="M49" i="2"/>
  <c r="L49" i="2"/>
  <c r="N49" i="2"/>
  <c r="N7" i="2"/>
  <c r="J7" i="2"/>
  <c r="K7" i="2"/>
  <c r="N71" i="3"/>
  <c r="L71" i="3"/>
  <c r="M71" i="3"/>
  <c r="J71" i="3"/>
  <c r="K71" i="3"/>
  <c r="K89" i="3"/>
  <c r="J89" i="3"/>
  <c r="N89" i="3"/>
  <c r="M89" i="3"/>
  <c r="L89" i="3"/>
  <c r="G121" i="3"/>
  <c r="N140" i="3"/>
  <c r="N178" i="3"/>
  <c r="H117" i="3"/>
  <c r="K45" i="6"/>
  <c r="I45" i="6"/>
  <c r="O13" i="8"/>
  <c r="N13" i="8"/>
  <c r="K15" i="2"/>
  <c r="J15" i="2"/>
  <c r="J39" i="2"/>
  <c r="K39" i="2"/>
  <c r="N63" i="2"/>
  <c r="J8" i="3"/>
  <c r="N8" i="3"/>
  <c r="M8" i="3"/>
  <c r="L8" i="3"/>
  <c r="K8" i="3"/>
  <c r="L24" i="3"/>
  <c r="N24" i="3"/>
  <c r="K24" i="3"/>
  <c r="M24" i="3"/>
  <c r="J24" i="3"/>
  <c r="K56" i="3"/>
  <c r="L56" i="3"/>
  <c r="M56" i="3"/>
  <c r="J56" i="3"/>
  <c r="E114" i="3"/>
  <c r="I120" i="3"/>
  <c r="N109" i="3"/>
  <c r="L109" i="3"/>
  <c r="K109" i="3"/>
  <c r="M109" i="3"/>
  <c r="J109" i="3"/>
  <c r="N182" i="3"/>
  <c r="M16" i="5"/>
  <c r="K16" i="5"/>
  <c r="I16" i="5"/>
  <c r="K77" i="14"/>
  <c r="J77" i="14"/>
  <c r="I77" i="14"/>
  <c r="F122" i="3"/>
  <c r="M17" i="6"/>
  <c r="J16" i="2"/>
  <c r="K16" i="2"/>
  <c r="K40" i="2"/>
  <c r="J40" i="2"/>
  <c r="N33" i="3"/>
  <c r="M33" i="3"/>
  <c r="L33" i="3"/>
  <c r="J33" i="3"/>
  <c r="K33" i="3"/>
  <c r="N86" i="3"/>
  <c r="M86" i="3"/>
  <c r="L86" i="3"/>
  <c r="J86" i="3"/>
  <c r="K86" i="3"/>
  <c r="E115" i="3"/>
  <c r="G122" i="3"/>
  <c r="K155" i="3"/>
  <c r="J155" i="3"/>
  <c r="K159" i="3"/>
  <c r="J159" i="3"/>
  <c r="K210" i="3"/>
  <c r="J210" i="3"/>
  <c r="L13" i="6"/>
  <c r="K13" i="6"/>
  <c r="J13" i="6"/>
  <c r="I13" i="6"/>
  <c r="M156" i="15"/>
  <c r="K156" i="15"/>
  <c r="J156" i="15"/>
  <c r="L156" i="15"/>
  <c r="I156" i="15"/>
  <c r="F119" i="3"/>
  <c r="K7" i="5"/>
  <c r="I7" i="5"/>
  <c r="M7" i="5"/>
  <c r="K15" i="5"/>
  <c r="I15" i="5"/>
  <c r="M15" i="5"/>
  <c r="K23" i="5"/>
  <c r="I23" i="5"/>
  <c r="M34" i="5"/>
  <c r="K34" i="5"/>
  <c r="I34" i="5"/>
  <c r="J43" i="12"/>
  <c r="I43" i="12"/>
  <c r="J42" i="12"/>
  <c r="I42" i="12"/>
  <c r="M56" i="13"/>
  <c r="K56" i="13"/>
  <c r="I56" i="13"/>
  <c r="K146" i="14"/>
  <c r="J146" i="14"/>
  <c r="I146" i="14"/>
  <c r="K83" i="15"/>
  <c r="J83" i="15"/>
  <c r="I83" i="15"/>
  <c r="H91" i="15"/>
  <c r="M83" i="15"/>
  <c r="L83" i="15"/>
  <c r="K54" i="16"/>
  <c r="J54" i="16"/>
  <c r="L54" i="16"/>
  <c r="I54" i="16"/>
  <c r="J20" i="3"/>
  <c r="N20" i="3"/>
  <c r="M20" i="3"/>
  <c r="L20" i="3"/>
  <c r="K20" i="3"/>
  <c r="J36" i="3"/>
  <c r="N36" i="3"/>
  <c r="L36" i="3"/>
  <c r="M36" i="3"/>
  <c r="K36" i="3"/>
  <c r="L97" i="3"/>
  <c r="K97" i="3"/>
  <c r="N97" i="3"/>
  <c r="J97" i="3"/>
  <c r="M97" i="3"/>
  <c r="I116" i="3"/>
  <c r="N105" i="3"/>
  <c r="J105" i="3"/>
  <c r="M105" i="3"/>
  <c r="L105" i="3"/>
  <c r="K105" i="3"/>
  <c r="K144" i="3"/>
  <c r="N144" i="3"/>
  <c r="J144" i="3"/>
  <c r="K32" i="6"/>
  <c r="I32" i="6"/>
  <c r="P9" i="9"/>
  <c r="O9" i="9"/>
  <c r="M142" i="13"/>
  <c r="J57" i="3"/>
  <c r="M57" i="3"/>
  <c r="K57" i="3"/>
  <c r="L57" i="3"/>
  <c r="F114" i="3"/>
  <c r="M19" i="6"/>
  <c r="J8" i="12"/>
  <c r="I8" i="12"/>
  <c r="M42" i="3"/>
  <c r="J42" i="3"/>
  <c r="L42" i="3"/>
  <c r="K42" i="3"/>
  <c r="M50" i="3"/>
  <c r="J50" i="3"/>
  <c r="L50" i="3"/>
  <c r="K50" i="3"/>
  <c r="N72" i="3"/>
  <c r="M72" i="3"/>
  <c r="L72" i="3"/>
  <c r="K72" i="3"/>
  <c r="J72" i="3"/>
  <c r="N90" i="3"/>
  <c r="M90" i="3"/>
  <c r="J90" i="3"/>
  <c r="L90" i="3"/>
  <c r="K90" i="3"/>
  <c r="N98" i="3"/>
  <c r="M98" i="3"/>
  <c r="L98" i="3"/>
  <c r="K98" i="3"/>
  <c r="J98" i="3"/>
  <c r="G118" i="3"/>
  <c r="N179" i="3"/>
  <c r="K179" i="3"/>
  <c r="J179" i="3"/>
  <c r="M10" i="5"/>
  <c r="K10" i="5"/>
  <c r="I10" i="5"/>
  <c r="M48" i="6"/>
  <c r="M43" i="3"/>
  <c r="L43" i="3"/>
  <c r="K43" i="3"/>
  <c r="J43" i="3"/>
  <c r="M51" i="3"/>
  <c r="L51" i="3"/>
  <c r="K51" i="3"/>
  <c r="J51" i="3"/>
  <c r="M59" i="3"/>
  <c r="L59" i="3"/>
  <c r="K59" i="3"/>
  <c r="J59" i="3"/>
  <c r="F115" i="3"/>
  <c r="F123" i="3"/>
  <c r="L10" i="3"/>
  <c r="K10" i="3"/>
  <c r="N10" i="3"/>
  <c r="J10" i="3"/>
  <c r="M10" i="3"/>
  <c r="L14" i="3"/>
  <c r="K14" i="3"/>
  <c r="J14" i="3"/>
  <c r="N14" i="3"/>
  <c r="M14" i="3"/>
  <c r="L18" i="3"/>
  <c r="N18" i="3"/>
  <c r="K18" i="3"/>
  <c r="J18" i="3"/>
  <c r="M18" i="3"/>
  <c r="L22" i="3"/>
  <c r="N22" i="3"/>
  <c r="K22" i="3"/>
  <c r="J22" i="3"/>
  <c r="M22" i="3"/>
  <c r="L26" i="3"/>
  <c r="N26" i="3"/>
  <c r="K26" i="3"/>
  <c r="J26" i="3"/>
  <c r="M26" i="3"/>
  <c r="L30" i="3"/>
  <c r="K30" i="3"/>
  <c r="J30" i="3"/>
  <c r="N30" i="3"/>
  <c r="M30" i="3"/>
  <c r="L34" i="3"/>
  <c r="K34" i="3"/>
  <c r="J34" i="3"/>
  <c r="N34" i="3"/>
  <c r="M34" i="3"/>
  <c r="L38" i="3"/>
  <c r="M38" i="3"/>
  <c r="K38" i="3"/>
  <c r="N38" i="3"/>
  <c r="J38" i="3"/>
  <c r="L44" i="3"/>
  <c r="K44" i="3"/>
  <c r="J44" i="3"/>
  <c r="M44" i="3"/>
  <c r="L52" i="3"/>
  <c r="K52" i="3"/>
  <c r="M52" i="3"/>
  <c r="J52" i="3"/>
  <c r="L60" i="3"/>
  <c r="K60" i="3"/>
  <c r="J60" i="3"/>
  <c r="M60" i="3"/>
  <c r="L65" i="3"/>
  <c r="N65" i="3"/>
  <c r="K65" i="3"/>
  <c r="J65" i="3"/>
  <c r="M65" i="3"/>
  <c r="L69" i="3"/>
  <c r="K69" i="3"/>
  <c r="J69" i="3"/>
  <c r="M69" i="3"/>
  <c r="N69" i="3"/>
  <c r="L83" i="3"/>
  <c r="K83" i="3"/>
  <c r="J83" i="3"/>
  <c r="N83" i="3"/>
  <c r="M83" i="3"/>
  <c r="L87" i="3"/>
  <c r="K87" i="3"/>
  <c r="J87" i="3"/>
  <c r="M87" i="3"/>
  <c r="N87" i="3"/>
  <c r="L91" i="3"/>
  <c r="K91" i="3"/>
  <c r="J91" i="3"/>
  <c r="N91" i="3"/>
  <c r="M91" i="3"/>
  <c r="L95" i="3"/>
  <c r="K95" i="3"/>
  <c r="J95" i="3"/>
  <c r="N95" i="3"/>
  <c r="M95" i="3"/>
  <c r="L99" i="3"/>
  <c r="M99" i="3"/>
  <c r="K99" i="3"/>
  <c r="N99" i="3"/>
  <c r="J99" i="3"/>
  <c r="L103" i="3"/>
  <c r="I114" i="3"/>
  <c r="K103" i="3"/>
  <c r="J103" i="3"/>
  <c r="N103" i="3"/>
  <c r="M103" i="3"/>
  <c r="G115" i="3"/>
  <c r="E116" i="3"/>
  <c r="L107" i="3"/>
  <c r="M107" i="3"/>
  <c r="K107" i="3"/>
  <c r="I118" i="3"/>
  <c r="J107" i="3"/>
  <c r="N107" i="3"/>
  <c r="G119" i="3"/>
  <c r="E120" i="3"/>
  <c r="L111" i="3"/>
  <c r="M111" i="3"/>
  <c r="K111" i="3"/>
  <c r="N111" i="3"/>
  <c r="J111" i="3"/>
  <c r="I122" i="3"/>
  <c r="G123" i="3"/>
  <c r="K12" i="5"/>
  <c r="J12" i="5"/>
  <c r="I12" i="5"/>
  <c r="L12" i="5"/>
  <c r="M12" i="5"/>
  <c r="J34" i="12"/>
  <c r="I34" i="12"/>
  <c r="M36" i="13"/>
  <c r="J57" i="14"/>
  <c r="I57" i="14"/>
  <c r="H65" i="14"/>
  <c r="K57" i="14"/>
  <c r="K11" i="2"/>
  <c r="J11" i="2"/>
  <c r="J22" i="2"/>
  <c r="N22" i="2"/>
  <c r="K22" i="2"/>
  <c r="K35" i="2"/>
  <c r="N35" i="2"/>
  <c r="J35" i="2"/>
  <c r="N12" i="3"/>
  <c r="J12" i="3"/>
  <c r="M12" i="3"/>
  <c r="K12" i="3"/>
  <c r="L12" i="3"/>
  <c r="N93" i="3"/>
  <c r="J93" i="3"/>
  <c r="M93" i="3"/>
  <c r="L93" i="3"/>
  <c r="K93" i="3"/>
  <c r="G113" i="3"/>
  <c r="E122" i="3"/>
  <c r="M27" i="6"/>
  <c r="J41" i="3"/>
  <c r="K41" i="3"/>
  <c r="M41" i="3"/>
  <c r="L41" i="3"/>
  <c r="K49" i="3"/>
  <c r="M49" i="3"/>
  <c r="L49" i="3"/>
  <c r="J49" i="3"/>
  <c r="H113" i="3"/>
  <c r="M29" i="5"/>
  <c r="L29" i="5"/>
  <c r="J29" i="5"/>
  <c r="P19" i="9"/>
  <c r="O19" i="9"/>
  <c r="J12" i="12"/>
  <c r="I12" i="12"/>
  <c r="K90" i="14"/>
  <c r="J90" i="14"/>
  <c r="I90" i="14"/>
  <c r="J12" i="2"/>
  <c r="K12" i="2"/>
  <c r="N32" i="2"/>
  <c r="J32" i="2"/>
  <c r="K32" i="2"/>
  <c r="N47" i="2"/>
  <c r="M47" i="2"/>
  <c r="L47" i="2"/>
  <c r="K47" i="2"/>
  <c r="J47" i="2"/>
  <c r="N9" i="3"/>
  <c r="J9" i="3"/>
  <c r="M9" i="3"/>
  <c r="L9" i="3"/>
  <c r="K9" i="3"/>
  <c r="N17" i="3"/>
  <c r="J17" i="3"/>
  <c r="M17" i="3"/>
  <c r="L17" i="3"/>
  <c r="K17" i="3"/>
  <c r="N29" i="3"/>
  <c r="M29" i="3"/>
  <c r="J29" i="3"/>
  <c r="L29" i="3"/>
  <c r="K29" i="3"/>
  <c r="N82" i="3"/>
  <c r="M82" i="3"/>
  <c r="L82" i="3"/>
  <c r="K82" i="3"/>
  <c r="J82" i="3"/>
  <c r="N94" i="3"/>
  <c r="M94" i="3"/>
  <c r="L94" i="3"/>
  <c r="J94" i="3"/>
  <c r="K94" i="3"/>
  <c r="N106" i="3"/>
  <c r="M106" i="3"/>
  <c r="J106" i="3"/>
  <c r="L106" i="3"/>
  <c r="I117" i="3"/>
  <c r="K106" i="3"/>
  <c r="K171" i="3"/>
  <c r="J171" i="3"/>
  <c r="N183" i="3"/>
  <c r="K183" i="3"/>
  <c r="J183" i="3"/>
  <c r="K26" i="5"/>
  <c r="I26" i="5"/>
  <c r="X16" i="12"/>
  <c r="V16" i="12"/>
  <c r="U16" i="12"/>
  <c r="H118" i="3"/>
  <c r="K45" i="3"/>
  <c r="L45" i="3"/>
  <c r="J45" i="3"/>
  <c r="M45" i="3"/>
  <c r="K53" i="3"/>
  <c r="M53" i="3"/>
  <c r="L53" i="3"/>
  <c r="J53" i="3"/>
  <c r="K61" i="3"/>
  <c r="M61" i="3"/>
  <c r="J61" i="3"/>
  <c r="L61" i="3"/>
  <c r="H115" i="3"/>
  <c r="F116" i="3"/>
  <c r="H119" i="3"/>
  <c r="F120" i="3"/>
  <c r="H123" i="3"/>
  <c r="J9" i="5"/>
  <c r="M9" i="5"/>
  <c r="L9" i="5"/>
  <c r="W12" i="6"/>
  <c r="W14" i="6"/>
  <c r="V22" i="6"/>
  <c r="U22" i="6"/>
  <c r="T22" i="6"/>
  <c r="S22" i="6"/>
  <c r="W22" i="6"/>
  <c r="O99" i="8"/>
  <c r="N99" i="8"/>
  <c r="P11" i="9"/>
  <c r="O11" i="9"/>
  <c r="S14" i="9"/>
  <c r="R14" i="9"/>
  <c r="M70" i="13"/>
  <c r="K16" i="3"/>
  <c r="N16" i="3"/>
  <c r="L16" i="3"/>
  <c r="M16" i="3"/>
  <c r="J16" i="3"/>
  <c r="N32" i="3"/>
  <c r="L32" i="3"/>
  <c r="K32" i="3"/>
  <c r="M32" i="3"/>
  <c r="J32" i="3"/>
  <c r="K40" i="3"/>
  <c r="L40" i="3"/>
  <c r="J40" i="3"/>
  <c r="M40" i="3"/>
  <c r="L48" i="3"/>
  <c r="M48" i="3"/>
  <c r="J48" i="3"/>
  <c r="K48" i="3"/>
  <c r="L67" i="3"/>
  <c r="N67" i="3"/>
  <c r="M67" i="3"/>
  <c r="K67" i="3"/>
  <c r="J67" i="3"/>
  <c r="K85" i="3"/>
  <c r="N85" i="3"/>
  <c r="M85" i="3"/>
  <c r="L85" i="3"/>
  <c r="J85" i="3"/>
  <c r="J101" i="3"/>
  <c r="N101" i="3"/>
  <c r="M101" i="3"/>
  <c r="K101" i="3"/>
  <c r="L101" i="3"/>
  <c r="E118" i="3"/>
  <c r="J217" i="3"/>
  <c r="K217" i="3"/>
  <c r="I8" i="5"/>
  <c r="M8" i="5"/>
  <c r="K8" i="5"/>
  <c r="M25" i="6"/>
  <c r="F118" i="3"/>
  <c r="I13" i="5"/>
  <c r="M13" i="5"/>
  <c r="K13" i="5"/>
  <c r="L24" i="6"/>
  <c r="K24" i="6"/>
  <c r="J24" i="6"/>
  <c r="I24" i="6"/>
  <c r="W46" i="6"/>
  <c r="N8" i="2"/>
  <c r="J8" i="2"/>
  <c r="K8" i="2"/>
  <c r="N36" i="2"/>
  <c r="J36" i="2"/>
  <c r="K36" i="2"/>
  <c r="N13" i="3"/>
  <c r="M13" i="3"/>
  <c r="J13" i="3"/>
  <c r="L13" i="3"/>
  <c r="K13" i="3"/>
  <c r="N25" i="3"/>
  <c r="M25" i="3"/>
  <c r="L25" i="3"/>
  <c r="K25" i="3"/>
  <c r="J25" i="3"/>
  <c r="N37" i="3"/>
  <c r="M37" i="3"/>
  <c r="J37" i="3"/>
  <c r="L37" i="3"/>
  <c r="K37" i="3"/>
  <c r="M58" i="3"/>
  <c r="J58" i="3"/>
  <c r="L58" i="3"/>
  <c r="K58" i="3"/>
  <c r="N102" i="3"/>
  <c r="M102" i="3"/>
  <c r="L102" i="3"/>
  <c r="J102" i="3"/>
  <c r="K102" i="3"/>
  <c r="I113" i="3"/>
  <c r="N110" i="3"/>
  <c r="M110" i="3"/>
  <c r="L110" i="3"/>
  <c r="K110" i="3"/>
  <c r="I121" i="3"/>
  <c r="J110" i="3"/>
  <c r="N141" i="3"/>
  <c r="J141" i="3"/>
  <c r="K141" i="3"/>
  <c r="J167" i="3"/>
  <c r="K167" i="3"/>
  <c r="N175" i="3"/>
  <c r="K175" i="3"/>
  <c r="J175" i="3"/>
  <c r="K218" i="3"/>
  <c r="J218" i="3"/>
  <c r="V41" i="12"/>
  <c r="U41" i="12"/>
  <c r="M87" i="13"/>
  <c r="H114" i="3"/>
  <c r="H122" i="3"/>
  <c r="J7" i="3"/>
  <c r="N7" i="3"/>
  <c r="M7" i="3"/>
  <c r="K7" i="3"/>
  <c r="L7" i="3"/>
  <c r="J11" i="3"/>
  <c r="L11" i="3"/>
  <c r="N11" i="3"/>
  <c r="M11" i="3"/>
  <c r="K11" i="3"/>
  <c r="J15" i="3"/>
  <c r="N15" i="3"/>
  <c r="K15" i="3"/>
  <c r="M15" i="3"/>
  <c r="L15" i="3"/>
  <c r="J19" i="3"/>
  <c r="N19" i="3"/>
  <c r="K19" i="3"/>
  <c r="M19" i="3"/>
  <c r="L19" i="3"/>
  <c r="J23" i="3"/>
  <c r="N23" i="3"/>
  <c r="M23" i="3"/>
  <c r="K23" i="3"/>
  <c r="L23" i="3"/>
  <c r="J27" i="3"/>
  <c r="N27" i="3"/>
  <c r="L27" i="3"/>
  <c r="M27" i="3"/>
  <c r="K27" i="3"/>
  <c r="J31" i="3"/>
  <c r="N31" i="3"/>
  <c r="L31" i="3"/>
  <c r="M31" i="3"/>
  <c r="K31" i="3"/>
  <c r="J35" i="3"/>
  <c r="N35" i="3"/>
  <c r="K35" i="3"/>
  <c r="M35" i="3"/>
  <c r="L35" i="3"/>
  <c r="J39" i="3"/>
  <c r="N39" i="3"/>
  <c r="L39" i="3"/>
  <c r="K39" i="3"/>
  <c r="M39" i="3"/>
  <c r="J46" i="3"/>
  <c r="M46" i="3"/>
  <c r="L46" i="3"/>
  <c r="K46" i="3"/>
  <c r="J54" i="3"/>
  <c r="M54" i="3"/>
  <c r="K54" i="3"/>
  <c r="L54" i="3"/>
  <c r="J62" i="3"/>
  <c r="N62" i="3"/>
  <c r="M62" i="3"/>
  <c r="L62" i="3"/>
  <c r="K62" i="3"/>
  <c r="J66" i="3"/>
  <c r="N66" i="3"/>
  <c r="M66" i="3"/>
  <c r="K66" i="3"/>
  <c r="L66" i="3"/>
  <c r="J70" i="3"/>
  <c r="N70" i="3"/>
  <c r="M70" i="3"/>
  <c r="K70" i="3"/>
  <c r="L70" i="3"/>
  <c r="J80" i="3"/>
  <c r="N80" i="3"/>
  <c r="M80" i="3"/>
  <c r="L80" i="3"/>
  <c r="K80" i="3"/>
  <c r="J84" i="3"/>
  <c r="N84" i="3"/>
  <c r="L84" i="3"/>
  <c r="M84" i="3"/>
  <c r="K84" i="3"/>
  <c r="J88" i="3"/>
  <c r="N88" i="3"/>
  <c r="K88" i="3"/>
  <c r="M88" i="3"/>
  <c r="L88" i="3"/>
  <c r="J92" i="3"/>
  <c r="N92" i="3"/>
  <c r="M92" i="3"/>
  <c r="L92" i="3"/>
  <c r="K92" i="3"/>
  <c r="J96" i="3"/>
  <c r="M96" i="3"/>
  <c r="K96" i="3"/>
  <c r="N96" i="3"/>
  <c r="L96" i="3"/>
  <c r="J100" i="3"/>
  <c r="N100" i="3"/>
  <c r="M100" i="3"/>
  <c r="L100" i="3"/>
  <c r="K100" i="3"/>
  <c r="E113" i="3"/>
  <c r="J104" i="3"/>
  <c r="N104" i="3"/>
  <c r="M104" i="3"/>
  <c r="K104" i="3"/>
  <c r="L104" i="3"/>
  <c r="I115" i="3"/>
  <c r="G116" i="3"/>
  <c r="E117" i="3"/>
  <c r="J108" i="3"/>
  <c r="I119" i="3"/>
  <c r="L108" i="3"/>
  <c r="M108" i="3"/>
  <c r="K108" i="3"/>
  <c r="N108" i="3"/>
  <c r="G120" i="3"/>
  <c r="E121" i="3"/>
  <c r="J112" i="3"/>
  <c r="N112" i="3"/>
  <c r="I123" i="3"/>
  <c r="K112" i="3"/>
  <c r="L112" i="3"/>
  <c r="M112" i="3"/>
  <c r="J135" i="3"/>
  <c r="N135" i="3"/>
  <c r="K135" i="3"/>
  <c r="O15" i="8"/>
  <c r="N15" i="8"/>
  <c r="M96" i="13"/>
  <c r="K96" i="13"/>
  <c r="I96" i="13"/>
  <c r="T22" i="14"/>
  <c r="K73" i="2"/>
  <c r="N73" i="2"/>
  <c r="J73" i="2"/>
  <c r="N28" i="3"/>
  <c r="M28" i="3"/>
  <c r="L28" i="3"/>
  <c r="K28" i="3"/>
  <c r="J28" i="3"/>
  <c r="K63" i="3"/>
  <c r="J63" i="3"/>
  <c r="N63" i="3"/>
  <c r="M63" i="3"/>
  <c r="L63" i="3"/>
  <c r="L81" i="3"/>
  <c r="N81" i="3"/>
  <c r="M81" i="3"/>
  <c r="K81" i="3"/>
  <c r="J81" i="3"/>
  <c r="G117" i="3"/>
  <c r="N136" i="3"/>
  <c r="J41" i="5"/>
  <c r="M41" i="5"/>
  <c r="L41" i="5"/>
  <c r="U43" i="6"/>
  <c r="W43" i="6"/>
  <c r="S43" i="6"/>
  <c r="H121" i="3"/>
  <c r="N23" i="2"/>
  <c r="J23" i="2"/>
  <c r="K23" i="2"/>
  <c r="N21" i="3"/>
  <c r="M21" i="3"/>
  <c r="L21" i="3"/>
  <c r="K21" i="3"/>
  <c r="J21" i="3"/>
  <c r="N64" i="3"/>
  <c r="M64" i="3"/>
  <c r="L64" i="3"/>
  <c r="J64" i="3"/>
  <c r="K64" i="3"/>
  <c r="N68" i="3"/>
  <c r="M68" i="3"/>
  <c r="J68" i="3"/>
  <c r="L68" i="3"/>
  <c r="K68" i="3"/>
  <c r="G114" i="3"/>
  <c r="E119" i="3"/>
  <c r="E123" i="3"/>
  <c r="N137" i="3"/>
  <c r="K137" i="3"/>
  <c r="J137" i="3"/>
  <c r="N145" i="3"/>
  <c r="K145" i="3"/>
  <c r="J145" i="3"/>
  <c r="K163" i="3"/>
  <c r="J163" i="3"/>
  <c r="K214" i="3"/>
  <c r="J214" i="3"/>
  <c r="L37" i="5"/>
  <c r="J37" i="5"/>
  <c r="O102" i="8"/>
  <c r="N102" i="8"/>
  <c r="K21" i="2"/>
  <c r="M21" i="2"/>
  <c r="L21" i="2"/>
  <c r="J21" i="2"/>
  <c r="H42" i="2"/>
  <c r="F43" i="2"/>
  <c r="F67" i="2"/>
  <c r="L47" i="3"/>
  <c r="M47" i="3"/>
  <c r="K47" i="3"/>
  <c r="J47" i="3"/>
  <c r="L55" i="3"/>
  <c r="J55" i="3"/>
  <c r="M55" i="3"/>
  <c r="K55" i="3"/>
  <c r="F113" i="3"/>
  <c r="H116" i="3"/>
  <c r="F117" i="3"/>
  <c r="H120" i="3"/>
  <c r="F121" i="3"/>
  <c r="M11" i="5"/>
  <c r="M33" i="5"/>
  <c r="S15" i="9"/>
  <c r="R15" i="9"/>
  <c r="P10" i="9"/>
  <c r="O10" i="9"/>
  <c r="S16" i="9"/>
  <c r="R16" i="9"/>
  <c r="J23" i="12"/>
  <c r="I23" i="12"/>
  <c r="J31" i="12"/>
  <c r="I31" i="12"/>
  <c r="M53" i="13"/>
  <c r="M73" i="13"/>
  <c r="K73" i="13"/>
  <c r="I73" i="13"/>
  <c r="J126" i="14"/>
  <c r="I126" i="14"/>
  <c r="K126" i="14"/>
  <c r="O32" i="8"/>
  <c r="N32" i="8"/>
  <c r="P18" i="9"/>
  <c r="O18" i="9"/>
  <c r="J13" i="12"/>
  <c r="I13" i="12"/>
  <c r="K133" i="14"/>
  <c r="J133" i="14"/>
  <c r="I133" i="14"/>
  <c r="J152" i="14"/>
  <c r="I152" i="14"/>
  <c r="K152" i="14"/>
  <c r="K23" i="15"/>
  <c r="J23" i="15"/>
  <c r="I23" i="15"/>
  <c r="M23" i="15"/>
  <c r="L23" i="15"/>
  <c r="Z46" i="18"/>
  <c r="AA46" i="18"/>
  <c r="O12" i="8"/>
  <c r="N12" i="8"/>
  <c r="O37" i="8"/>
  <c r="N37" i="8"/>
  <c r="N75" i="8"/>
  <c r="P17" i="9"/>
  <c r="O17" i="9"/>
  <c r="J27" i="12"/>
  <c r="I27" i="12"/>
  <c r="M13" i="13"/>
  <c r="K13" i="13"/>
  <c r="I13" i="13"/>
  <c r="K25" i="13"/>
  <c r="I25" i="13"/>
  <c r="M25" i="13"/>
  <c r="M116" i="13"/>
  <c r="K64" i="14"/>
  <c r="J64" i="14"/>
  <c r="I64" i="14"/>
  <c r="J83" i="14"/>
  <c r="I83" i="14"/>
  <c r="K83" i="14"/>
  <c r="M27" i="15"/>
  <c r="K27" i="15"/>
  <c r="J27" i="15"/>
  <c r="L27" i="15"/>
  <c r="H35" i="15"/>
  <c r="I27" i="15"/>
  <c r="M116" i="15"/>
  <c r="L116" i="15"/>
  <c r="J116" i="15"/>
  <c r="I116" i="15"/>
  <c r="K116" i="15"/>
  <c r="K160" i="15"/>
  <c r="J160" i="15"/>
  <c r="I160" i="15"/>
  <c r="M160" i="15"/>
  <c r="L160" i="15"/>
  <c r="L18" i="16"/>
  <c r="J18" i="16"/>
  <c r="I18" i="16"/>
  <c r="K18" i="16"/>
  <c r="K58" i="16"/>
  <c r="J58" i="16"/>
  <c r="I58" i="16"/>
  <c r="L58" i="16"/>
  <c r="K131" i="16"/>
  <c r="J131" i="16"/>
  <c r="L131" i="16"/>
  <c r="I131" i="16"/>
  <c r="O80" i="8"/>
  <c r="N80" i="8"/>
  <c r="J38" i="12"/>
  <c r="I38" i="12"/>
  <c r="Y11" i="13"/>
  <c r="W11" i="13"/>
  <c r="M22" i="13"/>
  <c r="K22" i="13"/>
  <c r="I22" i="13"/>
  <c r="K42" i="13"/>
  <c r="I42" i="13"/>
  <c r="M42" i="13"/>
  <c r="M124" i="13"/>
  <c r="K103" i="14"/>
  <c r="J103" i="14"/>
  <c r="I103" i="14"/>
  <c r="M56" i="15"/>
  <c r="L56" i="15"/>
  <c r="J56" i="15"/>
  <c r="I56" i="15"/>
  <c r="K56" i="15"/>
  <c r="K100" i="15"/>
  <c r="J100" i="15"/>
  <c r="I100" i="15"/>
  <c r="M100" i="15"/>
  <c r="L100" i="15"/>
  <c r="AB69" i="18"/>
  <c r="AA69" i="18"/>
  <c r="Z69" i="18"/>
  <c r="O10" i="8"/>
  <c r="N10" i="8"/>
  <c r="O34" i="8"/>
  <c r="N34" i="8"/>
  <c r="O97" i="8"/>
  <c r="N97" i="8"/>
  <c r="Z19" i="13"/>
  <c r="Y19" i="13"/>
  <c r="X19" i="13"/>
  <c r="W19" i="13"/>
  <c r="M39" i="13"/>
  <c r="K39" i="13"/>
  <c r="I39" i="13"/>
  <c r="K59" i="13"/>
  <c r="I59" i="13"/>
  <c r="M59" i="13"/>
  <c r="J31" i="14"/>
  <c r="I31" i="14"/>
  <c r="K31" i="14"/>
  <c r="K159" i="14"/>
  <c r="J159" i="14"/>
  <c r="I159" i="14"/>
  <c r="M104" i="15"/>
  <c r="K104" i="15"/>
  <c r="J104" i="15"/>
  <c r="L104" i="15"/>
  <c r="I104" i="15"/>
  <c r="Y12" i="16"/>
  <c r="X12" i="16"/>
  <c r="Z12" i="16"/>
  <c r="W12" i="16"/>
  <c r="K136" i="16"/>
  <c r="J136" i="16"/>
  <c r="I136" i="16"/>
  <c r="H135" i="16"/>
  <c r="L136" i="16"/>
  <c r="S23" i="18"/>
  <c r="R23" i="18"/>
  <c r="Q22" i="18"/>
  <c r="O31" i="8"/>
  <c r="N31" i="8"/>
  <c r="O77" i="8"/>
  <c r="N77" i="8"/>
  <c r="O104" i="8"/>
  <c r="N104" i="8"/>
  <c r="S9" i="9"/>
  <c r="R9" i="9"/>
  <c r="P12" i="9"/>
  <c r="O12" i="9"/>
  <c r="S17" i="9"/>
  <c r="R17" i="9"/>
  <c r="P20" i="9"/>
  <c r="O20" i="9"/>
  <c r="M14" i="13"/>
  <c r="M24" i="13"/>
  <c r="M41" i="13"/>
  <c r="M58" i="13"/>
  <c r="M75" i="13"/>
  <c r="M113" i="13"/>
  <c r="K113" i="13"/>
  <c r="I113" i="13"/>
  <c r="J159" i="13"/>
  <c r="M159" i="13"/>
  <c r="L159" i="13"/>
  <c r="K21" i="14"/>
  <c r="J21" i="14"/>
  <c r="I21" i="14"/>
  <c r="J100" i="14"/>
  <c r="I100" i="14"/>
  <c r="K100" i="14"/>
  <c r="K120" i="14"/>
  <c r="J120" i="14"/>
  <c r="I120" i="14"/>
  <c r="M20" i="15"/>
  <c r="K20" i="15"/>
  <c r="J20" i="15"/>
  <c r="L20" i="15"/>
  <c r="I20" i="15"/>
  <c r="M96" i="15"/>
  <c r="K96" i="15"/>
  <c r="J96" i="15"/>
  <c r="L96" i="15"/>
  <c r="I96" i="15"/>
  <c r="K152" i="15"/>
  <c r="J152" i="15"/>
  <c r="I152" i="15"/>
  <c r="M152" i="15"/>
  <c r="L152" i="15"/>
  <c r="X10" i="16"/>
  <c r="Z10" i="16"/>
  <c r="L31" i="16"/>
  <c r="J31" i="16"/>
  <c r="I31" i="16"/>
  <c r="K31" i="16"/>
  <c r="Z10" i="17"/>
  <c r="X10" i="17"/>
  <c r="W10" i="17"/>
  <c r="Y10" i="17"/>
  <c r="Q20" i="18"/>
  <c r="S12" i="18"/>
  <c r="R12" i="18"/>
  <c r="J30" i="18"/>
  <c r="I30" i="18"/>
  <c r="O9" i="8"/>
  <c r="N9" i="8"/>
  <c r="O36" i="8"/>
  <c r="N36" i="8"/>
  <c r="O101" i="8"/>
  <c r="N101" i="8"/>
  <c r="S10" i="9"/>
  <c r="R10" i="9"/>
  <c r="P13" i="9"/>
  <c r="O13" i="9"/>
  <c r="S18" i="9"/>
  <c r="R18" i="9"/>
  <c r="P21" i="9"/>
  <c r="O21" i="9"/>
  <c r="M27" i="13"/>
  <c r="M44" i="13"/>
  <c r="M61" i="13"/>
  <c r="M79" i="13"/>
  <c r="M93" i="13"/>
  <c r="M122" i="13"/>
  <c r="M155" i="13"/>
  <c r="U17" i="14"/>
  <c r="AA9" i="15"/>
  <c r="W9" i="15"/>
  <c r="Y9" i="15"/>
  <c r="K71" i="16"/>
  <c r="J71" i="16"/>
  <c r="L71" i="16"/>
  <c r="I71" i="16"/>
  <c r="L83" i="16"/>
  <c r="J83" i="16"/>
  <c r="I83" i="16"/>
  <c r="K83" i="16"/>
  <c r="H91" i="16"/>
  <c r="K127" i="16"/>
  <c r="J127" i="16"/>
  <c r="I127" i="16"/>
  <c r="L127" i="16"/>
  <c r="L160" i="16"/>
  <c r="J160" i="16"/>
  <c r="I160" i="16"/>
  <c r="K160" i="16"/>
  <c r="O14" i="8"/>
  <c r="N14" i="8"/>
  <c r="O33" i="8"/>
  <c r="N33" i="8"/>
  <c r="O98" i="8"/>
  <c r="N98" i="8"/>
  <c r="S11" i="9"/>
  <c r="R11" i="9"/>
  <c r="P14" i="9"/>
  <c r="O14" i="9"/>
  <c r="S19" i="9"/>
  <c r="R19" i="9"/>
  <c r="M9" i="13"/>
  <c r="M17" i="13"/>
  <c r="M30" i="13"/>
  <c r="M47" i="13"/>
  <c r="M65" i="13"/>
  <c r="M82" i="13"/>
  <c r="M101" i="13"/>
  <c r="K18" i="15"/>
  <c r="J18" i="15"/>
  <c r="I18" i="15"/>
  <c r="M18" i="15"/>
  <c r="L18" i="15"/>
  <c r="M47" i="15"/>
  <c r="L47" i="15"/>
  <c r="J47" i="15"/>
  <c r="I47" i="15"/>
  <c r="K47" i="15"/>
  <c r="M125" i="15"/>
  <c r="L125" i="15"/>
  <c r="J125" i="15"/>
  <c r="I125" i="15"/>
  <c r="K125" i="15"/>
  <c r="H133" i="15"/>
  <c r="K123" i="16"/>
  <c r="J123" i="16"/>
  <c r="L123" i="16"/>
  <c r="I123" i="16"/>
  <c r="K118" i="17"/>
  <c r="I118" i="17"/>
  <c r="Z108" i="18"/>
  <c r="AA108" i="18"/>
  <c r="R129" i="18"/>
  <c r="S129" i="18"/>
  <c r="N11" i="8"/>
  <c r="O11" i="8"/>
  <c r="N38" i="8"/>
  <c r="O38" i="8"/>
  <c r="N103" i="8"/>
  <c r="O103" i="8"/>
  <c r="R12" i="9"/>
  <c r="S12" i="9"/>
  <c r="O15" i="9"/>
  <c r="P15" i="9"/>
  <c r="R20" i="9"/>
  <c r="S20" i="9"/>
  <c r="M33" i="13"/>
  <c r="M51" i="13"/>
  <c r="M68" i="13"/>
  <c r="M85" i="13"/>
  <c r="M99" i="13"/>
  <c r="M110" i="13"/>
  <c r="M151" i="13"/>
  <c r="K47" i="14"/>
  <c r="J47" i="14"/>
  <c r="I47" i="14"/>
  <c r="M87" i="15"/>
  <c r="K87" i="15"/>
  <c r="J87" i="15"/>
  <c r="I87" i="15"/>
  <c r="L87" i="15"/>
  <c r="K67" i="16"/>
  <c r="J67" i="16"/>
  <c r="I67" i="16"/>
  <c r="L67" i="16"/>
  <c r="L100" i="16"/>
  <c r="J100" i="16"/>
  <c r="I100" i="16"/>
  <c r="K100" i="16"/>
  <c r="R60" i="18"/>
  <c r="S60" i="18"/>
  <c r="O16" i="8"/>
  <c r="N16" i="8"/>
  <c r="O35" i="8"/>
  <c r="N35" i="8"/>
  <c r="O100" i="8"/>
  <c r="N100" i="8"/>
  <c r="S13" i="9"/>
  <c r="R13" i="9"/>
  <c r="O16" i="9"/>
  <c r="P16" i="9"/>
  <c r="M10" i="13"/>
  <c r="M18" i="13"/>
  <c r="M32" i="13"/>
  <c r="M50" i="13"/>
  <c r="M67" i="13"/>
  <c r="M84" i="13"/>
  <c r="M108" i="13"/>
  <c r="K34" i="14"/>
  <c r="J34" i="14"/>
  <c r="I34" i="14"/>
  <c r="K116" i="14"/>
  <c r="J116" i="14"/>
  <c r="I116" i="14"/>
  <c r="K31" i="15"/>
  <c r="J31" i="15"/>
  <c r="I31" i="15"/>
  <c r="M31" i="15"/>
  <c r="L31" i="15"/>
  <c r="M65" i="15"/>
  <c r="L65" i="15"/>
  <c r="J65" i="15"/>
  <c r="I65" i="15"/>
  <c r="K65" i="15"/>
  <c r="K62" i="16"/>
  <c r="J62" i="16"/>
  <c r="L62" i="16"/>
  <c r="I62" i="16"/>
  <c r="K118" i="16"/>
  <c r="J118" i="16"/>
  <c r="I118" i="16"/>
  <c r="L118" i="16"/>
  <c r="K140" i="16"/>
  <c r="J140" i="16"/>
  <c r="L140" i="16"/>
  <c r="I140" i="16"/>
  <c r="L152" i="16"/>
  <c r="J152" i="16"/>
  <c r="I152" i="16"/>
  <c r="K152" i="16"/>
  <c r="K94" i="13"/>
  <c r="I94" i="13"/>
  <c r="M94" i="13"/>
  <c r="L102" i="13"/>
  <c r="K102" i="13"/>
  <c r="J102" i="13"/>
  <c r="I102" i="13"/>
  <c r="M102" i="13"/>
  <c r="L111" i="13"/>
  <c r="J111" i="13"/>
  <c r="M111" i="13"/>
  <c r="L120" i="13"/>
  <c r="J120" i="13"/>
  <c r="M120" i="13"/>
  <c r="U21" i="14"/>
  <c r="J40" i="14"/>
  <c r="I40" i="14"/>
  <c r="K40" i="14"/>
  <c r="K60" i="14"/>
  <c r="J60" i="14"/>
  <c r="I60" i="14"/>
  <c r="K73" i="14"/>
  <c r="J73" i="14"/>
  <c r="I73" i="14"/>
  <c r="J109" i="14"/>
  <c r="I109" i="14"/>
  <c r="K109" i="14"/>
  <c r="K129" i="14"/>
  <c r="J129" i="14"/>
  <c r="I129" i="14"/>
  <c r="K142" i="14"/>
  <c r="J142" i="14"/>
  <c r="I142" i="14"/>
  <c r="K40" i="15"/>
  <c r="J40" i="15"/>
  <c r="I40" i="15"/>
  <c r="M40" i="15"/>
  <c r="L40" i="15"/>
  <c r="M44" i="15"/>
  <c r="K44" i="15"/>
  <c r="J44" i="15"/>
  <c r="L44" i="15"/>
  <c r="I44" i="15"/>
  <c r="M73" i="15"/>
  <c r="L73" i="15"/>
  <c r="J73" i="15"/>
  <c r="I73" i="15"/>
  <c r="K73" i="15"/>
  <c r="K109" i="15"/>
  <c r="J109" i="15"/>
  <c r="I109" i="15"/>
  <c r="M109" i="15"/>
  <c r="L109" i="15"/>
  <c r="M113" i="15"/>
  <c r="K113" i="15"/>
  <c r="J113" i="15"/>
  <c r="L113" i="15"/>
  <c r="I113" i="15"/>
  <c r="M142" i="15"/>
  <c r="L142" i="15"/>
  <c r="J142" i="15"/>
  <c r="I142" i="15"/>
  <c r="K142" i="15"/>
  <c r="X14" i="16"/>
  <c r="Z14" i="16"/>
  <c r="Y16" i="16"/>
  <c r="X16" i="16"/>
  <c r="Z16" i="16"/>
  <c r="W16" i="16"/>
  <c r="L40" i="16"/>
  <c r="J40" i="16"/>
  <c r="I40" i="16"/>
  <c r="K40" i="16"/>
  <c r="K75" i="16"/>
  <c r="J75" i="16"/>
  <c r="I75" i="16"/>
  <c r="L75" i="16"/>
  <c r="M80" i="16"/>
  <c r="H79" i="16"/>
  <c r="K80" i="16"/>
  <c r="J80" i="16"/>
  <c r="L80" i="16"/>
  <c r="I80" i="16"/>
  <c r="L109" i="16"/>
  <c r="J109" i="16"/>
  <c r="I109" i="16"/>
  <c r="K109" i="16"/>
  <c r="K144" i="16"/>
  <c r="J144" i="16"/>
  <c r="I144" i="16"/>
  <c r="L144" i="16"/>
  <c r="AA83" i="18"/>
  <c r="Z83" i="18"/>
  <c r="K8" i="13"/>
  <c r="J8" i="13"/>
  <c r="I8" i="13"/>
  <c r="M8" i="13"/>
  <c r="L8" i="13"/>
  <c r="M12" i="13"/>
  <c r="K16" i="13"/>
  <c r="J16" i="13"/>
  <c r="I16" i="13"/>
  <c r="M16" i="13"/>
  <c r="L16" i="13"/>
  <c r="K28" i="13"/>
  <c r="J28" i="13"/>
  <c r="I28" i="13"/>
  <c r="M28" i="13"/>
  <c r="L28" i="13"/>
  <c r="M37" i="13"/>
  <c r="K45" i="13"/>
  <c r="J45" i="13"/>
  <c r="I45" i="13"/>
  <c r="M45" i="13"/>
  <c r="L45" i="13"/>
  <c r="M54" i="13"/>
  <c r="M71" i="13"/>
  <c r="K80" i="13"/>
  <c r="J80" i="13"/>
  <c r="I80" i="13"/>
  <c r="M80" i="13"/>
  <c r="L80" i="13"/>
  <c r="M88" i="13"/>
  <c r="J97" i="13"/>
  <c r="M97" i="13"/>
  <c r="L97" i="13"/>
  <c r="M106" i="13"/>
  <c r="M114" i="13"/>
  <c r="M141" i="13"/>
  <c r="J14" i="14"/>
  <c r="I14" i="14"/>
  <c r="K14" i="14"/>
  <c r="K30" i="14"/>
  <c r="J30" i="14"/>
  <c r="I30" i="14"/>
  <c r="K86" i="14"/>
  <c r="J86" i="14"/>
  <c r="I86" i="14"/>
  <c r="K99" i="14"/>
  <c r="J99" i="14"/>
  <c r="H107" i="14"/>
  <c r="I99" i="14"/>
  <c r="J134" i="14"/>
  <c r="I134" i="14"/>
  <c r="K134" i="14"/>
  <c r="K155" i="14"/>
  <c r="J155" i="14"/>
  <c r="I155" i="14"/>
  <c r="H163" i="14"/>
  <c r="K48" i="15"/>
  <c r="J48" i="15"/>
  <c r="I48" i="15"/>
  <c r="M48" i="15"/>
  <c r="L48" i="15"/>
  <c r="M53" i="15"/>
  <c r="K53" i="15"/>
  <c r="J53" i="15"/>
  <c r="L53" i="15"/>
  <c r="I53" i="15"/>
  <c r="M82" i="15"/>
  <c r="L82" i="15"/>
  <c r="J82" i="15"/>
  <c r="I82" i="15"/>
  <c r="K82" i="15"/>
  <c r="K117" i="15"/>
  <c r="J117" i="15"/>
  <c r="I117" i="15"/>
  <c r="M117" i="15"/>
  <c r="L117" i="15"/>
  <c r="M122" i="15"/>
  <c r="K122" i="15"/>
  <c r="J122" i="15"/>
  <c r="L122" i="15"/>
  <c r="I122" i="15"/>
  <c r="M151" i="15"/>
  <c r="L151" i="15"/>
  <c r="J151" i="15"/>
  <c r="I151" i="15"/>
  <c r="K151" i="15"/>
  <c r="X18" i="16"/>
  <c r="Z18" i="16"/>
  <c r="Y20" i="16"/>
  <c r="X20" i="16"/>
  <c r="Z20" i="16"/>
  <c r="W20" i="16"/>
  <c r="L48" i="16"/>
  <c r="J48" i="16"/>
  <c r="I48" i="16"/>
  <c r="K48" i="16"/>
  <c r="K84" i="16"/>
  <c r="J84" i="16"/>
  <c r="I84" i="16"/>
  <c r="L84" i="16"/>
  <c r="K88" i="16"/>
  <c r="J88" i="16"/>
  <c r="L88" i="16"/>
  <c r="I88" i="16"/>
  <c r="L117" i="16"/>
  <c r="J117" i="16"/>
  <c r="I117" i="16"/>
  <c r="K117" i="16"/>
  <c r="K153" i="16"/>
  <c r="J153" i="16"/>
  <c r="I153" i="16"/>
  <c r="H161" i="16"/>
  <c r="L153" i="16"/>
  <c r="K157" i="16"/>
  <c r="J157" i="16"/>
  <c r="L157" i="16"/>
  <c r="I157" i="16"/>
  <c r="K11" i="17"/>
  <c r="J11" i="17"/>
  <c r="I11" i="17"/>
  <c r="L11" i="17"/>
  <c r="K13" i="17"/>
  <c r="J13" i="17"/>
  <c r="L13" i="17"/>
  <c r="I13" i="17"/>
  <c r="H21" i="17"/>
  <c r="X16" i="17"/>
  <c r="Z16" i="17"/>
  <c r="I88" i="17"/>
  <c r="M88" i="17"/>
  <c r="K88" i="17"/>
  <c r="R13" i="18"/>
  <c r="T13" i="18"/>
  <c r="S13" i="18"/>
  <c r="K13" i="14"/>
  <c r="J13" i="14"/>
  <c r="I13" i="14"/>
  <c r="K43" i="14"/>
  <c r="J43" i="14"/>
  <c r="I43" i="14"/>
  <c r="H51" i="14"/>
  <c r="K56" i="14"/>
  <c r="J56" i="14"/>
  <c r="I56" i="14"/>
  <c r="J91" i="14"/>
  <c r="I91" i="14"/>
  <c r="K91" i="14"/>
  <c r="K112" i="14"/>
  <c r="J112" i="14"/>
  <c r="I112" i="14"/>
  <c r="K125" i="14"/>
  <c r="J125" i="14"/>
  <c r="I125" i="14"/>
  <c r="J160" i="14"/>
  <c r="I160" i="14"/>
  <c r="K160" i="14"/>
  <c r="K57" i="15"/>
  <c r="J57" i="15"/>
  <c r="I57" i="15"/>
  <c r="M57" i="15"/>
  <c r="L57" i="15"/>
  <c r="M61" i="15"/>
  <c r="K61" i="15"/>
  <c r="J61" i="15"/>
  <c r="L61" i="15"/>
  <c r="I61" i="15"/>
  <c r="M90" i="15"/>
  <c r="L90" i="15"/>
  <c r="J90" i="15"/>
  <c r="I90" i="15"/>
  <c r="K90" i="15"/>
  <c r="K126" i="15"/>
  <c r="J126" i="15"/>
  <c r="I126" i="15"/>
  <c r="M126" i="15"/>
  <c r="L126" i="15"/>
  <c r="M130" i="15"/>
  <c r="K130" i="15"/>
  <c r="J130" i="15"/>
  <c r="L130" i="15"/>
  <c r="I130" i="15"/>
  <c r="M159" i="15"/>
  <c r="L159" i="15"/>
  <c r="J159" i="15"/>
  <c r="I159" i="15"/>
  <c r="K159" i="15"/>
  <c r="K24" i="16"/>
  <c r="J24" i="16"/>
  <c r="I24" i="16"/>
  <c r="L24" i="16"/>
  <c r="H23" i="16"/>
  <c r="K28" i="16"/>
  <c r="J28" i="16"/>
  <c r="L28" i="16"/>
  <c r="I28" i="16"/>
  <c r="L57" i="16"/>
  <c r="J57" i="16"/>
  <c r="I57" i="16"/>
  <c r="K57" i="16"/>
  <c r="K97" i="16"/>
  <c r="J97" i="16"/>
  <c r="L97" i="16"/>
  <c r="H105" i="16"/>
  <c r="I97" i="16"/>
  <c r="L126" i="16"/>
  <c r="J126" i="16"/>
  <c r="I126" i="16"/>
  <c r="K126" i="16"/>
  <c r="R9" i="18"/>
  <c r="Q8" i="18"/>
  <c r="T23" i="18" s="1"/>
  <c r="T9" i="18"/>
  <c r="S9" i="18"/>
  <c r="S66" i="18"/>
  <c r="R66" i="18"/>
  <c r="T66" i="18"/>
  <c r="R85" i="18"/>
  <c r="S85" i="18"/>
  <c r="AA94" i="18"/>
  <c r="Z94" i="18"/>
  <c r="J48" i="14"/>
  <c r="I48" i="14"/>
  <c r="K48" i="14"/>
  <c r="K69" i="14"/>
  <c r="J69" i="14"/>
  <c r="I69" i="14"/>
  <c r="K82" i="14"/>
  <c r="J82" i="14"/>
  <c r="I82" i="14"/>
  <c r="J117" i="14"/>
  <c r="I117" i="14"/>
  <c r="K117" i="14"/>
  <c r="K138" i="14"/>
  <c r="J138" i="14"/>
  <c r="I138" i="14"/>
  <c r="K151" i="14"/>
  <c r="J151" i="14"/>
  <c r="I151" i="14"/>
  <c r="K10" i="15"/>
  <c r="J10" i="15"/>
  <c r="I10" i="15"/>
  <c r="L10" i="15"/>
  <c r="M10" i="15"/>
  <c r="M12" i="15"/>
  <c r="K12" i="15"/>
  <c r="J12" i="15"/>
  <c r="I12" i="15"/>
  <c r="L12" i="15"/>
  <c r="M30" i="15"/>
  <c r="L30" i="15"/>
  <c r="J30" i="15"/>
  <c r="I30" i="15"/>
  <c r="K30" i="15"/>
  <c r="K66" i="15"/>
  <c r="J66" i="15"/>
  <c r="I66" i="15"/>
  <c r="L66" i="15"/>
  <c r="M66" i="15"/>
  <c r="M70" i="15"/>
  <c r="K70" i="15"/>
  <c r="J70" i="15"/>
  <c r="I70" i="15"/>
  <c r="L70" i="15"/>
  <c r="M99" i="15"/>
  <c r="L99" i="15"/>
  <c r="J99" i="15"/>
  <c r="I99" i="15"/>
  <c r="K99" i="15"/>
  <c r="K135" i="15"/>
  <c r="J135" i="15"/>
  <c r="I135" i="15"/>
  <c r="L135" i="15"/>
  <c r="M135" i="15"/>
  <c r="M139" i="15"/>
  <c r="K139" i="15"/>
  <c r="J139" i="15"/>
  <c r="H147" i="15"/>
  <c r="I139" i="15"/>
  <c r="L139" i="15"/>
  <c r="L10" i="16"/>
  <c r="J10" i="16"/>
  <c r="H9" i="16"/>
  <c r="M127" i="16" s="1"/>
  <c r="I10" i="16"/>
  <c r="K10" i="16"/>
  <c r="K32" i="16"/>
  <c r="J32" i="16"/>
  <c r="I32" i="16"/>
  <c r="L32" i="16"/>
  <c r="M66" i="16"/>
  <c r="H65" i="16"/>
  <c r="L66" i="16"/>
  <c r="J66" i="16"/>
  <c r="I66" i="16"/>
  <c r="K66" i="16"/>
  <c r="K101" i="16"/>
  <c r="J101" i="16"/>
  <c r="I101" i="16"/>
  <c r="L101" i="16"/>
  <c r="K29" i="17"/>
  <c r="I29" i="17"/>
  <c r="L29" i="17"/>
  <c r="J29" i="17"/>
  <c r="K17" i="14"/>
  <c r="J17" i="14"/>
  <c r="I17" i="14"/>
  <c r="J22" i="14"/>
  <c r="I22" i="14"/>
  <c r="K22" i="14"/>
  <c r="K26" i="14"/>
  <c r="J26" i="14"/>
  <c r="I26" i="14"/>
  <c r="K39" i="14"/>
  <c r="J39" i="14"/>
  <c r="I39" i="14"/>
  <c r="J74" i="14"/>
  <c r="I74" i="14"/>
  <c r="K74" i="14"/>
  <c r="K95" i="14"/>
  <c r="J95" i="14"/>
  <c r="I95" i="14"/>
  <c r="J143" i="14"/>
  <c r="I143" i="14"/>
  <c r="K143" i="14"/>
  <c r="K14" i="15"/>
  <c r="J14" i="15"/>
  <c r="I14" i="15"/>
  <c r="M14" i="15"/>
  <c r="L14" i="15"/>
  <c r="M16" i="15"/>
  <c r="K16" i="15"/>
  <c r="J16" i="15"/>
  <c r="I16" i="15"/>
  <c r="L16" i="15"/>
  <c r="M39" i="15"/>
  <c r="L39" i="15"/>
  <c r="J39" i="15"/>
  <c r="I39" i="15"/>
  <c r="K39" i="15"/>
  <c r="K74" i="15"/>
  <c r="J74" i="15"/>
  <c r="I74" i="15"/>
  <c r="M74" i="15"/>
  <c r="L74" i="15"/>
  <c r="M79" i="15"/>
  <c r="K79" i="15"/>
  <c r="J79" i="15"/>
  <c r="L79" i="15"/>
  <c r="I79" i="15"/>
  <c r="M108" i="15"/>
  <c r="L108" i="15"/>
  <c r="J108" i="15"/>
  <c r="I108" i="15"/>
  <c r="K108" i="15"/>
  <c r="K143" i="15"/>
  <c r="J143" i="15"/>
  <c r="I143" i="15"/>
  <c r="L143" i="15"/>
  <c r="M143" i="15"/>
  <c r="L14" i="16"/>
  <c r="J14" i="16"/>
  <c r="I14" i="16"/>
  <c r="K14" i="16"/>
  <c r="K41" i="16"/>
  <c r="J41" i="16"/>
  <c r="I41" i="16"/>
  <c r="H49" i="16"/>
  <c r="L41" i="16"/>
  <c r="K45" i="16"/>
  <c r="J45" i="16"/>
  <c r="L45" i="16"/>
  <c r="I45" i="16"/>
  <c r="L74" i="16"/>
  <c r="J74" i="16"/>
  <c r="I74" i="16"/>
  <c r="K74" i="16"/>
  <c r="K110" i="16"/>
  <c r="J110" i="16"/>
  <c r="I110" i="16"/>
  <c r="L110" i="16"/>
  <c r="K114" i="16"/>
  <c r="J114" i="16"/>
  <c r="L114" i="16"/>
  <c r="I114" i="16"/>
  <c r="L143" i="16"/>
  <c r="J143" i="16"/>
  <c r="I143" i="16"/>
  <c r="K143" i="16"/>
  <c r="T10" i="18"/>
  <c r="S10" i="18"/>
  <c r="R10" i="18"/>
  <c r="Y50" i="18"/>
  <c r="AA51" i="18"/>
  <c r="Z51" i="18"/>
  <c r="T115" i="18"/>
  <c r="S115" i="18"/>
  <c r="R115" i="18"/>
  <c r="K15" i="14"/>
  <c r="I15" i="14"/>
  <c r="H23" i="14"/>
  <c r="J15" i="14"/>
  <c r="K32" i="14"/>
  <c r="I32" i="14"/>
  <c r="J32" i="14"/>
  <c r="K41" i="14"/>
  <c r="I41" i="14"/>
  <c r="J41" i="14"/>
  <c r="K49" i="14"/>
  <c r="I49" i="14"/>
  <c r="J49" i="14"/>
  <c r="K58" i="14"/>
  <c r="I58" i="14"/>
  <c r="J58" i="14"/>
  <c r="K67" i="14"/>
  <c r="I67" i="14"/>
  <c r="J67" i="14"/>
  <c r="K75" i="14"/>
  <c r="I75" i="14"/>
  <c r="J75" i="14"/>
  <c r="K84" i="14"/>
  <c r="I84" i="14"/>
  <c r="J84" i="14"/>
  <c r="K92" i="14"/>
  <c r="I92" i="14"/>
  <c r="J92" i="14"/>
  <c r="K101" i="14"/>
  <c r="I101" i="14"/>
  <c r="J101" i="14"/>
  <c r="K110" i="14"/>
  <c r="I110" i="14"/>
  <c r="J110" i="14"/>
  <c r="K118" i="14"/>
  <c r="I118" i="14"/>
  <c r="J118" i="14"/>
  <c r="K127" i="14"/>
  <c r="I127" i="14"/>
  <c r="H135" i="14"/>
  <c r="J127" i="14"/>
  <c r="K144" i="14"/>
  <c r="I144" i="14"/>
  <c r="J144" i="14"/>
  <c r="K153" i="14"/>
  <c r="I153" i="14"/>
  <c r="J153" i="14"/>
  <c r="K161" i="14"/>
  <c r="I161" i="14"/>
  <c r="J161" i="14"/>
  <c r="M11" i="15"/>
  <c r="L11" i="15"/>
  <c r="K11" i="15"/>
  <c r="I11" i="15"/>
  <c r="J11" i="15"/>
  <c r="M15" i="15"/>
  <c r="L15" i="15"/>
  <c r="K15" i="15"/>
  <c r="I15" i="15"/>
  <c r="J15" i="15"/>
  <c r="M19" i="15"/>
  <c r="L19" i="15"/>
  <c r="K19" i="15"/>
  <c r="I19" i="15"/>
  <c r="J19" i="15"/>
  <c r="M25" i="15"/>
  <c r="L25" i="15"/>
  <c r="K25" i="15"/>
  <c r="I25" i="15"/>
  <c r="J25" i="15"/>
  <c r="M33" i="15"/>
  <c r="L33" i="15"/>
  <c r="K33" i="15"/>
  <c r="I33" i="15"/>
  <c r="J33" i="15"/>
  <c r="M42" i="15"/>
  <c r="L42" i="15"/>
  <c r="K42" i="15"/>
  <c r="I42" i="15"/>
  <c r="J42" i="15"/>
  <c r="M51" i="15"/>
  <c r="L51" i="15"/>
  <c r="K51" i="15"/>
  <c r="I51" i="15"/>
  <c r="J51" i="15"/>
  <c r="M59" i="15"/>
  <c r="L59" i="15"/>
  <c r="K59" i="15"/>
  <c r="I59" i="15"/>
  <c r="J59" i="15"/>
  <c r="M68" i="15"/>
  <c r="L68" i="15"/>
  <c r="K68" i="15"/>
  <c r="I68" i="15"/>
  <c r="J68" i="15"/>
  <c r="M76" i="15"/>
  <c r="L76" i="15"/>
  <c r="K76" i="15"/>
  <c r="I76" i="15"/>
  <c r="J76" i="15"/>
  <c r="M85" i="15"/>
  <c r="L85" i="15"/>
  <c r="K85" i="15"/>
  <c r="I85" i="15"/>
  <c r="J85" i="15"/>
  <c r="M94" i="15"/>
  <c r="L94" i="15"/>
  <c r="K94" i="15"/>
  <c r="I94" i="15"/>
  <c r="J94" i="15"/>
  <c r="M102" i="15"/>
  <c r="L102" i="15"/>
  <c r="K102" i="15"/>
  <c r="I102" i="15"/>
  <c r="J102" i="15"/>
  <c r="M111" i="15"/>
  <c r="L111" i="15"/>
  <c r="K111" i="15"/>
  <c r="I111" i="15"/>
  <c r="H119" i="15"/>
  <c r="J111" i="15"/>
  <c r="M128" i="15"/>
  <c r="L128" i="15"/>
  <c r="K128" i="15"/>
  <c r="I128" i="15"/>
  <c r="J128" i="15"/>
  <c r="M137" i="15"/>
  <c r="L137" i="15"/>
  <c r="K137" i="15"/>
  <c r="I137" i="15"/>
  <c r="J137" i="15"/>
  <c r="M145" i="15"/>
  <c r="L145" i="15"/>
  <c r="K145" i="15"/>
  <c r="I145" i="15"/>
  <c r="J145" i="15"/>
  <c r="M154" i="15"/>
  <c r="L154" i="15"/>
  <c r="K154" i="15"/>
  <c r="I154" i="15"/>
  <c r="J154" i="15"/>
  <c r="L26" i="16"/>
  <c r="K26" i="16"/>
  <c r="I26" i="16"/>
  <c r="J26" i="16"/>
  <c r="L34" i="16"/>
  <c r="K34" i="16"/>
  <c r="I34" i="16"/>
  <c r="J34" i="16"/>
  <c r="L43" i="16"/>
  <c r="K43" i="16"/>
  <c r="I43" i="16"/>
  <c r="J43" i="16"/>
  <c r="H51" i="16"/>
  <c r="L52" i="16"/>
  <c r="K52" i="16"/>
  <c r="I52" i="16"/>
  <c r="J52" i="16"/>
  <c r="L60" i="16"/>
  <c r="K60" i="16"/>
  <c r="I60" i="16"/>
  <c r="J60" i="16"/>
  <c r="L69" i="16"/>
  <c r="K69" i="16"/>
  <c r="I69" i="16"/>
  <c r="H77" i="16"/>
  <c r="J69" i="16"/>
  <c r="L86" i="16"/>
  <c r="K86" i="16"/>
  <c r="I86" i="16"/>
  <c r="J86" i="16"/>
  <c r="L95" i="16"/>
  <c r="K95" i="16"/>
  <c r="I95" i="16"/>
  <c r="J95" i="16"/>
  <c r="L103" i="16"/>
  <c r="K103" i="16"/>
  <c r="I103" i="16"/>
  <c r="J103" i="16"/>
  <c r="L112" i="16"/>
  <c r="K112" i="16"/>
  <c r="I112" i="16"/>
  <c r="J112" i="16"/>
  <c r="M129" i="16"/>
  <c r="L129" i="16"/>
  <c r="K129" i="16"/>
  <c r="I129" i="16"/>
  <c r="J129" i="16"/>
  <c r="L138" i="16"/>
  <c r="K138" i="16"/>
  <c r="I138" i="16"/>
  <c r="J138" i="16"/>
  <c r="L146" i="16"/>
  <c r="K146" i="16"/>
  <c r="I146" i="16"/>
  <c r="J146" i="16"/>
  <c r="L155" i="16"/>
  <c r="K155" i="16"/>
  <c r="I155" i="16"/>
  <c r="J155" i="16"/>
  <c r="L12" i="17"/>
  <c r="K12" i="17"/>
  <c r="I12" i="17"/>
  <c r="J12" i="17"/>
  <c r="AA44" i="18"/>
  <c r="Z44" i="18"/>
  <c r="T47" i="18"/>
  <c r="S47" i="18"/>
  <c r="R47" i="18"/>
  <c r="S70" i="18"/>
  <c r="R70" i="18"/>
  <c r="T70" i="18"/>
  <c r="Z73" i="18"/>
  <c r="AA73" i="18"/>
  <c r="T95" i="18"/>
  <c r="R95" i="18"/>
  <c r="S95" i="18"/>
  <c r="AB98" i="18"/>
  <c r="Z98" i="18"/>
  <c r="AA98" i="18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H93" i="14"/>
  <c r="I85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L28" i="15"/>
  <c r="K28" i="15"/>
  <c r="J28" i="15"/>
  <c r="M28" i="15"/>
  <c r="I28" i="15"/>
  <c r="L37" i="15"/>
  <c r="K37" i="15"/>
  <c r="J37" i="15"/>
  <c r="I37" i="15"/>
  <c r="M37" i="15"/>
  <c r="L45" i="15"/>
  <c r="K45" i="15"/>
  <c r="J45" i="15"/>
  <c r="M45" i="15"/>
  <c r="I45" i="15"/>
  <c r="L54" i="15"/>
  <c r="K54" i="15"/>
  <c r="J54" i="15"/>
  <c r="I54" i="15"/>
  <c r="M54" i="15"/>
  <c r="L62" i="15"/>
  <c r="K62" i="15"/>
  <c r="J62" i="15"/>
  <c r="M62" i="15"/>
  <c r="I62" i="15"/>
  <c r="L71" i="15"/>
  <c r="K71" i="15"/>
  <c r="J71" i="15"/>
  <c r="M71" i="15"/>
  <c r="I71" i="15"/>
  <c r="L80" i="15"/>
  <c r="K80" i="15"/>
  <c r="J80" i="15"/>
  <c r="M80" i="15"/>
  <c r="I80" i="15"/>
  <c r="L88" i="15"/>
  <c r="K88" i="15"/>
  <c r="J88" i="15"/>
  <c r="M88" i="15"/>
  <c r="I88" i="15"/>
  <c r="L97" i="15"/>
  <c r="K97" i="15"/>
  <c r="J97" i="15"/>
  <c r="H105" i="15"/>
  <c r="M97" i="15"/>
  <c r="I97" i="15"/>
  <c r="L114" i="15"/>
  <c r="K114" i="15"/>
  <c r="J114" i="15"/>
  <c r="M114" i="15"/>
  <c r="I114" i="15"/>
  <c r="L123" i="15"/>
  <c r="K123" i="15"/>
  <c r="J123" i="15"/>
  <c r="M123" i="15"/>
  <c r="I123" i="15"/>
  <c r="L131" i="15"/>
  <c r="K131" i="15"/>
  <c r="J131" i="15"/>
  <c r="M131" i="15"/>
  <c r="I131" i="15"/>
  <c r="L140" i="15"/>
  <c r="K140" i="15"/>
  <c r="J140" i="15"/>
  <c r="M140" i="15"/>
  <c r="I140" i="15"/>
  <c r="L149" i="15"/>
  <c r="K149" i="15"/>
  <c r="J149" i="15"/>
  <c r="M149" i="15"/>
  <c r="I149" i="15"/>
  <c r="L157" i="15"/>
  <c r="K157" i="15"/>
  <c r="J157" i="15"/>
  <c r="M157" i="15"/>
  <c r="I157" i="15"/>
  <c r="L13" i="16"/>
  <c r="K13" i="16"/>
  <c r="J13" i="16"/>
  <c r="H21" i="16"/>
  <c r="I13" i="16"/>
  <c r="L17" i="16"/>
  <c r="K17" i="16"/>
  <c r="J17" i="16"/>
  <c r="M17" i="16"/>
  <c r="I17" i="16"/>
  <c r="L29" i="16"/>
  <c r="K29" i="16"/>
  <c r="J29" i="16"/>
  <c r="I29" i="16"/>
  <c r="L38" i="16"/>
  <c r="K38" i="16"/>
  <c r="J38" i="16"/>
  <c r="H37" i="16"/>
  <c r="I38" i="16"/>
  <c r="L46" i="16"/>
  <c r="K46" i="16"/>
  <c r="J46" i="16"/>
  <c r="M46" i="16"/>
  <c r="I46" i="16"/>
  <c r="L55" i="16"/>
  <c r="K55" i="16"/>
  <c r="J55" i="16"/>
  <c r="H63" i="16"/>
  <c r="I55" i="16"/>
  <c r="L72" i="16"/>
  <c r="K72" i="16"/>
  <c r="J72" i="16"/>
  <c r="I72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L115" i="16"/>
  <c r="K115" i="16"/>
  <c r="J115" i="16"/>
  <c r="I115" i="16"/>
  <c r="L124" i="16"/>
  <c r="K124" i="16"/>
  <c r="J124" i="16"/>
  <c r="I124" i="16"/>
  <c r="L132" i="16"/>
  <c r="K132" i="16"/>
  <c r="J132" i="16"/>
  <c r="I132" i="16"/>
  <c r="L141" i="16"/>
  <c r="K141" i="16"/>
  <c r="J141" i="16"/>
  <c r="I141" i="16"/>
  <c r="L150" i="16"/>
  <c r="K150" i="16"/>
  <c r="J150" i="16"/>
  <c r="H149" i="16"/>
  <c r="I150" i="16"/>
  <c r="L158" i="16"/>
  <c r="K158" i="16"/>
  <c r="J158" i="16"/>
  <c r="I158" i="16"/>
  <c r="L20" i="17"/>
  <c r="I20" i="17"/>
  <c r="K20" i="17"/>
  <c r="J20" i="17"/>
  <c r="K25" i="17"/>
  <c r="J25" i="17"/>
  <c r="L25" i="17"/>
  <c r="I25" i="17"/>
  <c r="J28" i="17"/>
  <c r="I28" i="17"/>
  <c r="L28" i="17"/>
  <c r="M28" i="17"/>
  <c r="K28" i="17"/>
  <c r="AA53" i="18"/>
  <c r="Z53" i="18"/>
  <c r="T56" i="18"/>
  <c r="S56" i="18"/>
  <c r="R56" i="18"/>
  <c r="AB59" i="18"/>
  <c r="AA59" i="18"/>
  <c r="Z59" i="18"/>
  <c r="T81" i="18"/>
  <c r="S81" i="18"/>
  <c r="R81" i="18"/>
  <c r="AA152" i="18"/>
  <c r="Z152" i="18"/>
  <c r="Y160" i="18"/>
  <c r="J18" i="14"/>
  <c r="I18" i="14"/>
  <c r="K18" i="14"/>
  <c r="J27" i="14"/>
  <c r="I27" i="14"/>
  <c r="K27" i="14"/>
  <c r="J35" i="14"/>
  <c r="I35" i="14"/>
  <c r="K35" i="14"/>
  <c r="J44" i="14"/>
  <c r="I44" i="14"/>
  <c r="K44" i="14"/>
  <c r="J53" i="14"/>
  <c r="I53" i="14"/>
  <c r="K53" i="14"/>
  <c r="J61" i="14"/>
  <c r="I61" i="14"/>
  <c r="K61" i="14"/>
  <c r="J70" i="14"/>
  <c r="I70" i="14"/>
  <c r="K70" i="14"/>
  <c r="J78" i="14"/>
  <c r="I78" i="14"/>
  <c r="K78" i="14"/>
  <c r="J87" i="14"/>
  <c r="I87" i="14"/>
  <c r="K87" i="14"/>
  <c r="J96" i="14"/>
  <c r="I96" i="14"/>
  <c r="K96" i="14"/>
  <c r="J104" i="14"/>
  <c r="I104" i="14"/>
  <c r="K104" i="14"/>
  <c r="J113" i="14"/>
  <c r="I113" i="14"/>
  <c r="H121" i="14"/>
  <c r="K113" i="14"/>
  <c r="J130" i="14"/>
  <c r="I130" i="14"/>
  <c r="K130" i="14"/>
  <c r="J139" i="14"/>
  <c r="I139" i="14"/>
  <c r="K139" i="14"/>
  <c r="J147" i="14"/>
  <c r="I147" i="14"/>
  <c r="K147" i="14"/>
  <c r="J156" i="14"/>
  <c r="I156" i="14"/>
  <c r="K156" i="14"/>
  <c r="J26" i="15"/>
  <c r="I26" i="15"/>
  <c r="M26" i="15"/>
  <c r="L26" i="15"/>
  <c r="K26" i="15"/>
  <c r="J34" i="15"/>
  <c r="I34" i="15"/>
  <c r="M34" i="15"/>
  <c r="K34" i="15"/>
  <c r="L34" i="15"/>
  <c r="J43" i="15"/>
  <c r="I43" i="15"/>
  <c r="M43" i="15"/>
  <c r="K43" i="15"/>
  <c r="L43" i="15"/>
  <c r="J52" i="15"/>
  <c r="I52" i="15"/>
  <c r="M52" i="15"/>
  <c r="L52" i="15"/>
  <c r="K52" i="15"/>
  <c r="J60" i="15"/>
  <c r="I60" i="15"/>
  <c r="M60" i="15"/>
  <c r="L60" i="15"/>
  <c r="K60" i="15"/>
  <c r="J69" i="15"/>
  <c r="I69" i="15"/>
  <c r="H77" i="15"/>
  <c r="M69" i="15"/>
  <c r="L69" i="15"/>
  <c r="K69" i="15"/>
  <c r="J86" i="15"/>
  <c r="I86" i="15"/>
  <c r="M86" i="15"/>
  <c r="L86" i="15"/>
  <c r="K86" i="15"/>
  <c r="J95" i="15"/>
  <c r="I95" i="15"/>
  <c r="M95" i="15"/>
  <c r="L95" i="15"/>
  <c r="K95" i="15"/>
  <c r="J103" i="15"/>
  <c r="I103" i="15"/>
  <c r="M103" i="15"/>
  <c r="K103" i="15"/>
  <c r="L103" i="15"/>
  <c r="J112" i="15"/>
  <c r="I112" i="15"/>
  <c r="M112" i="15"/>
  <c r="L112" i="15"/>
  <c r="K112" i="15"/>
  <c r="J121" i="15"/>
  <c r="I121" i="15"/>
  <c r="M121" i="15"/>
  <c r="K121" i="15"/>
  <c r="L121" i="15"/>
  <c r="J129" i="15"/>
  <c r="I129" i="15"/>
  <c r="M129" i="15"/>
  <c r="L129" i="15"/>
  <c r="K129" i="15"/>
  <c r="J138" i="15"/>
  <c r="I138" i="15"/>
  <c r="M138" i="15"/>
  <c r="L138" i="15"/>
  <c r="K138" i="15"/>
  <c r="J146" i="15"/>
  <c r="I146" i="15"/>
  <c r="M146" i="15"/>
  <c r="L146" i="15"/>
  <c r="K146" i="15"/>
  <c r="J155" i="15"/>
  <c r="I155" i="15"/>
  <c r="M155" i="15"/>
  <c r="L155" i="15"/>
  <c r="K155" i="15"/>
  <c r="J12" i="16"/>
  <c r="I12" i="16"/>
  <c r="K12" i="16"/>
  <c r="L12" i="16"/>
  <c r="J16" i="16"/>
  <c r="I16" i="16"/>
  <c r="L16" i="16"/>
  <c r="K16" i="16"/>
  <c r="J20" i="16"/>
  <c r="I20" i="16"/>
  <c r="K20" i="16"/>
  <c r="L20" i="16"/>
  <c r="J27" i="16"/>
  <c r="I27" i="16"/>
  <c r="H35" i="16"/>
  <c r="L27" i="16"/>
  <c r="K27" i="16"/>
  <c r="J44" i="16"/>
  <c r="I44" i="16"/>
  <c r="L44" i="16"/>
  <c r="K44" i="16"/>
  <c r="J53" i="16"/>
  <c r="I53" i="16"/>
  <c r="L53" i="16"/>
  <c r="K53" i="16"/>
  <c r="J61" i="16"/>
  <c r="I61" i="16"/>
  <c r="L61" i="16"/>
  <c r="K61" i="16"/>
  <c r="J70" i="16"/>
  <c r="I70" i="16"/>
  <c r="M70" i="16"/>
  <c r="K70" i="16"/>
  <c r="L70" i="16"/>
  <c r="J87" i="16"/>
  <c r="I87" i="16"/>
  <c r="L87" i="16"/>
  <c r="K87" i="16"/>
  <c r="J96" i="16"/>
  <c r="I96" i="16"/>
  <c r="L96" i="16"/>
  <c r="K96" i="16"/>
  <c r="J104" i="16"/>
  <c r="I104" i="16"/>
  <c r="L104" i="16"/>
  <c r="K104" i="16"/>
  <c r="J113" i="16"/>
  <c r="I113" i="16"/>
  <c r="L113" i="16"/>
  <c r="K113" i="16"/>
  <c r="J122" i="16"/>
  <c r="I122" i="16"/>
  <c r="H121" i="16"/>
  <c r="L122" i="16"/>
  <c r="K122" i="16"/>
  <c r="J130" i="16"/>
  <c r="I130" i="16"/>
  <c r="L130" i="16"/>
  <c r="K130" i="16"/>
  <c r="J139" i="16"/>
  <c r="I139" i="16"/>
  <c r="H147" i="16"/>
  <c r="K139" i="16"/>
  <c r="L139" i="16"/>
  <c r="J156" i="16"/>
  <c r="I156" i="16"/>
  <c r="L156" i="16"/>
  <c r="K156" i="16"/>
  <c r="K19" i="17"/>
  <c r="J19" i="17"/>
  <c r="L19" i="17"/>
  <c r="I19" i="17"/>
  <c r="H23" i="17"/>
  <c r="J24" i="17"/>
  <c r="K24" i="17"/>
  <c r="I24" i="17"/>
  <c r="L24" i="17"/>
  <c r="K42" i="17"/>
  <c r="J42" i="17"/>
  <c r="I42" i="17"/>
  <c r="L42" i="17"/>
  <c r="T14" i="18"/>
  <c r="S14" i="18"/>
  <c r="R14" i="18"/>
  <c r="T16" i="18"/>
  <c r="S16" i="18"/>
  <c r="R16" i="18"/>
  <c r="AA113" i="18"/>
  <c r="Z113" i="18"/>
  <c r="S135" i="18"/>
  <c r="R135" i="18"/>
  <c r="T135" i="18"/>
  <c r="Q134" i="18"/>
  <c r="AA138" i="18"/>
  <c r="Z138" i="18"/>
  <c r="Y146" i="18"/>
  <c r="H61" i="21"/>
  <c r="J61" i="21"/>
  <c r="I61" i="21"/>
  <c r="I11" i="14"/>
  <c r="K11" i="14"/>
  <c r="J11" i="14"/>
  <c r="I19" i="14"/>
  <c r="K19" i="14"/>
  <c r="J19" i="14"/>
  <c r="I28" i="14"/>
  <c r="K28" i="14"/>
  <c r="J28" i="14"/>
  <c r="I36" i="14"/>
  <c r="J36" i="14"/>
  <c r="K36" i="14"/>
  <c r="I45" i="14"/>
  <c r="K45" i="14"/>
  <c r="J45" i="14"/>
  <c r="I54" i="14"/>
  <c r="J54" i="14"/>
  <c r="K54" i="14"/>
  <c r="I62" i="14"/>
  <c r="K62" i="14"/>
  <c r="J62" i="14"/>
  <c r="I71" i="14"/>
  <c r="H79" i="14"/>
  <c r="K71" i="14"/>
  <c r="J71" i="14"/>
  <c r="I88" i="14"/>
  <c r="K88" i="14"/>
  <c r="J88" i="14"/>
  <c r="I97" i="14"/>
  <c r="K97" i="14"/>
  <c r="J97" i="14"/>
  <c r="I105" i="14"/>
  <c r="K105" i="14"/>
  <c r="J105" i="14"/>
  <c r="I114" i="14"/>
  <c r="K114" i="14"/>
  <c r="J114" i="14"/>
  <c r="I123" i="14"/>
  <c r="J123" i="14"/>
  <c r="K123" i="14"/>
  <c r="I131" i="14"/>
  <c r="K131" i="14"/>
  <c r="J131" i="14"/>
  <c r="I140" i="14"/>
  <c r="K140" i="14"/>
  <c r="J140" i="14"/>
  <c r="I148" i="14"/>
  <c r="K148" i="14"/>
  <c r="J148" i="14"/>
  <c r="I157" i="14"/>
  <c r="K157" i="14"/>
  <c r="J157" i="14"/>
  <c r="I9" i="15"/>
  <c r="M9" i="15"/>
  <c r="L9" i="15"/>
  <c r="K9" i="15"/>
  <c r="J9" i="15"/>
  <c r="I13" i="15"/>
  <c r="H21" i="15"/>
  <c r="M13" i="15"/>
  <c r="L13" i="15"/>
  <c r="J13" i="15"/>
  <c r="K13" i="15"/>
  <c r="I17" i="15"/>
  <c r="M17" i="15"/>
  <c r="L17" i="15"/>
  <c r="K17" i="15"/>
  <c r="J17" i="15"/>
  <c r="I29" i="15"/>
  <c r="M29" i="15"/>
  <c r="L29" i="15"/>
  <c r="K29" i="15"/>
  <c r="J29" i="15"/>
  <c r="I38" i="15"/>
  <c r="M38" i="15"/>
  <c r="L38" i="15"/>
  <c r="K38" i="15"/>
  <c r="J38" i="15"/>
  <c r="I46" i="15"/>
  <c r="M46" i="15"/>
  <c r="L46" i="15"/>
  <c r="K46" i="15"/>
  <c r="J46" i="15"/>
  <c r="I55" i="15"/>
  <c r="H63" i="15"/>
  <c r="M55" i="15"/>
  <c r="L55" i="15"/>
  <c r="K55" i="15"/>
  <c r="J55" i="15"/>
  <c r="I72" i="15"/>
  <c r="M72" i="15"/>
  <c r="L72" i="15"/>
  <c r="J72" i="15"/>
  <c r="K72" i="15"/>
  <c r="I81" i="15"/>
  <c r="M81" i="15"/>
  <c r="L81" i="15"/>
  <c r="K81" i="15"/>
  <c r="J81" i="15"/>
  <c r="I89" i="15"/>
  <c r="M89" i="15"/>
  <c r="L89" i="15"/>
  <c r="K89" i="15"/>
  <c r="J89" i="15"/>
  <c r="I98" i="15"/>
  <c r="M98" i="15"/>
  <c r="L98" i="15"/>
  <c r="K98" i="15"/>
  <c r="J98" i="15"/>
  <c r="I107" i="15"/>
  <c r="M107" i="15"/>
  <c r="L107" i="15"/>
  <c r="K107" i="15"/>
  <c r="J107" i="15"/>
  <c r="I115" i="15"/>
  <c r="M115" i="15"/>
  <c r="L115" i="15"/>
  <c r="K115" i="15"/>
  <c r="J115" i="15"/>
  <c r="I124" i="15"/>
  <c r="M124" i="15"/>
  <c r="L124" i="15"/>
  <c r="K124" i="15"/>
  <c r="J124" i="15"/>
  <c r="I132" i="15"/>
  <c r="M132" i="15"/>
  <c r="L132" i="15"/>
  <c r="K132" i="15"/>
  <c r="J132" i="15"/>
  <c r="I141" i="15"/>
  <c r="M141" i="15"/>
  <c r="L141" i="15"/>
  <c r="J141" i="15"/>
  <c r="K141" i="15"/>
  <c r="I150" i="15"/>
  <c r="M150" i="15"/>
  <c r="L150" i="15"/>
  <c r="J150" i="15"/>
  <c r="K150" i="15"/>
  <c r="I158" i="15"/>
  <c r="M158" i="15"/>
  <c r="L158" i="15"/>
  <c r="K158" i="15"/>
  <c r="J158" i="15"/>
  <c r="I30" i="16"/>
  <c r="L30" i="16"/>
  <c r="K30" i="16"/>
  <c r="J30" i="16"/>
  <c r="I39" i="16"/>
  <c r="L39" i="16"/>
  <c r="J39" i="16"/>
  <c r="K39" i="16"/>
  <c r="I47" i="16"/>
  <c r="L47" i="16"/>
  <c r="J47" i="16"/>
  <c r="K47" i="16"/>
  <c r="I56" i="16"/>
  <c r="L56" i="16"/>
  <c r="K56" i="16"/>
  <c r="J56" i="16"/>
  <c r="I73" i="16"/>
  <c r="L73" i="16"/>
  <c r="K73" i="16"/>
  <c r="J73" i="16"/>
  <c r="I82" i="16"/>
  <c r="L82" i="16"/>
  <c r="K82" i="16"/>
  <c r="J82" i="16"/>
  <c r="I90" i="16"/>
  <c r="L90" i="16"/>
  <c r="K90" i="16"/>
  <c r="J90" i="16"/>
  <c r="I99" i="16"/>
  <c r="M99" i="16"/>
  <c r="L99" i="16"/>
  <c r="K99" i="16"/>
  <c r="J99" i="16"/>
  <c r="I108" i="16"/>
  <c r="H107" i="16"/>
  <c r="L108" i="16"/>
  <c r="J108" i="16"/>
  <c r="K108" i="16"/>
  <c r="I116" i="16"/>
  <c r="L116" i="16"/>
  <c r="K116" i="16"/>
  <c r="J116" i="16"/>
  <c r="I125" i="16"/>
  <c r="H133" i="16"/>
  <c r="L125" i="16"/>
  <c r="J125" i="16"/>
  <c r="K125" i="16"/>
  <c r="I142" i="16"/>
  <c r="L142" i="16"/>
  <c r="K142" i="16"/>
  <c r="J142" i="16"/>
  <c r="I151" i="16"/>
  <c r="L151" i="16"/>
  <c r="K151" i="16"/>
  <c r="J151" i="16"/>
  <c r="I159" i="16"/>
  <c r="L159" i="16"/>
  <c r="K159" i="16"/>
  <c r="J159" i="16"/>
  <c r="I10" i="17"/>
  <c r="M10" i="17"/>
  <c r="L10" i="17"/>
  <c r="K10" i="17"/>
  <c r="J10" i="17"/>
  <c r="H9" i="17"/>
  <c r="M58" i="17" s="1"/>
  <c r="M27" i="17"/>
  <c r="L27" i="17"/>
  <c r="I27" i="17"/>
  <c r="J27" i="17"/>
  <c r="K27" i="17"/>
  <c r="H35" i="17"/>
  <c r="M32" i="17"/>
  <c r="J32" i="17"/>
  <c r="K32" i="17"/>
  <c r="I32" i="17"/>
  <c r="L32" i="17"/>
  <c r="Y34" i="18"/>
  <c r="AA26" i="18"/>
  <c r="Z26" i="18"/>
  <c r="T43" i="18"/>
  <c r="R43" i="18"/>
  <c r="S43" i="18"/>
  <c r="J46" i="18"/>
  <c r="I46" i="18"/>
  <c r="AA117" i="18"/>
  <c r="Z117" i="18"/>
  <c r="S139" i="18"/>
  <c r="R139" i="18"/>
  <c r="T139" i="18"/>
  <c r="Z142" i="18"/>
  <c r="AA142" i="18"/>
  <c r="K12" i="14"/>
  <c r="I12" i="14"/>
  <c r="J12" i="14"/>
  <c r="K20" i="14"/>
  <c r="J20" i="14"/>
  <c r="I20" i="14"/>
  <c r="H37" i="14"/>
  <c r="K29" i="14"/>
  <c r="J29" i="14"/>
  <c r="I29" i="14"/>
  <c r="K46" i="14"/>
  <c r="I46" i="14"/>
  <c r="J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6" i="14"/>
  <c r="J106" i="14"/>
  <c r="I106" i="14"/>
  <c r="K115" i="14"/>
  <c r="I115" i="14"/>
  <c r="J115" i="14"/>
  <c r="K124" i="14"/>
  <c r="J124" i="14"/>
  <c r="I124" i="14"/>
  <c r="K132" i="14"/>
  <c r="J132" i="14"/>
  <c r="I132" i="14"/>
  <c r="H149" i="14"/>
  <c r="K141" i="14"/>
  <c r="J141" i="14"/>
  <c r="I141" i="14"/>
  <c r="K158" i="14"/>
  <c r="J158" i="14"/>
  <c r="I158" i="14"/>
  <c r="L24" i="15"/>
  <c r="K24" i="15"/>
  <c r="M24" i="15"/>
  <c r="J24" i="15"/>
  <c r="I24" i="15"/>
  <c r="L32" i="15"/>
  <c r="K32" i="15"/>
  <c r="J32" i="15"/>
  <c r="I32" i="15"/>
  <c r="M32" i="15"/>
  <c r="H49" i="15"/>
  <c r="L41" i="15"/>
  <c r="K41" i="15"/>
  <c r="I41" i="15"/>
  <c r="M41" i="15"/>
  <c r="J41" i="15"/>
  <c r="L58" i="15"/>
  <c r="K58" i="15"/>
  <c r="M58" i="15"/>
  <c r="J58" i="15"/>
  <c r="I58" i="15"/>
  <c r="L67" i="15"/>
  <c r="K67" i="15"/>
  <c r="M67" i="15"/>
  <c r="J67" i="15"/>
  <c r="I67" i="15"/>
  <c r="L75" i="15"/>
  <c r="K75" i="15"/>
  <c r="M75" i="15"/>
  <c r="J75" i="15"/>
  <c r="I75" i="15"/>
  <c r="L84" i="15"/>
  <c r="K84" i="15"/>
  <c r="M84" i="15"/>
  <c r="J84" i="15"/>
  <c r="I84" i="15"/>
  <c r="L93" i="15"/>
  <c r="K93" i="15"/>
  <c r="M93" i="15"/>
  <c r="J93" i="15"/>
  <c r="I93" i="15"/>
  <c r="L101" i="15"/>
  <c r="K101" i="15"/>
  <c r="J101" i="15"/>
  <c r="I101" i="15"/>
  <c r="M101" i="15"/>
  <c r="L110" i="15"/>
  <c r="K110" i="15"/>
  <c r="I110" i="15"/>
  <c r="J110" i="15"/>
  <c r="M110" i="15"/>
  <c r="L118" i="15"/>
  <c r="K118" i="15"/>
  <c r="M118" i="15"/>
  <c r="J118" i="15"/>
  <c r="I118" i="15"/>
  <c r="L127" i="15"/>
  <c r="K127" i="15"/>
  <c r="M127" i="15"/>
  <c r="J127" i="15"/>
  <c r="I127" i="15"/>
  <c r="L136" i="15"/>
  <c r="K136" i="15"/>
  <c r="M136" i="15"/>
  <c r="J136" i="15"/>
  <c r="I136" i="15"/>
  <c r="L144" i="15"/>
  <c r="K144" i="15"/>
  <c r="M144" i="15"/>
  <c r="J144" i="15"/>
  <c r="I144" i="15"/>
  <c r="H161" i="15"/>
  <c r="L153" i="15"/>
  <c r="K153" i="15"/>
  <c r="M153" i="15"/>
  <c r="J153" i="15"/>
  <c r="I153" i="15"/>
  <c r="L11" i="16"/>
  <c r="K11" i="16"/>
  <c r="J11" i="16"/>
  <c r="I11" i="16"/>
  <c r="L15" i="16"/>
  <c r="K15" i="16"/>
  <c r="I15" i="16"/>
  <c r="J15" i="16"/>
  <c r="M15" i="16"/>
  <c r="L19" i="16"/>
  <c r="K19" i="16"/>
  <c r="J19" i="16"/>
  <c r="I19" i="16"/>
  <c r="L25" i="16"/>
  <c r="K25" i="16"/>
  <c r="J25" i="16"/>
  <c r="I25" i="16"/>
  <c r="L33" i="16"/>
  <c r="K33" i="16"/>
  <c r="J33" i="16"/>
  <c r="I33" i="16"/>
  <c r="L42" i="16"/>
  <c r="K42" i="16"/>
  <c r="J42" i="16"/>
  <c r="I42" i="16"/>
  <c r="L59" i="16"/>
  <c r="K59" i="16"/>
  <c r="J59" i="16"/>
  <c r="I59" i="16"/>
  <c r="L68" i="16"/>
  <c r="K68" i="16"/>
  <c r="J68" i="16"/>
  <c r="I68" i="16"/>
  <c r="L76" i="16"/>
  <c r="K76" i="16"/>
  <c r="I76" i="16"/>
  <c r="J76" i="16"/>
  <c r="L85" i="16"/>
  <c r="K85" i="16"/>
  <c r="I85" i="16"/>
  <c r="J85" i="16"/>
  <c r="L94" i="16"/>
  <c r="K94" i="16"/>
  <c r="H93" i="16"/>
  <c r="J94" i="16"/>
  <c r="I94" i="16"/>
  <c r="L102" i="16"/>
  <c r="K102" i="16"/>
  <c r="J102" i="16"/>
  <c r="I102" i="16"/>
  <c r="H119" i="16"/>
  <c r="L111" i="16"/>
  <c r="K111" i="16"/>
  <c r="J111" i="16"/>
  <c r="I111" i="16"/>
  <c r="L128" i="16"/>
  <c r="K128" i="16"/>
  <c r="J128" i="16"/>
  <c r="I128" i="16"/>
  <c r="L137" i="16"/>
  <c r="K137" i="16"/>
  <c r="J137" i="16"/>
  <c r="I137" i="16"/>
  <c r="L145" i="16"/>
  <c r="K145" i="16"/>
  <c r="I145" i="16"/>
  <c r="J145" i="16"/>
  <c r="L154" i="16"/>
  <c r="K154" i="16"/>
  <c r="J154" i="16"/>
  <c r="I154" i="16"/>
  <c r="K15" i="17"/>
  <c r="J15" i="17"/>
  <c r="M15" i="17"/>
  <c r="L15" i="17"/>
  <c r="I15" i="17"/>
  <c r="M16" i="17"/>
  <c r="L16" i="17"/>
  <c r="K16" i="17"/>
  <c r="J16" i="17"/>
  <c r="I16" i="17"/>
  <c r="L17" i="17"/>
  <c r="K17" i="17"/>
  <c r="I17" i="17"/>
  <c r="M17" i="17"/>
  <c r="J17" i="17"/>
  <c r="T29" i="18"/>
  <c r="S29" i="18"/>
  <c r="R29" i="18"/>
  <c r="J55" i="18"/>
  <c r="I55" i="18"/>
  <c r="AA79" i="18"/>
  <c r="Z79" i="18"/>
  <c r="Y78" i="18"/>
  <c r="S100" i="18"/>
  <c r="R100" i="18"/>
  <c r="T100" i="18"/>
  <c r="AA103" i="18"/>
  <c r="Z103" i="18"/>
  <c r="T125" i="18"/>
  <c r="S125" i="18"/>
  <c r="R125" i="18"/>
  <c r="AB128" i="18"/>
  <c r="AA128" i="18"/>
  <c r="Z128" i="18"/>
  <c r="AA154" i="18"/>
  <c r="Z154" i="18"/>
  <c r="K33" i="17"/>
  <c r="J33" i="17"/>
  <c r="M33" i="17"/>
  <c r="L33" i="17"/>
  <c r="I33" i="17"/>
  <c r="M41" i="17"/>
  <c r="J41" i="17"/>
  <c r="L41" i="17"/>
  <c r="K41" i="17"/>
  <c r="H49" i="17"/>
  <c r="I41" i="17"/>
  <c r="H8" i="18"/>
  <c r="K30" i="18" s="1"/>
  <c r="J9" i="18"/>
  <c r="I9" i="18"/>
  <c r="R17" i="18"/>
  <c r="T17" i="18"/>
  <c r="S17" i="18"/>
  <c r="T18" i="18"/>
  <c r="S18" i="18"/>
  <c r="R18" i="18"/>
  <c r="S31" i="18"/>
  <c r="R31" i="18"/>
  <c r="T31" i="18"/>
  <c r="R33" i="18"/>
  <c r="T33" i="18"/>
  <c r="S33" i="18"/>
  <c r="T38" i="18"/>
  <c r="S38" i="18"/>
  <c r="R38" i="18"/>
  <c r="S57" i="18"/>
  <c r="R57" i="18"/>
  <c r="T57" i="18"/>
  <c r="AA60" i="18"/>
  <c r="Z60" i="18"/>
  <c r="AA70" i="18"/>
  <c r="Z70" i="18"/>
  <c r="T72" i="18"/>
  <c r="S72" i="18"/>
  <c r="R72" i="18"/>
  <c r="T82" i="18"/>
  <c r="S82" i="18"/>
  <c r="R82" i="18"/>
  <c r="Q90" i="18"/>
  <c r="AA85" i="18"/>
  <c r="Z85" i="18"/>
  <c r="AA95" i="18"/>
  <c r="Z95" i="18"/>
  <c r="Q106" i="18"/>
  <c r="T107" i="18"/>
  <c r="S107" i="18"/>
  <c r="R107" i="18"/>
  <c r="T116" i="18"/>
  <c r="S116" i="18"/>
  <c r="R116" i="18"/>
  <c r="S126" i="18"/>
  <c r="R126" i="18"/>
  <c r="T126" i="18"/>
  <c r="AA129" i="18"/>
  <c r="Z129" i="18"/>
  <c r="AA139" i="18"/>
  <c r="Z139" i="18"/>
  <c r="T141" i="18"/>
  <c r="S141" i="18"/>
  <c r="R141" i="18"/>
  <c r="K150" i="18"/>
  <c r="J150" i="18"/>
  <c r="I150" i="18"/>
  <c r="H10" i="21"/>
  <c r="J10" i="21"/>
  <c r="I10" i="21"/>
  <c r="H48" i="21"/>
  <c r="J48" i="21"/>
  <c r="I48" i="21"/>
  <c r="J11" i="18"/>
  <c r="I11" i="18"/>
  <c r="K11" i="18"/>
  <c r="J13" i="18"/>
  <c r="K13" i="18"/>
  <c r="I13" i="18"/>
  <c r="J39" i="18"/>
  <c r="I39" i="18"/>
  <c r="K39" i="18"/>
  <c r="AB39" i="18"/>
  <c r="Z39" i="18"/>
  <c r="AA39" i="18"/>
  <c r="S40" i="18"/>
  <c r="R40" i="18"/>
  <c r="Q48" i="18"/>
  <c r="T40" i="18"/>
  <c r="AA43" i="18"/>
  <c r="Z43" i="18"/>
  <c r="H64" i="18"/>
  <c r="J65" i="18"/>
  <c r="K65" i="18"/>
  <c r="I65" i="18"/>
  <c r="K74" i="18"/>
  <c r="J74" i="18"/>
  <c r="I74" i="18"/>
  <c r="J89" i="18"/>
  <c r="K89" i="18"/>
  <c r="I89" i="18"/>
  <c r="J99" i="18"/>
  <c r="K99" i="18"/>
  <c r="I99" i="18"/>
  <c r="K109" i="18"/>
  <c r="J109" i="18"/>
  <c r="I109" i="18"/>
  <c r="H132" i="18"/>
  <c r="J124" i="18"/>
  <c r="K124" i="18"/>
  <c r="I124" i="18"/>
  <c r="K143" i="18"/>
  <c r="J143" i="18"/>
  <c r="I143" i="18"/>
  <c r="I151" i="18"/>
  <c r="K151" i="18"/>
  <c r="J151" i="18"/>
  <c r="K152" i="18"/>
  <c r="J152" i="18"/>
  <c r="H160" i="18"/>
  <c r="I152" i="18"/>
  <c r="K154" i="18"/>
  <c r="J154" i="18"/>
  <c r="I154" i="18"/>
  <c r="K46" i="17"/>
  <c r="L46" i="17"/>
  <c r="J46" i="17"/>
  <c r="I46" i="17"/>
  <c r="M46" i="17"/>
  <c r="J15" i="18"/>
  <c r="I15" i="18"/>
  <c r="K15" i="18"/>
  <c r="J17" i="18"/>
  <c r="K17" i="18"/>
  <c r="I17" i="18"/>
  <c r="K23" i="18"/>
  <c r="J23" i="18"/>
  <c r="I23" i="18"/>
  <c r="H22" i="18"/>
  <c r="AA25" i="18"/>
  <c r="Z25" i="18"/>
  <c r="T46" i="18"/>
  <c r="S46" i="18"/>
  <c r="R46" i="18"/>
  <c r="J47" i="18"/>
  <c r="K47" i="18"/>
  <c r="I47" i="18"/>
  <c r="Z56" i="18"/>
  <c r="AA56" i="18"/>
  <c r="AA66" i="18"/>
  <c r="Z66" i="18"/>
  <c r="Q76" i="18"/>
  <c r="T68" i="18"/>
  <c r="R68" i="18"/>
  <c r="S68" i="18"/>
  <c r="AB81" i="18"/>
  <c r="Z81" i="18"/>
  <c r="AA81" i="18"/>
  <c r="S87" i="18"/>
  <c r="R87" i="18"/>
  <c r="T87" i="18"/>
  <c r="AA100" i="18"/>
  <c r="Z100" i="18"/>
  <c r="AB100" i="18"/>
  <c r="T102" i="18"/>
  <c r="R102" i="18"/>
  <c r="S102" i="18"/>
  <c r="T112" i="18"/>
  <c r="R112" i="18"/>
  <c r="S112" i="18"/>
  <c r="Z115" i="18"/>
  <c r="AA115" i="18"/>
  <c r="S122" i="18"/>
  <c r="R122" i="18"/>
  <c r="T122" i="18"/>
  <c r="Z125" i="18"/>
  <c r="AA125" i="18"/>
  <c r="AA135" i="18"/>
  <c r="Z135" i="18"/>
  <c r="Y134" i="18"/>
  <c r="T137" i="18"/>
  <c r="R137" i="18"/>
  <c r="S137" i="18"/>
  <c r="I155" i="18"/>
  <c r="J155" i="18"/>
  <c r="K155" i="18"/>
  <c r="K156" i="18"/>
  <c r="J156" i="18"/>
  <c r="I156" i="18"/>
  <c r="K158" i="18"/>
  <c r="I158" i="18"/>
  <c r="J158" i="18"/>
  <c r="T12" i="21"/>
  <c r="S12" i="21"/>
  <c r="K38" i="17"/>
  <c r="J38" i="17"/>
  <c r="H37" i="17"/>
  <c r="M38" i="17"/>
  <c r="L38" i="17"/>
  <c r="I38" i="17"/>
  <c r="Z9" i="18"/>
  <c r="AB9" i="18"/>
  <c r="AA9" i="18"/>
  <c r="Y8" i="18"/>
  <c r="AB152" i="18" s="1"/>
  <c r="AB10" i="18"/>
  <c r="AA10" i="18"/>
  <c r="Z10" i="18"/>
  <c r="Y20" i="18"/>
  <c r="AA12" i="18"/>
  <c r="Z12" i="18"/>
  <c r="J19" i="18"/>
  <c r="I19" i="18"/>
  <c r="K19" i="18"/>
  <c r="T26" i="18"/>
  <c r="Q34" i="18"/>
  <c r="R26" i="18"/>
  <c r="S26" i="18"/>
  <c r="AA27" i="18"/>
  <c r="Z27" i="18"/>
  <c r="AB27" i="18"/>
  <c r="J29" i="18"/>
  <c r="I29" i="18"/>
  <c r="K29" i="18"/>
  <c r="Z29" i="18"/>
  <c r="AB29" i="18"/>
  <c r="AA29" i="18"/>
  <c r="T30" i="18"/>
  <c r="S30" i="18"/>
  <c r="R30" i="18"/>
  <c r="AB33" i="18"/>
  <c r="AA33" i="18"/>
  <c r="Z33" i="18"/>
  <c r="Q50" i="18"/>
  <c r="R51" i="18"/>
  <c r="T51" i="18"/>
  <c r="S51" i="18"/>
  <c r="AA52" i="18"/>
  <c r="Z52" i="18"/>
  <c r="T55" i="18"/>
  <c r="S55" i="18"/>
  <c r="R55" i="18"/>
  <c r="AA61" i="18"/>
  <c r="Z61" i="18"/>
  <c r="AB61" i="18"/>
  <c r="T73" i="18"/>
  <c r="S73" i="18"/>
  <c r="R73" i="18"/>
  <c r="S83" i="18"/>
  <c r="R83" i="18"/>
  <c r="T83" i="18"/>
  <c r="AB86" i="18"/>
  <c r="AA86" i="18"/>
  <c r="Z86" i="18"/>
  <c r="AA96" i="18"/>
  <c r="Z96" i="18"/>
  <c r="AB96" i="18"/>
  <c r="Y104" i="18"/>
  <c r="T98" i="18"/>
  <c r="S98" i="18"/>
  <c r="R98" i="18"/>
  <c r="T108" i="18"/>
  <c r="S108" i="18"/>
  <c r="R108" i="18"/>
  <c r="AB111" i="18"/>
  <c r="AA111" i="18"/>
  <c r="Z111" i="18"/>
  <c r="S117" i="18"/>
  <c r="R117" i="18"/>
  <c r="T117" i="18"/>
  <c r="AB121" i="18"/>
  <c r="AA121" i="18"/>
  <c r="Z121" i="18"/>
  <c r="Y120" i="18"/>
  <c r="AA130" i="18"/>
  <c r="Z130" i="18"/>
  <c r="AB130" i="18"/>
  <c r="T142" i="18"/>
  <c r="S142" i="18"/>
  <c r="R142" i="18"/>
  <c r="AB145" i="18"/>
  <c r="AA145" i="18"/>
  <c r="Z145" i="18"/>
  <c r="H35" i="21"/>
  <c r="J35" i="21"/>
  <c r="I35" i="21"/>
  <c r="J45" i="17"/>
  <c r="I45" i="17"/>
  <c r="K45" i="17"/>
  <c r="M45" i="17"/>
  <c r="L45" i="17"/>
  <c r="Z13" i="18"/>
  <c r="AA13" i="18"/>
  <c r="AB13" i="18"/>
  <c r="AB14" i="18"/>
  <c r="AA14" i="18"/>
  <c r="Z14" i="18"/>
  <c r="AB16" i="18"/>
  <c r="Z16" i="18"/>
  <c r="AA16" i="18"/>
  <c r="K31" i="18"/>
  <c r="J31" i="18"/>
  <c r="I31" i="18"/>
  <c r="AA31" i="18"/>
  <c r="Z31" i="18"/>
  <c r="AB31" i="18"/>
  <c r="J38" i="18"/>
  <c r="I38" i="18"/>
  <c r="K38" i="18"/>
  <c r="S53" i="18"/>
  <c r="R53" i="18"/>
  <c r="T53" i="18"/>
  <c r="T65" i="18"/>
  <c r="R65" i="18"/>
  <c r="Q64" i="18"/>
  <c r="S65" i="18"/>
  <c r="AB68" i="18"/>
  <c r="Z68" i="18"/>
  <c r="Y76" i="18"/>
  <c r="AA68" i="18"/>
  <c r="S74" i="18"/>
  <c r="R74" i="18"/>
  <c r="T74" i="18"/>
  <c r="AA87" i="18"/>
  <c r="Z87" i="18"/>
  <c r="AB87" i="18"/>
  <c r="T89" i="18"/>
  <c r="R89" i="18"/>
  <c r="S89" i="18"/>
  <c r="T99" i="18"/>
  <c r="R99" i="18"/>
  <c r="S99" i="18"/>
  <c r="AB102" i="18"/>
  <c r="Z102" i="18"/>
  <c r="AA102" i="18"/>
  <c r="S109" i="18"/>
  <c r="R109" i="18"/>
  <c r="T109" i="18"/>
  <c r="AB112" i="18"/>
  <c r="Z112" i="18"/>
  <c r="AA112" i="18"/>
  <c r="AA122" i="18"/>
  <c r="Z122" i="18"/>
  <c r="AB122" i="18"/>
  <c r="T124" i="18"/>
  <c r="R124" i="18"/>
  <c r="Q132" i="18"/>
  <c r="S124" i="18"/>
  <c r="AB137" i="18"/>
  <c r="Z137" i="18"/>
  <c r="AA137" i="18"/>
  <c r="S143" i="18"/>
  <c r="R143" i="18"/>
  <c r="T143" i="18"/>
  <c r="S156" i="18"/>
  <c r="R156" i="18"/>
  <c r="T156" i="18"/>
  <c r="S158" i="18"/>
  <c r="R158" i="18"/>
  <c r="T158" i="18"/>
  <c r="X62" i="19"/>
  <c r="X70" i="19"/>
  <c r="M44" i="17"/>
  <c r="L44" i="17"/>
  <c r="I44" i="17"/>
  <c r="K44" i="17"/>
  <c r="J44" i="17"/>
  <c r="Z17" i="18"/>
  <c r="AB17" i="18"/>
  <c r="AA17" i="18"/>
  <c r="AB18" i="18"/>
  <c r="AA18" i="18"/>
  <c r="Z18" i="18"/>
  <c r="T39" i="18"/>
  <c r="S39" i="18"/>
  <c r="R39" i="18"/>
  <c r="K40" i="18"/>
  <c r="J40" i="18"/>
  <c r="H48" i="18"/>
  <c r="I40" i="18"/>
  <c r="AB42" i="18"/>
  <c r="AA42" i="18"/>
  <c r="Z42" i="18"/>
  <c r="K57" i="18"/>
  <c r="J57" i="18"/>
  <c r="I57" i="18"/>
  <c r="J72" i="18"/>
  <c r="K72" i="18"/>
  <c r="I72" i="18"/>
  <c r="H90" i="18"/>
  <c r="J82" i="18"/>
  <c r="K82" i="18"/>
  <c r="I82" i="18"/>
  <c r="H106" i="18"/>
  <c r="J107" i="18"/>
  <c r="K107" i="18"/>
  <c r="I107" i="18"/>
  <c r="J116" i="18"/>
  <c r="K116" i="18"/>
  <c r="I116" i="18"/>
  <c r="K126" i="18"/>
  <c r="J126" i="18"/>
  <c r="I126" i="18"/>
  <c r="J141" i="18"/>
  <c r="K141" i="18"/>
  <c r="I141" i="18"/>
  <c r="H68" i="19"/>
  <c r="X112" i="19"/>
  <c r="J62" i="22"/>
  <c r="M62" i="22"/>
  <c r="L62" i="22"/>
  <c r="N62" i="22"/>
  <c r="K62" i="22"/>
  <c r="L30" i="17"/>
  <c r="K30" i="17"/>
  <c r="J30" i="17"/>
  <c r="M30" i="17"/>
  <c r="I30" i="17"/>
  <c r="L39" i="17"/>
  <c r="K39" i="17"/>
  <c r="M39" i="17"/>
  <c r="I39" i="17"/>
  <c r="J39" i="17"/>
  <c r="L47" i="17"/>
  <c r="K47" i="17"/>
  <c r="M47" i="17"/>
  <c r="J47" i="17"/>
  <c r="I47" i="17"/>
  <c r="K10" i="18"/>
  <c r="J10" i="18"/>
  <c r="I10" i="18"/>
  <c r="K14" i="18"/>
  <c r="J14" i="18"/>
  <c r="I14" i="18"/>
  <c r="K18" i="18"/>
  <c r="J18" i="18"/>
  <c r="I18" i="18"/>
  <c r="H34" i="18"/>
  <c r="K26" i="18"/>
  <c r="J26" i="18"/>
  <c r="I26" i="18"/>
  <c r="K33" i="18"/>
  <c r="J33" i="18"/>
  <c r="I33" i="18"/>
  <c r="K43" i="18"/>
  <c r="J43" i="18"/>
  <c r="I43" i="18"/>
  <c r="H50" i="18"/>
  <c r="K51" i="18"/>
  <c r="J51" i="18"/>
  <c r="I51" i="18"/>
  <c r="K53" i="18"/>
  <c r="J53" i="18"/>
  <c r="I53" i="18"/>
  <c r="K60" i="18"/>
  <c r="J60" i="18"/>
  <c r="I60" i="18"/>
  <c r="H76" i="18"/>
  <c r="K68" i="18"/>
  <c r="J68" i="18"/>
  <c r="I68" i="18"/>
  <c r="K70" i="18"/>
  <c r="J70" i="18"/>
  <c r="I70" i="18"/>
  <c r="K85" i="18"/>
  <c r="J85" i="18"/>
  <c r="I85" i="18"/>
  <c r="K87" i="18"/>
  <c r="J87" i="18"/>
  <c r="I87" i="18"/>
  <c r="K95" i="18"/>
  <c r="J95" i="18"/>
  <c r="I95" i="18"/>
  <c r="K102" i="18"/>
  <c r="J102" i="18"/>
  <c r="I102" i="18"/>
  <c r="K112" i="18"/>
  <c r="J112" i="18"/>
  <c r="I112" i="18"/>
  <c r="K122" i="18"/>
  <c r="J122" i="18"/>
  <c r="I122" i="18"/>
  <c r="K129" i="18"/>
  <c r="J129" i="18"/>
  <c r="I129" i="18"/>
  <c r="K137" i="18"/>
  <c r="J137" i="18"/>
  <c r="I137" i="18"/>
  <c r="K139" i="18"/>
  <c r="J139" i="18"/>
  <c r="I139" i="18"/>
  <c r="AA150" i="18"/>
  <c r="AB150" i="18"/>
  <c r="Z150" i="18"/>
  <c r="I159" i="18"/>
  <c r="K159" i="18"/>
  <c r="J159" i="18"/>
  <c r="X59" i="19"/>
  <c r="W65" i="19"/>
  <c r="X66" i="19"/>
  <c r="H101" i="19"/>
  <c r="H30" i="21"/>
  <c r="J30" i="21"/>
  <c r="I30" i="21"/>
  <c r="Y17" i="22"/>
  <c r="AB17" i="22"/>
  <c r="AA17" i="22"/>
  <c r="L33" i="22"/>
  <c r="K33" i="22"/>
  <c r="J33" i="22"/>
  <c r="N33" i="22"/>
  <c r="M33" i="22"/>
  <c r="H14" i="21"/>
  <c r="J14" i="21"/>
  <c r="I14" i="21"/>
  <c r="G22" i="21"/>
  <c r="H57" i="21"/>
  <c r="J57" i="21"/>
  <c r="I57" i="21"/>
  <c r="N34" i="22"/>
  <c r="L34" i="22"/>
  <c r="K34" i="22"/>
  <c r="M34" i="22"/>
  <c r="J34" i="22"/>
  <c r="J56" i="18"/>
  <c r="I56" i="18"/>
  <c r="K56" i="18"/>
  <c r="K66" i="18"/>
  <c r="J66" i="18"/>
  <c r="I66" i="18"/>
  <c r="J73" i="18"/>
  <c r="I73" i="18"/>
  <c r="K73" i="18"/>
  <c r="J81" i="18"/>
  <c r="I81" i="18"/>
  <c r="K81" i="18"/>
  <c r="K83" i="18"/>
  <c r="J83" i="18"/>
  <c r="I83" i="18"/>
  <c r="J98" i="18"/>
  <c r="I98" i="18"/>
  <c r="K98" i="18"/>
  <c r="K100" i="18"/>
  <c r="J100" i="18"/>
  <c r="I100" i="18"/>
  <c r="J108" i="18"/>
  <c r="I108" i="18"/>
  <c r="K108" i="18"/>
  <c r="J115" i="18"/>
  <c r="I115" i="18"/>
  <c r="K115" i="18"/>
  <c r="K117" i="18"/>
  <c r="J117" i="18"/>
  <c r="I117" i="18"/>
  <c r="J125" i="18"/>
  <c r="I125" i="18"/>
  <c r="K125" i="18"/>
  <c r="K135" i="18"/>
  <c r="J135" i="18"/>
  <c r="I135" i="18"/>
  <c r="H134" i="18"/>
  <c r="J142" i="18"/>
  <c r="I142" i="18"/>
  <c r="K142" i="18"/>
  <c r="AA156" i="18"/>
  <c r="Z156" i="18"/>
  <c r="AB156" i="18"/>
  <c r="AA158" i="18"/>
  <c r="AB158" i="18"/>
  <c r="Z158" i="18"/>
  <c r="H58" i="19"/>
  <c r="X71" i="19"/>
  <c r="W79" i="19"/>
  <c r="X80" i="19"/>
  <c r="H84" i="19"/>
  <c r="X103" i="19"/>
  <c r="H118" i="19"/>
  <c r="H139" i="19"/>
  <c r="N26" i="22"/>
  <c r="L26" i="22"/>
  <c r="K26" i="22"/>
  <c r="M26" i="22"/>
  <c r="J26" i="22"/>
  <c r="O103" i="24"/>
  <c r="N103" i="24"/>
  <c r="J14" i="17"/>
  <c r="I14" i="17"/>
  <c r="M14" i="17"/>
  <c r="L14" i="17"/>
  <c r="K14" i="17"/>
  <c r="I18" i="17"/>
  <c r="M18" i="17"/>
  <c r="L18" i="17"/>
  <c r="K18" i="17"/>
  <c r="J18" i="17"/>
  <c r="I31" i="17"/>
  <c r="M31" i="17"/>
  <c r="L31" i="17"/>
  <c r="J31" i="17"/>
  <c r="K31" i="17"/>
  <c r="I40" i="17"/>
  <c r="M40" i="17"/>
  <c r="K40" i="17"/>
  <c r="J40" i="17"/>
  <c r="L40" i="17"/>
  <c r="I48" i="17"/>
  <c r="M48" i="17"/>
  <c r="L48" i="17"/>
  <c r="K48" i="17"/>
  <c r="J48" i="17"/>
  <c r="R11" i="18"/>
  <c r="T11" i="18"/>
  <c r="S11" i="18"/>
  <c r="Z11" i="18"/>
  <c r="AB11" i="18"/>
  <c r="AA11" i="18"/>
  <c r="R15" i="18"/>
  <c r="T15" i="18"/>
  <c r="S15" i="18"/>
  <c r="Z15" i="18"/>
  <c r="AA15" i="18"/>
  <c r="AB15" i="18"/>
  <c r="R19" i="18"/>
  <c r="T19" i="18"/>
  <c r="S19" i="18"/>
  <c r="Z19" i="18"/>
  <c r="AB19" i="18"/>
  <c r="AA19" i="18"/>
  <c r="AA23" i="18"/>
  <c r="Z23" i="18"/>
  <c r="AB23" i="18"/>
  <c r="Y22" i="18"/>
  <c r="R25" i="18"/>
  <c r="T25" i="18"/>
  <c r="S25" i="18"/>
  <c r="S27" i="18"/>
  <c r="R27" i="18"/>
  <c r="T27" i="18"/>
  <c r="AB30" i="18"/>
  <c r="Z30" i="18"/>
  <c r="AA30" i="18"/>
  <c r="Z38" i="18"/>
  <c r="AA38" i="18"/>
  <c r="AB38" i="18"/>
  <c r="AA40" i="18"/>
  <c r="Z40" i="18"/>
  <c r="AB40" i="18"/>
  <c r="Y48" i="18"/>
  <c r="R42" i="18"/>
  <c r="T42" i="18"/>
  <c r="S42" i="18"/>
  <c r="S44" i="18"/>
  <c r="R44" i="18"/>
  <c r="T44" i="18"/>
  <c r="AB47" i="18"/>
  <c r="Z47" i="18"/>
  <c r="AA47" i="18"/>
  <c r="T52" i="18"/>
  <c r="R52" i="18"/>
  <c r="S52" i="18"/>
  <c r="Z55" i="18"/>
  <c r="AB55" i="18"/>
  <c r="AA55" i="18"/>
  <c r="AA57" i="18"/>
  <c r="Z57" i="18"/>
  <c r="AB57" i="18"/>
  <c r="R59" i="18"/>
  <c r="T59" i="18"/>
  <c r="S59" i="18"/>
  <c r="S61" i="18"/>
  <c r="R61" i="18"/>
  <c r="T61" i="18"/>
  <c r="AB65" i="18"/>
  <c r="Z65" i="18"/>
  <c r="AA65" i="18"/>
  <c r="Y64" i="18"/>
  <c r="T69" i="18"/>
  <c r="R69" i="18"/>
  <c r="S69" i="18"/>
  <c r="Z72" i="18"/>
  <c r="AB72" i="18"/>
  <c r="AA72" i="18"/>
  <c r="AA74" i="18"/>
  <c r="Z74" i="18"/>
  <c r="AB74" i="18"/>
  <c r="S79" i="18"/>
  <c r="R79" i="18"/>
  <c r="T79" i="18"/>
  <c r="Q78" i="18"/>
  <c r="AB82" i="18"/>
  <c r="Z82" i="18"/>
  <c r="AA82" i="18"/>
  <c r="Y90" i="18"/>
  <c r="T86" i="18"/>
  <c r="R86" i="18"/>
  <c r="S86" i="18"/>
  <c r="Z89" i="18"/>
  <c r="AB89" i="18"/>
  <c r="AA89" i="18"/>
  <c r="R94" i="18"/>
  <c r="T94" i="18"/>
  <c r="S94" i="18"/>
  <c r="S96" i="18"/>
  <c r="R96" i="18"/>
  <c r="T96" i="18"/>
  <c r="Q104" i="18"/>
  <c r="AB99" i="18"/>
  <c r="Z99" i="18"/>
  <c r="AA99" i="18"/>
  <c r="T103" i="18"/>
  <c r="R103" i="18"/>
  <c r="S103" i="18"/>
  <c r="Y106" i="18"/>
  <c r="Z107" i="18"/>
  <c r="AB107" i="18"/>
  <c r="AA107" i="18"/>
  <c r="AA109" i="18"/>
  <c r="Z109" i="18"/>
  <c r="AB109" i="18"/>
  <c r="R111" i="18"/>
  <c r="T111" i="18"/>
  <c r="S111" i="18"/>
  <c r="S113" i="18"/>
  <c r="R113" i="18"/>
  <c r="T113" i="18"/>
  <c r="AB116" i="18"/>
  <c r="Z116" i="18"/>
  <c r="AA116" i="18"/>
  <c r="T121" i="18"/>
  <c r="R121" i="18"/>
  <c r="S121" i="18"/>
  <c r="Q120" i="18"/>
  <c r="Z124" i="18"/>
  <c r="AB124" i="18"/>
  <c r="AA124" i="18"/>
  <c r="Y132" i="18"/>
  <c r="AA126" i="18"/>
  <c r="Z126" i="18"/>
  <c r="AB126" i="18"/>
  <c r="R128" i="18"/>
  <c r="T128" i="18"/>
  <c r="S128" i="18"/>
  <c r="S130" i="18"/>
  <c r="R130" i="18"/>
  <c r="T130" i="18"/>
  <c r="T138" i="18"/>
  <c r="R138" i="18"/>
  <c r="S138" i="18"/>
  <c r="Q146" i="18"/>
  <c r="Z141" i="18"/>
  <c r="AB141" i="18"/>
  <c r="AA141" i="18"/>
  <c r="AA143" i="18"/>
  <c r="Z143" i="18"/>
  <c r="AB143" i="18"/>
  <c r="R145" i="18"/>
  <c r="T145" i="18"/>
  <c r="S145" i="18"/>
  <c r="S150" i="18"/>
  <c r="R150" i="18"/>
  <c r="T150" i="18"/>
  <c r="H39" i="21"/>
  <c r="J39" i="21"/>
  <c r="I39" i="21"/>
  <c r="N37" i="22"/>
  <c r="L37" i="22"/>
  <c r="K37" i="22"/>
  <c r="M37" i="22"/>
  <c r="J37" i="22"/>
  <c r="J71" i="22"/>
  <c r="M71" i="22"/>
  <c r="L71" i="22"/>
  <c r="K71" i="22"/>
  <c r="N71" i="22"/>
  <c r="L26" i="17"/>
  <c r="I26" i="17"/>
  <c r="M26" i="17"/>
  <c r="K26" i="17"/>
  <c r="J26" i="17"/>
  <c r="L34" i="17"/>
  <c r="M34" i="17"/>
  <c r="J34" i="17"/>
  <c r="K34" i="17"/>
  <c r="I34" i="17"/>
  <c r="L43" i="17"/>
  <c r="K43" i="17"/>
  <c r="I43" i="17"/>
  <c r="M43" i="17"/>
  <c r="J43" i="17"/>
  <c r="H20" i="18"/>
  <c r="K12" i="18"/>
  <c r="J12" i="18"/>
  <c r="I12" i="18"/>
  <c r="K16" i="18"/>
  <c r="J16" i="18"/>
  <c r="I16" i="18"/>
  <c r="K25" i="18"/>
  <c r="J25" i="18"/>
  <c r="I25" i="18"/>
  <c r="K27" i="18"/>
  <c r="J27" i="18"/>
  <c r="I27" i="18"/>
  <c r="I42" i="18"/>
  <c r="K42" i="18"/>
  <c r="J42" i="18"/>
  <c r="K44" i="18"/>
  <c r="J44" i="18"/>
  <c r="I44" i="18"/>
  <c r="K52" i="18"/>
  <c r="J52" i="18"/>
  <c r="I52" i="18"/>
  <c r="K59" i="18"/>
  <c r="J59" i="18"/>
  <c r="I59" i="18"/>
  <c r="K61" i="18"/>
  <c r="J61" i="18"/>
  <c r="I61" i="18"/>
  <c r="K69" i="18"/>
  <c r="J69" i="18"/>
  <c r="I69" i="18"/>
  <c r="K79" i="18"/>
  <c r="J79" i="18"/>
  <c r="H78" i="18"/>
  <c r="I79" i="18"/>
  <c r="J86" i="18"/>
  <c r="I86" i="18"/>
  <c r="K86" i="18"/>
  <c r="K94" i="18"/>
  <c r="J94" i="18"/>
  <c r="I94" i="18"/>
  <c r="K96" i="18"/>
  <c r="J96" i="18"/>
  <c r="H104" i="18"/>
  <c r="I96" i="18"/>
  <c r="K103" i="18"/>
  <c r="J103" i="18"/>
  <c r="I103" i="18"/>
  <c r="J111" i="18"/>
  <c r="I111" i="18"/>
  <c r="K111" i="18"/>
  <c r="K113" i="18"/>
  <c r="J113" i="18"/>
  <c r="I113" i="18"/>
  <c r="H120" i="18"/>
  <c r="J121" i="18"/>
  <c r="I121" i="18"/>
  <c r="K121" i="18"/>
  <c r="K128" i="18"/>
  <c r="J128" i="18"/>
  <c r="I128" i="18"/>
  <c r="K130" i="18"/>
  <c r="J130" i="18"/>
  <c r="I130" i="18"/>
  <c r="H146" i="18"/>
  <c r="K138" i="18"/>
  <c r="J138" i="18"/>
  <c r="I138" i="18"/>
  <c r="J145" i="18"/>
  <c r="I145" i="18"/>
  <c r="K145" i="18"/>
  <c r="S152" i="18"/>
  <c r="R152" i="18"/>
  <c r="Q160" i="18"/>
  <c r="T152" i="18"/>
  <c r="S154" i="18"/>
  <c r="T154" i="18"/>
  <c r="R154" i="18"/>
  <c r="W149" i="19"/>
  <c r="T18" i="21"/>
  <c r="S18" i="21"/>
  <c r="H27" i="21"/>
  <c r="J27" i="21"/>
  <c r="I27" i="21"/>
  <c r="J73" i="22"/>
  <c r="N73" i="22"/>
  <c r="L73" i="22"/>
  <c r="K73" i="22"/>
  <c r="M73" i="22"/>
  <c r="N57" i="24"/>
  <c r="I24" i="18"/>
  <c r="K24" i="18"/>
  <c r="J24" i="18"/>
  <c r="I28" i="18"/>
  <c r="J28" i="18"/>
  <c r="K28" i="18"/>
  <c r="I32" i="18"/>
  <c r="K32" i="18"/>
  <c r="J32" i="18"/>
  <c r="I37" i="18"/>
  <c r="J37" i="18"/>
  <c r="H36" i="18"/>
  <c r="K37" i="18"/>
  <c r="I41" i="18"/>
  <c r="K41" i="18"/>
  <c r="J41" i="18"/>
  <c r="I45" i="18"/>
  <c r="J45" i="18"/>
  <c r="K45" i="18"/>
  <c r="I54" i="18"/>
  <c r="H62" i="18"/>
  <c r="J54" i="18"/>
  <c r="K54" i="18"/>
  <c r="I58" i="18"/>
  <c r="K58" i="18"/>
  <c r="J58" i="18"/>
  <c r="I67" i="18"/>
  <c r="J67" i="18"/>
  <c r="K67" i="18"/>
  <c r="I71" i="18"/>
  <c r="J71" i="18"/>
  <c r="K71" i="18"/>
  <c r="I75" i="18"/>
  <c r="K75" i="18"/>
  <c r="J75" i="18"/>
  <c r="I80" i="18"/>
  <c r="J80" i="18"/>
  <c r="K80" i="18"/>
  <c r="I84" i="18"/>
  <c r="K84" i="18"/>
  <c r="J84" i="18"/>
  <c r="I88" i="18"/>
  <c r="J88" i="18"/>
  <c r="K88" i="18"/>
  <c r="I93" i="18"/>
  <c r="K93" i="18"/>
  <c r="J93" i="18"/>
  <c r="H92" i="18"/>
  <c r="I97" i="18"/>
  <c r="J97" i="18"/>
  <c r="K97" i="18"/>
  <c r="I101" i="18"/>
  <c r="J101" i="18"/>
  <c r="K101" i="18"/>
  <c r="I110" i="18"/>
  <c r="H118" i="18"/>
  <c r="K110" i="18"/>
  <c r="J110" i="18"/>
  <c r="I114" i="18"/>
  <c r="J114" i="18"/>
  <c r="K114" i="18"/>
  <c r="I123" i="18"/>
  <c r="J123" i="18"/>
  <c r="K123" i="18"/>
  <c r="I127" i="18"/>
  <c r="K127" i="18"/>
  <c r="J127" i="18"/>
  <c r="I131" i="18"/>
  <c r="J131" i="18"/>
  <c r="K131" i="18"/>
  <c r="I136" i="18"/>
  <c r="J136" i="18"/>
  <c r="K136" i="18"/>
  <c r="I140" i="18"/>
  <c r="J140" i="18"/>
  <c r="K140" i="18"/>
  <c r="I144" i="18"/>
  <c r="K144" i="18"/>
  <c r="J144" i="18"/>
  <c r="I149" i="18"/>
  <c r="H148" i="18"/>
  <c r="K149" i="18"/>
  <c r="J149" i="18"/>
  <c r="I153" i="18"/>
  <c r="K153" i="18"/>
  <c r="J153" i="18"/>
  <c r="I157" i="18"/>
  <c r="J157" i="18"/>
  <c r="K157" i="18"/>
  <c r="T10" i="21"/>
  <c r="S10" i="21"/>
  <c r="T16" i="21"/>
  <c r="S16" i="21"/>
  <c r="H18" i="21"/>
  <c r="J18" i="21"/>
  <c r="I18" i="21"/>
  <c r="H66" i="21"/>
  <c r="J66" i="21"/>
  <c r="I66" i="21"/>
  <c r="L27" i="22"/>
  <c r="K27" i="22"/>
  <c r="J27" i="22"/>
  <c r="I35" i="22"/>
  <c r="N27" i="22"/>
  <c r="M27" i="22"/>
  <c r="N104" i="22"/>
  <c r="M104" i="22"/>
  <c r="K104" i="22"/>
  <c r="J104" i="22"/>
  <c r="L104" i="22"/>
  <c r="N124" i="22"/>
  <c r="M124" i="22"/>
  <c r="K124" i="22"/>
  <c r="J124" i="22"/>
  <c r="L124" i="22"/>
  <c r="R24" i="18"/>
  <c r="T24" i="18"/>
  <c r="S24" i="18"/>
  <c r="AB24" i="18"/>
  <c r="AA24" i="18"/>
  <c r="Z24" i="18"/>
  <c r="T28" i="18"/>
  <c r="S28" i="18"/>
  <c r="R28" i="18"/>
  <c r="Z28" i="18"/>
  <c r="AB28" i="18"/>
  <c r="AA28" i="18"/>
  <c r="R32" i="18"/>
  <c r="T32" i="18"/>
  <c r="S32" i="18"/>
  <c r="AB32" i="18"/>
  <c r="AA32" i="18"/>
  <c r="Z32" i="18"/>
  <c r="T37" i="18"/>
  <c r="S37" i="18"/>
  <c r="R37" i="18"/>
  <c r="Q36" i="18"/>
  <c r="Z37" i="18"/>
  <c r="Y36" i="18"/>
  <c r="AB37" i="18"/>
  <c r="AA37" i="18"/>
  <c r="R41" i="18"/>
  <c r="T41" i="18"/>
  <c r="S41" i="18"/>
  <c r="AB41" i="18"/>
  <c r="AA41" i="18"/>
  <c r="Z41" i="18"/>
  <c r="T45" i="18"/>
  <c r="S45" i="18"/>
  <c r="R45" i="18"/>
  <c r="Z45" i="18"/>
  <c r="AB45" i="18"/>
  <c r="AA45" i="18"/>
  <c r="Q62" i="18"/>
  <c r="T54" i="18"/>
  <c r="S54" i="18"/>
  <c r="R54" i="18"/>
  <c r="Y62" i="18"/>
  <c r="Z54" i="18"/>
  <c r="AB54" i="18"/>
  <c r="AA54" i="18"/>
  <c r="T58" i="18"/>
  <c r="R58" i="18"/>
  <c r="S58" i="18"/>
  <c r="AB58" i="18"/>
  <c r="Z58" i="18"/>
  <c r="AA58" i="18"/>
  <c r="R67" i="18"/>
  <c r="T67" i="18"/>
  <c r="S67" i="18"/>
  <c r="AB67" i="18"/>
  <c r="AA67" i="18"/>
  <c r="Z67" i="18"/>
  <c r="T71" i="18"/>
  <c r="S71" i="18"/>
  <c r="R71" i="18"/>
  <c r="AB71" i="18"/>
  <c r="Z71" i="18"/>
  <c r="AA71" i="18"/>
  <c r="T75" i="18"/>
  <c r="R75" i="18"/>
  <c r="S75" i="18"/>
  <c r="AB75" i="18"/>
  <c r="AA75" i="18"/>
  <c r="Z75" i="18"/>
  <c r="T80" i="18"/>
  <c r="R80" i="18"/>
  <c r="S80" i="18"/>
  <c r="Z80" i="18"/>
  <c r="AB80" i="18"/>
  <c r="AA80" i="18"/>
  <c r="R84" i="18"/>
  <c r="T84" i="18"/>
  <c r="S84" i="18"/>
  <c r="AB84" i="18"/>
  <c r="AA84" i="18"/>
  <c r="Z84" i="18"/>
  <c r="T88" i="18"/>
  <c r="S88" i="18"/>
  <c r="R88" i="18"/>
  <c r="AB88" i="18"/>
  <c r="Z88" i="18"/>
  <c r="AA88" i="18"/>
  <c r="T93" i="18"/>
  <c r="R93" i="18"/>
  <c r="S93" i="18"/>
  <c r="Q92" i="18"/>
  <c r="Y92" i="18"/>
  <c r="AB93" i="18"/>
  <c r="Z93" i="18"/>
  <c r="AA93" i="18"/>
  <c r="T97" i="18"/>
  <c r="S97" i="18"/>
  <c r="R97" i="18"/>
  <c r="Z97" i="18"/>
  <c r="AB97" i="18"/>
  <c r="AA97" i="18"/>
  <c r="R101" i="18"/>
  <c r="T101" i="18"/>
  <c r="S101" i="18"/>
  <c r="AB101" i="18"/>
  <c r="AA101" i="18"/>
  <c r="Z101" i="18"/>
  <c r="Q118" i="18"/>
  <c r="T110" i="18"/>
  <c r="R110" i="18"/>
  <c r="S110" i="18"/>
  <c r="Y118" i="18"/>
  <c r="AB110" i="18"/>
  <c r="AA110" i="18"/>
  <c r="Z110" i="18"/>
  <c r="T114" i="18"/>
  <c r="R114" i="18"/>
  <c r="S114" i="18"/>
  <c r="Z114" i="18"/>
  <c r="AB114" i="18"/>
  <c r="AA114" i="18"/>
  <c r="T123" i="18"/>
  <c r="S123" i="18"/>
  <c r="R123" i="18"/>
  <c r="AB123" i="18"/>
  <c r="Z123" i="18"/>
  <c r="AA123" i="18"/>
  <c r="T127" i="18"/>
  <c r="R127" i="18"/>
  <c r="S127" i="18"/>
  <c r="AB127" i="18"/>
  <c r="Z127" i="18"/>
  <c r="AA127" i="18"/>
  <c r="T131" i="18"/>
  <c r="S131" i="18"/>
  <c r="R131" i="18"/>
  <c r="Z131" i="18"/>
  <c r="AB131" i="18"/>
  <c r="AA131" i="18"/>
  <c r="R136" i="18"/>
  <c r="T136" i="18"/>
  <c r="S136" i="18"/>
  <c r="AB136" i="18"/>
  <c r="AA136" i="18"/>
  <c r="Z136" i="18"/>
  <c r="T140" i="18"/>
  <c r="S140" i="18"/>
  <c r="R140" i="18"/>
  <c r="AB140" i="18"/>
  <c r="Z140" i="18"/>
  <c r="AA140" i="18"/>
  <c r="T144" i="18"/>
  <c r="R144" i="18"/>
  <c r="S144" i="18"/>
  <c r="AB144" i="18"/>
  <c r="AA144" i="18"/>
  <c r="Z144" i="18"/>
  <c r="S149" i="18"/>
  <c r="R149" i="18"/>
  <c r="Q148" i="18"/>
  <c r="T149" i="18"/>
  <c r="AB149" i="18"/>
  <c r="Z149" i="18"/>
  <c r="Y148" i="18"/>
  <c r="AA149" i="18"/>
  <c r="R153" i="18"/>
  <c r="T153" i="18"/>
  <c r="S153" i="18"/>
  <c r="AB153" i="18"/>
  <c r="AA153" i="18"/>
  <c r="Z153" i="18"/>
  <c r="S157" i="18"/>
  <c r="R157" i="18"/>
  <c r="T157" i="18"/>
  <c r="AB157" i="18"/>
  <c r="AA157" i="18"/>
  <c r="Z157" i="18"/>
  <c r="H40" i="21"/>
  <c r="J40" i="21"/>
  <c r="I40" i="21"/>
  <c r="H53" i="21"/>
  <c r="J53" i="21"/>
  <c r="I53" i="21"/>
  <c r="H56" i="21"/>
  <c r="J56" i="21"/>
  <c r="I56" i="21"/>
  <c r="G64" i="21"/>
  <c r="N17" i="22"/>
  <c r="M17" i="22"/>
  <c r="K17" i="22"/>
  <c r="J17" i="22"/>
  <c r="L17" i="22"/>
  <c r="N81" i="22"/>
  <c r="M81" i="22"/>
  <c r="L81" i="22"/>
  <c r="K81" i="22"/>
  <c r="J81" i="22"/>
  <c r="H31" i="21"/>
  <c r="J31" i="21"/>
  <c r="I31" i="21"/>
  <c r="H44" i="21"/>
  <c r="J44" i="21"/>
  <c r="I44" i="21"/>
  <c r="H47" i="21"/>
  <c r="J47" i="21"/>
  <c r="I47" i="21"/>
  <c r="N18" i="22"/>
  <c r="L18" i="22"/>
  <c r="K18" i="22"/>
  <c r="M18" i="22"/>
  <c r="J18" i="22"/>
  <c r="L25" i="22"/>
  <c r="K25" i="22"/>
  <c r="J25" i="22"/>
  <c r="N25" i="22"/>
  <c r="M25" i="22"/>
  <c r="N96" i="22"/>
  <c r="M96" i="22"/>
  <c r="J96" i="22"/>
  <c r="L96" i="22"/>
  <c r="K96" i="22"/>
  <c r="T151" i="18"/>
  <c r="R151" i="18"/>
  <c r="S151" i="18"/>
  <c r="AB151" i="18"/>
  <c r="AA151" i="18"/>
  <c r="Z151" i="18"/>
  <c r="T155" i="18"/>
  <c r="S155" i="18"/>
  <c r="R155" i="18"/>
  <c r="AB155" i="18"/>
  <c r="AA155" i="18"/>
  <c r="Z155" i="18"/>
  <c r="T159" i="18"/>
  <c r="R159" i="18"/>
  <c r="S159" i="18"/>
  <c r="AB159" i="18"/>
  <c r="AA159" i="18"/>
  <c r="Z159" i="18"/>
  <c r="N139" i="22"/>
  <c r="M139" i="22"/>
  <c r="K139" i="22"/>
  <c r="J139" i="22"/>
  <c r="I147" i="22"/>
  <c r="L139" i="22"/>
  <c r="H29" i="21"/>
  <c r="I29" i="21"/>
  <c r="J29" i="21"/>
  <c r="H38" i="21"/>
  <c r="I38" i="21"/>
  <c r="J38" i="21"/>
  <c r="H46" i="21"/>
  <c r="I46" i="21"/>
  <c r="J46" i="21"/>
  <c r="H55" i="21"/>
  <c r="I55" i="21"/>
  <c r="J55" i="21"/>
  <c r="H63" i="21"/>
  <c r="I63" i="21"/>
  <c r="J63" i="21"/>
  <c r="L14" i="22"/>
  <c r="K14" i="22"/>
  <c r="J14" i="22"/>
  <c r="M14" i="22"/>
  <c r="N14" i="22"/>
  <c r="AB20" i="22"/>
  <c r="X20" i="22"/>
  <c r="Z20" i="22"/>
  <c r="L29" i="22"/>
  <c r="K29" i="22"/>
  <c r="J29" i="22"/>
  <c r="M29" i="22"/>
  <c r="N29" i="22"/>
  <c r="N39" i="22"/>
  <c r="L39" i="22"/>
  <c r="K39" i="22"/>
  <c r="J39" i="22"/>
  <c r="M39" i="22"/>
  <c r="J45" i="22"/>
  <c r="M45" i="22"/>
  <c r="L45" i="22"/>
  <c r="K45" i="22"/>
  <c r="N45" i="22"/>
  <c r="J54" i="22"/>
  <c r="M54" i="22"/>
  <c r="L54" i="22"/>
  <c r="K54" i="22"/>
  <c r="N54" i="22"/>
  <c r="J56" i="22"/>
  <c r="N56" i="22"/>
  <c r="L56" i="22"/>
  <c r="K56" i="22"/>
  <c r="M56" i="22"/>
  <c r="N156" i="22"/>
  <c r="M156" i="22"/>
  <c r="K156" i="22"/>
  <c r="J156" i="22"/>
  <c r="L156" i="22"/>
  <c r="O34" i="24"/>
  <c r="N34" i="24"/>
  <c r="O164" i="24"/>
  <c r="N164" i="24"/>
  <c r="L73" i="26"/>
  <c r="J73" i="26"/>
  <c r="I73" i="26"/>
  <c r="M73" i="26"/>
  <c r="K73" i="26"/>
  <c r="H13" i="21"/>
  <c r="J13" i="21"/>
  <c r="I13" i="21"/>
  <c r="H17" i="21"/>
  <c r="J17" i="21"/>
  <c r="I17" i="21"/>
  <c r="H21" i="21"/>
  <c r="J21" i="21"/>
  <c r="I21" i="21"/>
  <c r="H28" i="21"/>
  <c r="J28" i="21"/>
  <c r="G36" i="21"/>
  <c r="I28" i="21"/>
  <c r="H45" i="21"/>
  <c r="J45" i="21"/>
  <c r="I45" i="21"/>
  <c r="H54" i="21"/>
  <c r="J54" i="21"/>
  <c r="I54" i="21"/>
  <c r="H62" i="21"/>
  <c r="J62" i="21"/>
  <c r="I62" i="21"/>
  <c r="Z9" i="22"/>
  <c r="Y9" i="22"/>
  <c r="X9" i="22"/>
  <c r="AB9" i="22"/>
  <c r="AA9" i="22"/>
  <c r="N24" i="22"/>
  <c r="L24" i="22"/>
  <c r="K24" i="22"/>
  <c r="M24" i="22"/>
  <c r="J24" i="22"/>
  <c r="L31" i="22"/>
  <c r="K31" i="22"/>
  <c r="J31" i="22"/>
  <c r="N31" i="22"/>
  <c r="M31" i="22"/>
  <c r="N76" i="22"/>
  <c r="M76" i="22"/>
  <c r="L76" i="22"/>
  <c r="K76" i="22"/>
  <c r="J76" i="22"/>
  <c r="N141" i="22"/>
  <c r="M141" i="22"/>
  <c r="K141" i="22"/>
  <c r="J141" i="22"/>
  <c r="L141" i="22"/>
  <c r="M13" i="26"/>
  <c r="L13" i="26"/>
  <c r="K13" i="26"/>
  <c r="J13" i="26"/>
  <c r="I13" i="26"/>
  <c r="H12" i="21"/>
  <c r="J12" i="21"/>
  <c r="I12" i="21"/>
  <c r="H16" i="21"/>
  <c r="J16" i="21"/>
  <c r="I16" i="21"/>
  <c r="H20" i="21"/>
  <c r="J20" i="21"/>
  <c r="I20" i="21"/>
  <c r="H26" i="21"/>
  <c r="J26" i="21"/>
  <c r="I26" i="21"/>
  <c r="H34" i="21"/>
  <c r="J34" i="21"/>
  <c r="I34" i="21"/>
  <c r="H43" i="21"/>
  <c r="J43" i="21"/>
  <c r="I43" i="21"/>
  <c r="H52" i="21"/>
  <c r="J52" i="21"/>
  <c r="I52" i="21"/>
  <c r="H60" i="21"/>
  <c r="J60" i="21"/>
  <c r="I60" i="21"/>
  <c r="H69" i="21"/>
  <c r="J69" i="21"/>
  <c r="I69" i="21"/>
  <c r="AB12" i="22"/>
  <c r="X12" i="22"/>
  <c r="Z12" i="22"/>
  <c r="AB13" i="22"/>
  <c r="Z13" i="22"/>
  <c r="Y13" i="22"/>
  <c r="AA13" i="22"/>
  <c r="X13" i="22"/>
  <c r="N28" i="22"/>
  <c r="L28" i="22"/>
  <c r="K28" i="22"/>
  <c r="M28" i="22"/>
  <c r="J28" i="22"/>
  <c r="N59" i="22"/>
  <c r="L59" i="22"/>
  <c r="K59" i="22"/>
  <c r="M59" i="22"/>
  <c r="J59" i="22"/>
  <c r="N68" i="22"/>
  <c r="L68" i="22"/>
  <c r="K68" i="22"/>
  <c r="J68" i="22"/>
  <c r="M68" i="22"/>
  <c r="N70" i="22"/>
  <c r="M70" i="22"/>
  <c r="K70" i="22"/>
  <c r="J70" i="22"/>
  <c r="L70" i="22"/>
  <c r="N158" i="22"/>
  <c r="M158" i="22"/>
  <c r="K158" i="22"/>
  <c r="J158" i="22"/>
  <c r="L158" i="22"/>
  <c r="H25" i="21"/>
  <c r="I25" i="21"/>
  <c r="J25" i="21"/>
  <c r="H33" i="21"/>
  <c r="I33" i="21"/>
  <c r="J33" i="21"/>
  <c r="H42" i="21"/>
  <c r="I42" i="21"/>
  <c r="G50" i="21"/>
  <c r="J42" i="21"/>
  <c r="H59" i="21"/>
  <c r="I59" i="21"/>
  <c r="J59" i="21"/>
  <c r="H68" i="21"/>
  <c r="I68" i="21"/>
  <c r="J68" i="21"/>
  <c r="N30" i="22"/>
  <c r="L30" i="22"/>
  <c r="K30" i="22"/>
  <c r="J30" i="22"/>
  <c r="M30" i="22"/>
  <c r="L38" i="22"/>
  <c r="K38" i="22"/>
  <c r="J38" i="22"/>
  <c r="M38" i="22"/>
  <c r="N38" i="22"/>
  <c r="N42" i="22"/>
  <c r="L42" i="22"/>
  <c r="K42" i="22"/>
  <c r="J42" i="22"/>
  <c r="M42" i="22"/>
  <c r="N51" i="22"/>
  <c r="L51" i="22"/>
  <c r="K51" i="22"/>
  <c r="J51" i="22"/>
  <c r="M51" i="22"/>
  <c r="N53" i="22"/>
  <c r="M53" i="22"/>
  <c r="K53" i="22"/>
  <c r="J53" i="22"/>
  <c r="L53" i="22"/>
  <c r="N89" i="22"/>
  <c r="M89" i="22"/>
  <c r="J89" i="22"/>
  <c r="L89" i="22"/>
  <c r="K89" i="22"/>
  <c r="N122" i="22"/>
  <c r="M122" i="22"/>
  <c r="K122" i="22"/>
  <c r="J122" i="22"/>
  <c r="L122" i="22"/>
  <c r="O126" i="24"/>
  <c r="N126" i="24"/>
  <c r="H11" i="21"/>
  <c r="J11" i="21"/>
  <c r="I11" i="21"/>
  <c r="H15" i="21"/>
  <c r="J15" i="21"/>
  <c r="I15" i="21"/>
  <c r="H19" i="21"/>
  <c r="I19" i="21"/>
  <c r="J19" i="21"/>
  <c r="H24" i="21"/>
  <c r="J24" i="21"/>
  <c r="I24" i="21"/>
  <c r="H32" i="21"/>
  <c r="J32" i="21"/>
  <c r="I32" i="21"/>
  <c r="H41" i="21"/>
  <c r="J41" i="21"/>
  <c r="I41" i="21"/>
  <c r="H49" i="21"/>
  <c r="I49" i="21"/>
  <c r="J49" i="21"/>
  <c r="H58" i="21"/>
  <c r="J58" i="21"/>
  <c r="I58" i="21"/>
  <c r="H67" i="21"/>
  <c r="J67" i="21"/>
  <c r="I67" i="21"/>
  <c r="N9" i="22"/>
  <c r="M9" i="22"/>
  <c r="K9" i="22"/>
  <c r="J9" i="22"/>
  <c r="L9" i="22"/>
  <c r="N10" i="22"/>
  <c r="L10" i="22"/>
  <c r="K10" i="22"/>
  <c r="J10" i="22"/>
  <c r="M10" i="22"/>
  <c r="L23" i="22"/>
  <c r="K23" i="22"/>
  <c r="J23" i="22"/>
  <c r="M23" i="22"/>
  <c r="N23" i="22"/>
  <c r="N32" i="22"/>
  <c r="L32" i="22"/>
  <c r="K32" i="22"/>
  <c r="M32" i="22"/>
  <c r="J32" i="22"/>
  <c r="N100" i="22"/>
  <c r="M100" i="22"/>
  <c r="J100" i="22"/>
  <c r="L100" i="22"/>
  <c r="K100" i="22"/>
  <c r="N107" i="22"/>
  <c r="M107" i="22"/>
  <c r="K107" i="22"/>
  <c r="J107" i="22"/>
  <c r="L107" i="22"/>
  <c r="O236" i="24"/>
  <c r="N236" i="24"/>
  <c r="M53" i="26"/>
  <c r="K53" i="26"/>
  <c r="J53" i="26"/>
  <c r="L53" i="26"/>
  <c r="I53" i="26"/>
  <c r="N16" i="22"/>
  <c r="M16" i="22"/>
  <c r="L16" i="22"/>
  <c r="J16" i="22"/>
  <c r="K16" i="22"/>
  <c r="N46" i="22"/>
  <c r="M46" i="22"/>
  <c r="L46" i="22"/>
  <c r="J46" i="22"/>
  <c r="K46" i="22"/>
  <c r="J67" i="22"/>
  <c r="N67" i="22"/>
  <c r="M67" i="22"/>
  <c r="K67" i="22"/>
  <c r="L67" i="22"/>
  <c r="N74" i="22"/>
  <c r="M74" i="22"/>
  <c r="L74" i="22"/>
  <c r="J74" i="22"/>
  <c r="K74" i="22"/>
  <c r="N83" i="22"/>
  <c r="M83" i="22"/>
  <c r="I91" i="22"/>
  <c r="L83" i="22"/>
  <c r="K83" i="22"/>
  <c r="J83" i="22"/>
  <c r="N109" i="22"/>
  <c r="M109" i="22"/>
  <c r="K109" i="22"/>
  <c r="J109" i="22"/>
  <c r="L109" i="22"/>
  <c r="N126" i="22"/>
  <c r="M126" i="22"/>
  <c r="K126" i="22"/>
  <c r="J126" i="22"/>
  <c r="L126" i="22"/>
  <c r="N143" i="22"/>
  <c r="M143" i="22"/>
  <c r="K143" i="22"/>
  <c r="J143" i="22"/>
  <c r="L143" i="22"/>
  <c r="N160" i="22"/>
  <c r="M160" i="22"/>
  <c r="K160" i="22"/>
  <c r="J160" i="22"/>
  <c r="L160" i="22"/>
  <c r="O15" i="24"/>
  <c r="N15" i="24"/>
  <c r="O31" i="24"/>
  <c r="N31" i="24"/>
  <c r="O145" i="24"/>
  <c r="O147" i="24"/>
  <c r="N147" i="24"/>
  <c r="O11" i="25"/>
  <c r="N11" i="25"/>
  <c r="M15" i="22"/>
  <c r="L15" i="22"/>
  <c r="K15" i="22"/>
  <c r="J15" i="22"/>
  <c r="N15" i="22"/>
  <c r="N40" i="22"/>
  <c r="M40" i="22"/>
  <c r="L40" i="22"/>
  <c r="K40" i="22"/>
  <c r="J40" i="22"/>
  <c r="J43" i="22"/>
  <c r="N43" i="22"/>
  <c r="M43" i="22"/>
  <c r="L43" i="22"/>
  <c r="K43" i="22"/>
  <c r="N57" i="22"/>
  <c r="M57" i="22"/>
  <c r="L57" i="22"/>
  <c r="K57" i="22"/>
  <c r="J57" i="22"/>
  <c r="J60" i="22"/>
  <c r="N60" i="22"/>
  <c r="M60" i="22"/>
  <c r="L60" i="22"/>
  <c r="K60" i="22"/>
  <c r="N111" i="22"/>
  <c r="M111" i="22"/>
  <c r="K111" i="22"/>
  <c r="J111" i="22"/>
  <c r="I119" i="22"/>
  <c r="L111" i="22"/>
  <c r="N128" i="22"/>
  <c r="M128" i="22"/>
  <c r="K128" i="22"/>
  <c r="J128" i="22"/>
  <c r="L128" i="22"/>
  <c r="N145" i="22"/>
  <c r="M145" i="22"/>
  <c r="K145" i="22"/>
  <c r="J145" i="22"/>
  <c r="L145" i="22"/>
  <c r="L56" i="26"/>
  <c r="J56" i="26"/>
  <c r="I56" i="26"/>
  <c r="M56" i="26"/>
  <c r="K56" i="26"/>
  <c r="N85" i="22"/>
  <c r="M85" i="22"/>
  <c r="L85" i="22"/>
  <c r="K85" i="22"/>
  <c r="J85" i="22"/>
  <c r="N113" i="22"/>
  <c r="M113" i="22"/>
  <c r="K113" i="22"/>
  <c r="J113" i="22"/>
  <c r="L113" i="22"/>
  <c r="N130" i="22"/>
  <c r="M130" i="22"/>
  <c r="K130" i="22"/>
  <c r="J130" i="22"/>
  <c r="L130" i="22"/>
  <c r="O12" i="24"/>
  <c r="N12" i="24"/>
  <c r="O38" i="24"/>
  <c r="N38" i="24"/>
  <c r="O99" i="24"/>
  <c r="N99" i="24"/>
  <c r="O125" i="24"/>
  <c r="N125" i="24"/>
  <c r="O186" i="24"/>
  <c r="N186" i="24"/>
  <c r="O12" i="25"/>
  <c r="N12" i="25"/>
  <c r="M10" i="26"/>
  <c r="L10" i="26"/>
  <c r="K10" i="26"/>
  <c r="J10" i="26"/>
  <c r="I10" i="26"/>
  <c r="H70" i="21"/>
  <c r="G78" i="21"/>
  <c r="J70" i="21"/>
  <c r="I70" i="21"/>
  <c r="H71" i="21"/>
  <c r="J71" i="21"/>
  <c r="I71" i="21"/>
  <c r="H72" i="21"/>
  <c r="J72" i="21"/>
  <c r="I72" i="21"/>
  <c r="H73" i="21"/>
  <c r="J73" i="21"/>
  <c r="I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J82" i="21"/>
  <c r="I82" i="21"/>
  <c r="H83" i="21"/>
  <c r="I83" i="21"/>
  <c r="J83" i="21"/>
  <c r="H84" i="21"/>
  <c r="G92" i="21"/>
  <c r="J84" i="21"/>
  <c r="I84" i="21"/>
  <c r="H85" i="21"/>
  <c r="J85" i="21"/>
  <c r="I85" i="21"/>
  <c r="H86" i="21"/>
  <c r="J86" i="21"/>
  <c r="I86" i="21"/>
  <c r="H87" i="21"/>
  <c r="J87" i="21"/>
  <c r="I87" i="21"/>
  <c r="H88" i="21"/>
  <c r="J88" i="21"/>
  <c r="I88" i="21"/>
  <c r="H89" i="21"/>
  <c r="J89" i="21"/>
  <c r="I89" i="21"/>
  <c r="H90" i="21"/>
  <c r="J90" i="21"/>
  <c r="I90" i="21"/>
  <c r="H91" i="21"/>
  <c r="I91" i="21"/>
  <c r="J91" i="21"/>
  <c r="H94" i="21"/>
  <c r="J94" i="21"/>
  <c r="I94" i="21"/>
  <c r="H95" i="21"/>
  <c r="J95" i="21"/>
  <c r="I95" i="21"/>
  <c r="H96" i="21"/>
  <c r="J96" i="21"/>
  <c r="I96" i="21"/>
  <c r="H97" i="21"/>
  <c r="J97" i="21"/>
  <c r="I97" i="21"/>
  <c r="H98" i="21"/>
  <c r="G106" i="21"/>
  <c r="J98" i="21"/>
  <c r="I98" i="21"/>
  <c r="H99" i="21"/>
  <c r="J99" i="21"/>
  <c r="I99" i="21"/>
  <c r="H100" i="21"/>
  <c r="I100" i="21"/>
  <c r="J100" i="21"/>
  <c r="H101" i="21"/>
  <c r="J101" i="21"/>
  <c r="I101" i="21"/>
  <c r="H102" i="21"/>
  <c r="J102" i="21"/>
  <c r="I102" i="21"/>
  <c r="H103" i="21"/>
  <c r="J103" i="21"/>
  <c r="I103" i="21"/>
  <c r="H104" i="21"/>
  <c r="J104" i="21"/>
  <c r="I104" i="21"/>
  <c r="H105" i="21"/>
  <c r="J105" i="21"/>
  <c r="I105" i="21"/>
  <c r="H108" i="21"/>
  <c r="J108" i="21"/>
  <c r="I108" i="21"/>
  <c r="H109" i="21"/>
  <c r="I109" i="21"/>
  <c r="J109" i="21"/>
  <c r="H110" i="21"/>
  <c r="J110" i="21"/>
  <c r="I110" i="21"/>
  <c r="H111" i="21"/>
  <c r="J111" i="21"/>
  <c r="I111" i="21"/>
  <c r="H112" i="21"/>
  <c r="G120" i="21"/>
  <c r="J112" i="21"/>
  <c r="I112" i="21"/>
  <c r="H113" i="21"/>
  <c r="J113" i="21"/>
  <c r="I113" i="21"/>
  <c r="H114" i="21"/>
  <c r="J114" i="21"/>
  <c r="I114" i="21"/>
  <c r="H115" i="21"/>
  <c r="J115" i="21"/>
  <c r="I115" i="21"/>
  <c r="H116" i="21"/>
  <c r="J116" i="21"/>
  <c r="I116" i="21"/>
  <c r="H117" i="21"/>
  <c r="I117" i="21"/>
  <c r="J117" i="21"/>
  <c r="H118" i="21"/>
  <c r="J118" i="21"/>
  <c r="I118" i="21"/>
  <c r="H119" i="21"/>
  <c r="J119" i="21"/>
  <c r="I119" i="21"/>
  <c r="H122" i="21"/>
  <c r="J122" i="21"/>
  <c r="I122" i="21"/>
  <c r="H123" i="21"/>
  <c r="J123" i="21"/>
  <c r="I123" i="21"/>
  <c r="H124" i="21"/>
  <c r="J124" i="21"/>
  <c r="I124" i="21"/>
  <c r="H125" i="21"/>
  <c r="J125" i="21"/>
  <c r="I125" i="21"/>
  <c r="H126" i="21"/>
  <c r="G134" i="21"/>
  <c r="I126" i="21"/>
  <c r="J126" i="21"/>
  <c r="H127" i="21"/>
  <c r="J127" i="21"/>
  <c r="I127" i="21"/>
  <c r="H128" i="21"/>
  <c r="J128" i="21"/>
  <c r="I128" i="21"/>
  <c r="H129" i="21"/>
  <c r="J129" i="21"/>
  <c r="I129" i="21"/>
  <c r="H130" i="21"/>
  <c r="J130" i="21"/>
  <c r="I130" i="21"/>
  <c r="H131" i="21"/>
  <c r="J131" i="21"/>
  <c r="I131" i="21"/>
  <c r="H132" i="21"/>
  <c r="J132" i="21"/>
  <c r="I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J139" i="21"/>
  <c r="I139" i="21"/>
  <c r="H140" i="21"/>
  <c r="G148" i="21"/>
  <c r="J140" i="21"/>
  <c r="I140" i="21"/>
  <c r="H141" i="21"/>
  <c r="I141" i="21"/>
  <c r="J141" i="21"/>
  <c r="H142" i="21"/>
  <c r="J142" i="21"/>
  <c r="I142" i="21"/>
  <c r="H143" i="21"/>
  <c r="I143" i="21"/>
  <c r="J143" i="21"/>
  <c r="H144" i="21"/>
  <c r="J144" i="21"/>
  <c r="I144" i="21"/>
  <c r="H145" i="21"/>
  <c r="J145" i="21"/>
  <c r="I145" i="21"/>
  <c r="H146" i="21"/>
  <c r="J146" i="21"/>
  <c r="I146" i="21"/>
  <c r="H147" i="21"/>
  <c r="J147" i="21"/>
  <c r="I147" i="21"/>
  <c r="H150" i="21"/>
  <c r="J150" i="21"/>
  <c r="I150" i="21"/>
  <c r="H151" i="21"/>
  <c r="J151" i="21"/>
  <c r="I151" i="21"/>
  <c r="H152" i="21"/>
  <c r="I152" i="21"/>
  <c r="J152" i="21"/>
  <c r="H153" i="21"/>
  <c r="J153" i="21"/>
  <c r="I153" i="21"/>
  <c r="H154" i="21"/>
  <c r="G162" i="21"/>
  <c r="J154" i="21"/>
  <c r="I154" i="21"/>
  <c r="I155" i="21"/>
  <c r="H155" i="21"/>
  <c r="J155" i="21"/>
  <c r="I156" i="21"/>
  <c r="H156" i="21"/>
  <c r="J156" i="21"/>
  <c r="I157" i="21"/>
  <c r="H157" i="21"/>
  <c r="J157" i="21"/>
  <c r="I158" i="21"/>
  <c r="H158" i="21"/>
  <c r="J158" i="21"/>
  <c r="I159" i="21"/>
  <c r="H159" i="21"/>
  <c r="J159" i="21"/>
  <c r="I160" i="21"/>
  <c r="H160" i="21"/>
  <c r="J160" i="21"/>
  <c r="I161" i="21"/>
  <c r="H161" i="21"/>
  <c r="J161" i="21"/>
  <c r="K13" i="22"/>
  <c r="J13" i="22"/>
  <c r="I21" i="22"/>
  <c r="N13" i="22"/>
  <c r="M13" i="22"/>
  <c r="L13" i="22"/>
  <c r="N44" i="22"/>
  <c r="K44" i="22"/>
  <c r="J44" i="22"/>
  <c r="L44" i="22"/>
  <c r="M44" i="22"/>
  <c r="J47" i="22"/>
  <c r="L47" i="22"/>
  <c r="K47" i="22"/>
  <c r="M47" i="22"/>
  <c r="N47" i="22"/>
  <c r="N61" i="22"/>
  <c r="K61" i="22"/>
  <c r="J61" i="22"/>
  <c r="M61" i="22"/>
  <c r="L61" i="22"/>
  <c r="J65" i="22"/>
  <c r="L65" i="22"/>
  <c r="K65" i="22"/>
  <c r="N65" i="22"/>
  <c r="M65" i="22"/>
  <c r="N94" i="22"/>
  <c r="M94" i="22"/>
  <c r="J94" i="22"/>
  <c r="L94" i="22"/>
  <c r="K94" i="22"/>
  <c r="N98" i="22"/>
  <c r="M98" i="22"/>
  <c r="J98" i="22"/>
  <c r="L98" i="22"/>
  <c r="K98" i="22"/>
  <c r="N102" i="22"/>
  <c r="M102" i="22"/>
  <c r="J102" i="22"/>
  <c r="L102" i="22"/>
  <c r="K102" i="22"/>
  <c r="N115" i="22"/>
  <c r="M115" i="22"/>
  <c r="K115" i="22"/>
  <c r="J115" i="22"/>
  <c r="L115" i="22"/>
  <c r="N132" i="22"/>
  <c r="M132" i="22"/>
  <c r="K132" i="22"/>
  <c r="J132" i="22"/>
  <c r="L132" i="22"/>
  <c r="N150" i="22"/>
  <c r="M150" i="22"/>
  <c r="K150" i="22"/>
  <c r="J150" i="22"/>
  <c r="L150" i="22"/>
  <c r="O104" i="24"/>
  <c r="N104" i="24"/>
  <c r="O32" i="25"/>
  <c r="N32" i="25"/>
  <c r="J12" i="22"/>
  <c r="N12" i="22"/>
  <c r="M12" i="22"/>
  <c r="L12" i="22"/>
  <c r="K12" i="22"/>
  <c r="J20" i="22"/>
  <c r="N20" i="22"/>
  <c r="M20" i="22"/>
  <c r="L20" i="22"/>
  <c r="K20" i="22"/>
  <c r="J41" i="22"/>
  <c r="K41" i="22"/>
  <c r="I49" i="22"/>
  <c r="N41" i="22"/>
  <c r="L41" i="22"/>
  <c r="M41" i="22"/>
  <c r="N55" i="22"/>
  <c r="J55" i="22"/>
  <c r="I63" i="22"/>
  <c r="M55" i="22"/>
  <c r="L55" i="22"/>
  <c r="K55" i="22"/>
  <c r="J58" i="22"/>
  <c r="K58" i="22"/>
  <c r="N58" i="22"/>
  <c r="M58" i="22"/>
  <c r="L58" i="22"/>
  <c r="N72" i="22"/>
  <c r="J72" i="22"/>
  <c r="M72" i="22"/>
  <c r="L72" i="22"/>
  <c r="K72" i="22"/>
  <c r="N79" i="22"/>
  <c r="M79" i="22"/>
  <c r="J79" i="22"/>
  <c r="L79" i="22"/>
  <c r="K79" i="22"/>
  <c r="N87" i="22"/>
  <c r="M87" i="22"/>
  <c r="J87" i="22"/>
  <c r="L87" i="22"/>
  <c r="K87" i="22"/>
  <c r="N117" i="22"/>
  <c r="M117" i="22"/>
  <c r="K117" i="22"/>
  <c r="J117" i="22"/>
  <c r="L117" i="22"/>
  <c r="N135" i="22"/>
  <c r="M135" i="22"/>
  <c r="K135" i="22"/>
  <c r="J135" i="22"/>
  <c r="L135" i="22"/>
  <c r="N152" i="22"/>
  <c r="M152" i="22"/>
  <c r="K152" i="22"/>
  <c r="J152" i="22"/>
  <c r="L152" i="22"/>
  <c r="N58" i="24"/>
  <c r="M33" i="26"/>
  <c r="L33" i="26"/>
  <c r="K33" i="26"/>
  <c r="J33" i="26"/>
  <c r="I33" i="26"/>
  <c r="I39" i="26"/>
  <c r="M39" i="26"/>
  <c r="L39" i="26"/>
  <c r="K39" i="26"/>
  <c r="J39" i="26"/>
  <c r="M11" i="22"/>
  <c r="L11" i="22"/>
  <c r="N11" i="22"/>
  <c r="J11" i="22"/>
  <c r="K11" i="22"/>
  <c r="AB14" i="22"/>
  <c r="M19" i="22"/>
  <c r="L19" i="22"/>
  <c r="N19" i="22"/>
  <c r="K19" i="22"/>
  <c r="J19" i="22"/>
  <c r="N48" i="22"/>
  <c r="M48" i="22"/>
  <c r="L48" i="22"/>
  <c r="K48" i="22"/>
  <c r="J48" i="22"/>
  <c r="J52" i="22"/>
  <c r="N52" i="22"/>
  <c r="M52" i="22"/>
  <c r="L52" i="22"/>
  <c r="K52" i="22"/>
  <c r="N66" i="22"/>
  <c r="M66" i="22"/>
  <c r="L66" i="22"/>
  <c r="K66" i="22"/>
  <c r="J66" i="22"/>
  <c r="J69" i="22"/>
  <c r="I77" i="22"/>
  <c r="N69" i="22"/>
  <c r="M69" i="22"/>
  <c r="L69" i="22"/>
  <c r="K69" i="22"/>
  <c r="N137" i="22"/>
  <c r="M137" i="22"/>
  <c r="K137" i="22"/>
  <c r="J137" i="22"/>
  <c r="L137" i="22"/>
  <c r="N154" i="22"/>
  <c r="M154" i="22"/>
  <c r="K154" i="22"/>
  <c r="J154" i="22"/>
  <c r="L154" i="22"/>
  <c r="O11" i="24"/>
  <c r="N11" i="24"/>
  <c r="O142" i="24"/>
  <c r="N142" i="24"/>
  <c r="N192" i="24"/>
  <c r="O192" i="24"/>
  <c r="I145" i="26"/>
  <c r="M145" i="26"/>
  <c r="L145" i="26"/>
  <c r="K145" i="26"/>
  <c r="J145" i="26"/>
  <c r="N9" i="24"/>
  <c r="O9" i="24"/>
  <c r="N36" i="24"/>
  <c r="O36" i="24"/>
  <c r="N55" i="24"/>
  <c r="O55" i="24"/>
  <c r="N82" i="24"/>
  <c r="N101" i="24"/>
  <c r="O101" i="24"/>
  <c r="N123" i="24"/>
  <c r="O123" i="24"/>
  <c r="N170" i="24"/>
  <c r="O170" i="24"/>
  <c r="M22" i="26"/>
  <c r="L22" i="26"/>
  <c r="K22" i="26"/>
  <c r="J22" i="26"/>
  <c r="I22" i="26"/>
  <c r="M70" i="26"/>
  <c r="K70" i="26"/>
  <c r="J70" i="26"/>
  <c r="I70" i="26"/>
  <c r="L70" i="26"/>
  <c r="L155" i="26"/>
  <c r="J155" i="26"/>
  <c r="K155" i="26"/>
  <c r="I155" i="26"/>
  <c r="M155" i="26"/>
  <c r="M9" i="27"/>
  <c r="K9" i="27"/>
  <c r="I9" i="27"/>
  <c r="L9" i="27"/>
  <c r="J9" i="27"/>
  <c r="O14" i="24"/>
  <c r="N14" i="24"/>
  <c r="O33" i="24"/>
  <c r="N33" i="24"/>
  <c r="O60" i="24"/>
  <c r="N60" i="24"/>
  <c r="O79" i="24"/>
  <c r="N79" i="24"/>
  <c r="O98" i="24"/>
  <c r="N98" i="24"/>
  <c r="O120" i="24"/>
  <c r="N120" i="24"/>
  <c r="O262" i="24"/>
  <c r="N262" i="24"/>
  <c r="O65" i="25"/>
  <c r="M30" i="26"/>
  <c r="L30" i="26"/>
  <c r="K30" i="26"/>
  <c r="J30" i="26"/>
  <c r="I30" i="26"/>
  <c r="I66" i="26"/>
  <c r="K66" i="26"/>
  <c r="M66" i="26"/>
  <c r="L66" i="26"/>
  <c r="J66" i="26"/>
  <c r="L83" i="26"/>
  <c r="J83" i="26"/>
  <c r="I83" i="26"/>
  <c r="M83" i="26"/>
  <c r="K83" i="26"/>
  <c r="M95" i="27"/>
  <c r="K95" i="27"/>
  <c r="J95" i="27"/>
  <c r="I95" i="27"/>
  <c r="L95" i="27"/>
  <c r="J75" i="22"/>
  <c r="N75" i="22"/>
  <c r="M75" i="22"/>
  <c r="L75" i="22"/>
  <c r="K75" i="22"/>
  <c r="J80" i="22"/>
  <c r="N80" i="22"/>
  <c r="M80" i="22"/>
  <c r="L80" i="22"/>
  <c r="K80" i="22"/>
  <c r="J82" i="22"/>
  <c r="N82" i="22"/>
  <c r="M82" i="22"/>
  <c r="L82" i="22"/>
  <c r="K82" i="22"/>
  <c r="J84" i="22"/>
  <c r="N84" i="22"/>
  <c r="M84" i="22"/>
  <c r="L84" i="22"/>
  <c r="K84" i="22"/>
  <c r="J86" i="22"/>
  <c r="L86" i="22"/>
  <c r="K86" i="22"/>
  <c r="M86" i="22"/>
  <c r="N86" i="22"/>
  <c r="J88" i="22"/>
  <c r="N88" i="22"/>
  <c r="M88" i="22"/>
  <c r="L88" i="22"/>
  <c r="K88" i="22"/>
  <c r="J90" i="22"/>
  <c r="N90" i="22"/>
  <c r="M90" i="22"/>
  <c r="L90" i="22"/>
  <c r="K90" i="22"/>
  <c r="J93" i="22"/>
  <c r="N93" i="22"/>
  <c r="K93" i="22"/>
  <c r="M93" i="22"/>
  <c r="L93" i="22"/>
  <c r="K95" i="22"/>
  <c r="J95" i="22"/>
  <c r="N95" i="22"/>
  <c r="M95" i="22"/>
  <c r="L95" i="22"/>
  <c r="K97" i="22"/>
  <c r="J97" i="22"/>
  <c r="I105" i="22"/>
  <c r="N97" i="22"/>
  <c r="M97" i="22"/>
  <c r="L97" i="22"/>
  <c r="K99" i="22"/>
  <c r="J99" i="22"/>
  <c r="N99" i="22"/>
  <c r="M99" i="22"/>
  <c r="L99" i="22"/>
  <c r="K101" i="22"/>
  <c r="J101" i="22"/>
  <c r="N101" i="22"/>
  <c r="M101" i="22"/>
  <c r="L101" i="22"/>
  <c r="K103" i="22"/>
  <c r="J103" i="22"/>
  <c r="N103" i="22"/>
  <c r="M103" i="22"/>
  <c r="L103" i="22"/>
  <c r="K108" i="22"/>
  <c r="J108" i="22"/>
  <c r="N108" i="22"/>
  <c r="M108" i="22"/>
  <c r="L108" i="22"/>
  <c r="K110" i="22"/>
  <c r="J110" i="22"/>
  <c r="N110" i="22"/>
  <c r="L110" i="22"/>
  <c r="M110" i="22"/>
  <c r="K112" i="22"/>
  <c r="J112" i="22"/>
  <c r="N112" i="22"/>
  <c r="M112" i="22"/>
  <c r="L112" i="22"/>
  <c r="K114" i="22"/>
  <c r="J114" i="22"/>
  <c r="N114" i="22"/>
  <c r="M114" i="22"/>
  <c r="L114" i="22"/>
  <c r="K116" i="22"/>
  <c r="J116" i="22"/>
  <c r="N116" i="22"/>
  <c r="M116" i="22"/>
  <c r="L116" i="22"/>
  <c r="K118" i="22"/>
  <c r="J118" i="22"/>
  <c r="N118" i="22"/>
  <c r="M118" i="22"/>
  <c r="L118" i="22"/>
  <c r="K121" i="22"/>
  <c r="J121" i="22"/>
  <c r="N121" i="22"/>
  <c r="M121" i="22"/>
  <c r="L121" i="22"/>
  <c r="K123" i="22"/>
  <c r="J123" i="22"/>
  <c r="N123" i="22"/>
  <c r="M123" i="22"/>
  <c r="L123" i="22"/>
  <c r="K125" i="22"/>
  <c r="J125" i="22"/>
  <c r="I133" i="22"/>
  <c r="N125" i="22"/>
  <c r="M125" i="22"/>
  <c r="L125" i="22"/>
  <c r="K127" i="22"/>
  <c r="J127" i="22"/>
  <c r="N127" i="22"/>
  <c r="L127" i="22"/>
  <c r="M127" i="22"/>
  <c r="K129" i="22"/>
  <c r="J129" i="22"/>
  <c r="N129" i="22"/>
  <c r="M129" i="22"/>
  <c r="L129" i="22"/>
  <c r="K131" i="22"/>
  <c r="J131" i="22"/>
  <c r="N131" i="22"/>
  <c r="M131" i="22"/>
  <c r="L131" i="22"/>
  <c r="K136" i="22"/>
  <c r="J136" i="22"/>
  <c r="N136" i="22"/>
  <c r="M136" i="22"/>
  <c r="L136" i="22"/>
  <c r="K138" i="22"/>
  <c r="J138" i="22"/>
  <c r="N138" i="22"/>
  <c r="M138" i="22"/>
  <c r="L138" i="22"/>
  <c r="K140" i="22"/>
  <c r="J140" i="22"/>
  <c r="N140" i="22"/>
  <c r="M140" i="22"/>
  <c r="L140" i="22"/>
  <c r="K142" i="22"/>
  <c r="J142" i="22"/>
  <c r="N142" i="22"/>
  <c r="M142" i="22"/>
  <c r="L142" i="22"/>
  <c r="K144" i="22"/>
  <c r="J144" i="22"/>
  <c r="N144" i="22"/>
  <c r="L144" i="22"/>
  <c r="M144" i="22"/>
  <c r="K146" i="22"/>
  <c r="J146" i="22"/>
  <c r="N146" i="22"/>
  <c r="M146" i="22"/>
  <c r="L146" i="22"/>
  <c r="K149" i="22"/>
  <c r="J149" i="22"/>
  <c r="N149" i="22"/>
  <c r="M149" i="22"/>
  <c r="L149" i="22"/>
  <c r="K151" i="22"/>
  <c r="J151" i="22"/>
  <c r="N151" i="22"/>
  <c r="M151" i="22"/>
  <c r="L151" i="22"/>
  <c r="K153" i="22"/>
  <c r="J153" i="22"/>
  <c r="I161" i="22"/>
  <c r="N153" i="22"/>
  <c r="M153" i="22"/>
  <c r="L153" i="22"/>
  <c r="K155" i="22"/>
  <c r="J155" i="22"/>
  <c r="N155" i="22"/>
  <c r="M155" i="22"/>
  <c r="L155" i="22"/>
  <c r="K157" i="22"/>
  <c r="J157" i="22"/>
  <c r="N157" i="22"/>
  <c r="M157" i="22"/>
  <c r="L157" i="22"/>
  <c r="K159" i="22"/>
  <c r="J159" i="22"/>
  <c r="N159" i="22"/>
  <c r="M159" i="22"/>
  <c r="L159" i="22"/>
  <c r="O16" i="24"/>
  <c r="N16" i="24"/>
  <c r="O35" i="24"/>
  <c r="N35" i="24"/>
  <c r="O100" i="24"/>
  <c r="N100" i="24"/>
  <c r="O62" i="25"/>
  <c r="N62" i="25"/>
  <c r="M8" i="26"/>
  <c r="L8" i="26"/>
  <c r="K8" i="26"/>
  <c r="J8" i="26"/>
  <c r="I8" i="26"/>
  <c r="M18" i="26"/>
  <c r="L18" i="26"/>
  <c r="K18" i="26"/>
  <c r="J18" i="26"/>
  <c r="I18" i="26"/>
  <c r="N13" i="24"/>
  <c r="O13" i="24"/>
  <c r="N32" i="24"/>
  <c r="O32" i="24"/>
  <c r="N97" i="24"/>
  <c r="O97" i="24"/>
  <c r="O16" i="25"/>
  <c r="N16" i="25"/>
  <c r="O54" i="25"/>
  <c r="N54" i="25"/>
  <c r="M16" i="26"/>
  <c r="L16" i="26"/>
  <c r="K16" i="26"/>
  <c r="J16" i="26"/>
  <c r="I16" i="26"/>
  <c r="M27" i="26"/>
  <c r="L27" i="26"/>
  <c r="K27" i="26"/>
  <c r="I27" i="26"/>
  <c r="J27" i="26"/>
  <c r="L46" i="27"/>
  <c r="J46" i="27"/>
  <c r="M46" i="27"/>
  <c r="K46" i="27"/>
  <c r="I46" i="27"/>
  <c r="M50" i="28"/>
  <c r="K50" i="28"/>
  <c r="I50" i="28"/>
  <c r="O10" i="24"/>
  <c r="N10" i="24"/>
  <c r="N37" i="24"/>
  <c r="O37" i="24"/>
  <c r="O102" i="24"/>
  <c r="N102" i="24"/>
  <c r="O208" i="24"/>
  <c r="N208" i="24"/>
  <c r="O214" i="24"/>
  <c r="N214" i="24"/>
  <c r="O13" i="25"/>
  <c r="N13" i="25"/>
  <c r="M25" i="26"/>
  <c r="L25" i="26"/>
  <c r="K25" i="26"/>
  <c r="J25" i="26"/>
  <c r="I25" i="26"/>
  <c r="M36" i="26"/>
  <c r="L36" i="26"/>
  <c r="K36" i="26"/>
  <c r="J36" i="26"/>
  <c r="I36" i="26"/>
  <c r="K40" i="26"/>
  <c r="M40" i="26"/>
  <c r="L40" i="26"/>
  <c r="J40" i="26"/>
  <c r="H48" i="26"/>
  <c r="I40" i="26"/>
  <c r="L23" i="27"/>
  <c r="K23" i="27"/>
  <c r="M23" i="27"/>
  <c r="J23" i="27"/>
  <c r="I23" i="27"/>
  <c r="L57" i="27"/>
  <c r="K57" i="27"/>
  <c r="J57" i="27"/>
  <c r="M57" i="27"/>
  <c r="I57" i="27"/>
  <c r="M140" i="27"/>
  <c r="L140" i="27"/>
  <c r="K140" i="27"/>
  <c r="I140" i="27"/>
  <c r="J140" i="27"/>
  <c r="I145" i="28"/>
  <c r="M145" i="28"/>
  <c r="K145" i="28"/>
  <c r="N10" i="25"/>
  <c r="O10" i="25"/>
  <c r="L11" i="26"/>
  <c r="K11" i="26"/>
  <c r="J11" i="26"/>
  <c r="I11" i="26"/>
  <c r="M11" i="26"/>
  <c r="L19" i="26"/>
  <c r="K19" i="26"/>
  <c r="J19" i="26"/>
  <c r="I19" i="26"/>
  <c r="M19" i="26"/>
  <c r="L28" i="26"/>
  <c r="K28" i="26"/>
  <c r="J28" i="26"/>
  <c r="I28" i="26"/>
  <c r="M28" i="26"/>
  <c r="L37" i="26"/>
  <c r="K37" i="26"/>
  <c r="J37" i="26"/>
  <c r="I37" i="26"/>
  <c r="M37" i="26"/>
  <c r="M55" i="26"/>
  <c r="L55" i="26"/>
  <c r="I55" i="26"/>
  <c r="K55" i="26"/>
  <c r="J55" i="26"/>
  <c r="M72" i="26"/>
  <c r="L72" i="26"/>
  <c r="I72" i="26"/>
  <c r="K72" i="26"/>
  <c r="J72" i="26"/>
  <c r="I128" i="26"/>
  <c r="M128" i="26"/>
  <c r="J128" i="26"/>
  <c r="L128" i="26"/>
  <c r="K128" i="26"/>
  <c r="J134" i="26"/>
  <c r="M134" i="26"/>
  <c r="I134" i="26"/>
  <c r="L134" i="26"/>
  <c r="K134" i="26"/>
  <c r="K139" i="26"/>
  <c r="M139" i="26"/>
  <c r="I139" i="26"/>
  <c r="L139" i="26"/>
  <c r="J139" i="26"/>
  <c r="L144" i="26"/>
  <c r="M144" i="26"/>
  <c r="I144" i="26"/>
  <c r="K144" i="26"/>
  <c r="J144" i="26"/>
  <c r="K58" i="27"/>
  <c r="I58" i="27"/>
  <c r="L58" i="27"/>
  <c r="J58" i="27"/>
  <c r="M58" i="27"/>
  <c r="O230" i="24"/>
  <c r="N230" i="24"/>
  <c r="O256" i="24"/>
  <c r="N256" i="24"/>
  <c r="O15" i="25"/>
  <c r="N15" i="25"/>
  <c r="K14" i="26"/>
  <c r="J14" i="26"/>
  <c r="I14" i="26"/>
  <c r="M14" i="26"/>
  <c r="L14" i="26"/>
  <c r="K23" i="26"/>
  <c r="J23" i="26"/>
  <c r="I23" i="26"/>
  <c r="L23" i="26"/>
  <c r="M23" i="26"/>
  <c r="K31" i="26"/>
  <c r="J31" i="26"/>
  <c r="I31" i="26"/>
  <c r="M31" i="26"/>
  <c r="L31" i="26"/>
  <c r="M44" i="26"/>
  <c r="K44" i="26"/>
  <c r="J44" i="26"/>
  <c r="L44" i="26"/>
  <c r="I44" i="26"/>
  <c r="M61" i="26"/>
  <c r="K61" i="26"/>
  <c r="J61" i="26"/>
  <c r="L61" i="26"/>
  <c r="I61" i="26"/>
  <c r="M79" i="26"/>
  <c r="K79" i="26"/>
  <c r="J79" i="26"/>
  <c r="L79" i="26"/>
  <c r="I79" i="26"/>
  <c r="J82" i="26"/>
  <c r="H90" i="26"/>
  <c r="L82" i="26"/>
  <c r="K82" i="26"/>
  <c r="M82" i="26"/>
  <c r="I82" i="26"/>
  <c r="K87" i="26"/>
  <c r="L87" i="26"/>
  <c r="J87" i="26"/>
  <c r="M87" i="26"/>
  <c r="I87" i="26"/>
  <c r="L93" i="26"/>
  <c r="K93" i="26"/>
  <c r="J93" i="26"/>
  <c r="M93" i="26"/>
  <c r="I93" i="26"/>
  <c r="M98" i="26"/>
  <c r="K98" i="26"/>
  <c r="J98" i="26"/>
  <c r="L98" i="26"/>
  <c r="I98" i="26"/>
  <c r="M103" i="26"/>
  <c r="K103" i="26"/>
  <c r="J103" i="26"/>
  <c r="L103" i="26"/>
  <c r="I103" i="26"/>
  <c r="M109" i="26"/>
  <c r="K109" i="26"/>
  <c r="J109" i="26"/>
  <c r="L109" i="26"/>
  <c r="I109" i="26"/>
  <c r="K15" i="27"/>
  <c r="I15" i="27"/>
  <c r="J15" i="27"/>
  <c r="M15" i="27"/>
  <c r="L15" i="27"/>
  <c r="M43" i="27"/>
  <c r="K43" i="27"/>
  <c r="L43" i="27"/>
  <c r="J43" i="27"/>
  <c r="I43" i="27"/>
  <c r="J9" i="26"/>
  <c r="I9" i="26"/>
  <c r="M9" i="26"/>
  <c r="L9" i="26"/>
  <c r="K9" i="26"/>
  <c r="J17" i="26"/>
  <c r="I17" i="26"/>
  <c r="L17" i="26"/>
  <c r="K17" i="26"/>
  <c r="M17" i="26"/>
  <c r="J26" i="26"/>
  <c r="I26" i="26"/>
  <c r="H34" i="26"/>
  <c r="M26" i="26"/>
  <c r="K26" i="26"/>
  <c r="L26" i="26"/>
  <c r="L47" i="26"/>
  <c r="J47" i="26"/>
  <c r="I47" i="26"/>
  <c r="M47" i="26"/>
  <c r="K47" i="26"/>
  <c r="L65" i="26"/>
  <c r="J65" i="26"/>
  <c r="I65" i="26"/>
  <c r="M65" i="26"/>
  <c r="K65" i="26"/>
  <c r="I120" i="26"/>
  <c r="M120" i="26"/>
  <c r="K120" i="26"/>
  <c r="J120" i="26"/>
  <c r="L120" i="26"/>
  <c r="J125" i="26"/>
  <c r="M125" i="26"/>
  <c r="K125" i="26"/>
  <c r="I125" i="26"/>
  <c r="L125" i="26"/>
  <c r="K130" i="26"/>
  <c r="M130" i="26"/>
  <c r="J130" i="26"/>
  <c r="I130" i="26"/>
  <c r="L130" i="26"/>
  <c r="L136" i="26"/>
  <c r="M136" i="26"/>
  <c r="J136" i="26"/>
  <c r="I136" i="26"/>
  <c r="K136" i="26"/>
  <c r="M141" i="26"/>
  <c r="L141" i="26"/>
  <c r="J141" i="26"/>
  <c r="I141" i="26"/>
  <c r="K141" i="26"/>
  <c r="K156" i="26"/>
  <c r="I156" i="26"/>
  <c r="J156" i="26"/>
  <c r="M156" i="26"/>
  <c r="L156" i="26"/>
  <c r="M19" i="28"/>
  <c r="K19" i="28"/>
  <c r="I19" i="28"/>
  <c r="M84" i="28"/>
  <c r="I84" i="28"/>
  <c r="K84" i="28"/>
  <c r="N9" i="25"/>
  <c r="O9" i="25"/>
  <c r="I12" i="26"/>
  <c r="H20" i="26"/>
  <c r="M12" i="26"/>
  <c r="L12" i="26"/>
  <c r="K12" i="26"/>
  <c r="J12" i="26"/>
  <c r="I29" i="26"/>
  <c r="M29" i="26"/>
  <c r="J29" i="26"/>
  <c r="L29" i="26"/>
  <c r="K29" i="26"/>
  <c r="I38" i="26"/>
  <c r="M38" i="26"/>
  <c r="L38" i="26"/>
  <c r="K38" i="26"/>
  <c r="J38" i="26"/>
  <c r="I57" i="26"/>
  <c r="K57" i="26"/>
  <c r="J57" i="26"/>
  <c r="M57" i="26"/>
  <c r="L57" i="26"/>
  <c r="I74" i="26"/>
  <c r="K74" i="26"/>
  <c r="J74" i="26"/>
  <c r="L74" i="26"/>
  <c r="M74" i="26"/>
  <c r="I111" i="26"/>
  <c r="J111" i="26"/>
  <c r="L111" i="26"/>
  <c r="K111" i="26"/>
  <c r="M111" i="26"/>
  <c r="J116" i="26"/>
  <c r="I116" i="26"/>
  <c r="L116" i="26"/>
  <c r="K116" i="26"/>
  <c r="M116" i="26"/>
  <c r="K122" i="26"/>
  <c r="I122" i="26"/>
  <c r="L122" i="26"/>
  <c r="J122" i="26"/>
  <c r="M122" i="26"/>
  <c r="L127" i="26"/>
  <c r="I127" i="26"/>
  <c r="K127" i="26"/>
  <c r="J127" i="26"/>
  <c r="M127" i="26"/>
  <c r="I138" i="26"/>
  <c r="H146" i="26"/>
  <c r="K138" i="26"/>
  <c r="J138" i="26"/>
  <c r="M138" i="26"/>
  <c r="L138" i="26"/>
  <c r="I143" i="26"/>
  <c r="K143" i="26"/>
  <c r="J143" i="26"/>
  <c r="L143" i="26"/>
  <c r="M143" i="26"/>
  <c r="I13" i="27"/>
  <c r="M13" i="27"/>
  <c r="K13" i="27"/>
  <c r="J13" i="27"/>
  <c r="L13" i="27"/>
  <c r="K110" i="27"/>
  <c r="I110" i="27"/>
  <c r="M110" i="27"/>
  <c r="H118" i="27"/>
  <c r="L110" i="27"/>
  <c r="J110" i="27"/>
  <c r="M41" i="28"/>
  <c r="K41" i="28"/>
  <c r="I41" i="28"/>
  <c r="O14" i="25"/>
  <c r="N14" i="25"/>
  <c r="M15" i="26"/>
  <c r="L15" i="26"/>
  <c r="K15" i="26"/>
  <c r="J15" i="26"/>
  <c r="I15" i="26"/>
  <c r="M24" i="26"/>
  <c r="L24" i="26"/>
  <c r="J24" i="26"/>
  <c r="I24" i="26"/>
  <c r="K24" i="26"/>
  <c r="M32" i="26"/>
  <c r="L32" i="26"/>
  <c r="K32" i="26"/>
  <c r="I32" i="26"/>
  <c r="J32" i="26"/>
  <c r="M46" i="26"/>
  <c r="L46" i="26"/>
  <c r="I46" i="26"/>
  <c r="K46" i="26"/>
  <c r="J46" i="26"/>
  <c r="M64" i="26"/>
  <c r="L64" i="26"/>
  <c r="I64" i="26"/>
  <c r="K64" i="26"/>
  <c r="J64" i="26"/>
  <c r="M81" i="26"/>
  <c r="L81" i="26"/>
  <c r="I81" i="26"/>
  <c r="J81" i="26"/>
  <c r="K81" i="26"/>
  <c r="M86" i="26"/>
  <c r="L86" i="26"/>
  <c r="I86" i="26"/>
  <c r="K86" i="26"/>
  <c r="J86" i="26"/>
  <c r="M92" i="26"/>
  <c r="L92" i="26"/>
  <c r="I92" i="26"/>
  <c r="K92" i="26"/>
  <c r="J92" i="26"/>
  <c r="M11" i="27"/>
  <c r="K11" i="27"/>
  <c r="I11" i="27"/>
  <c r="L11" i="27"/>
  <c r="J11" i="27"/>
  <c r="I22" i="27"/>
  <c r="L22" i="27"/>
  <c r="K22" i="27"/>
  <c r="J22" i="27"/>
  <c r="M22" i="27"/>
  <c r="M45" i="27"/>
  <c r="L45" i="27"/>
  <c r="I45" i="27"/>
  <c r="K45" i="27"/>
  <c r="J45" i="27"/>
  <c r="M123" i="27"/>
  <c r="L123" i="27"/>
  <c r="K123" i="27"/>
  <c r="I123" i="27"/>
  <c r="J123" i="27"/>
  <c r="M87" i="28"/>
  <c r="K87" i="28"/>
  <c r="I87" i="28"/>
  <c r="K41" i="26"/>
  <c r="M41" i="26"/>
  <c r="L41" i="26"/>
  <c r="J41" i="26"/>
  <c r="I41" i="26"/>
  <c r="L50" i="26"/>
  <c r="K50" i="26"/>
  <c r="M50" i="26"/>
  <c r="I50" i="26"/>
  <c r="J50" i="26"/>
  <c r="L58" i="26"/>
  <c r="K58" i="26"/>
  <c r="M58" i="26"/>
  <c r="J58" i="26"/>
  <c r="I58" i="26"/>
  <c r="L67" i="26"/>
  <c r="K67" i="26"/>
  <c r="M67" i="26"/>
  <c r="J67" i="26"/>
  <c r="I67" i="26"/>
  <c r="L75" i="26"/>
  <c r="K75" i="26"/>
  <c r="M75" i="26"/>
  <c r="J75" i="26"/>
  <c r="I75" i="26"/>
  <c r="I102" i="26"/>
  <c r="M102" i="26"/>
  <c r="L102" i="26"/>
  <c r="J102" i="26"/>
  <c r="K102" i="26"/>
  <c r="J108" i="26"/>
  <c r="M108" i="26"/>
  <c r="L108" i="26"/>
  <c r="K108" i="26"/>
  <c r="I108" i="26"/>
  <c r="K113" i="26"/>
  <c r="M113" i="26"/>
  <c r="L113" i="26"/>
  <c r="J113" i="26"/>
  <c r="I113" i="26"/>
  <c r="M124" i="26"/>
  <c r="L124" i="26"/>
  <c r="K124" i="26"/>
  <c r="H132" i="26"/>
  <c r="J124" i="26"/>
  <c r="I124" i="26"/>
  <c r="L129" i="26"/>
  <c r="K129" i="26"/>
  <c r="M129" i="26"/>
  <c r="I129" i="26"/>
  <c r="J129" i="26"/>
  <c r="L135" i="26"/>
  <c r="K135" i="26"/>
  <c r="M135" i="26"/>
  <c r="J135" i="26"/>
  <c r="I135" i="26"/>
  <c r="K148" i="26"/>
  <c r="I148" i="26"/>
  <c r="M148" i="26"/>
  <c r="J148" i="26"/>
  <c r="L148" i="26"/>
  <c r="L14" i="27"/>
  <c r="M14" i="27"/>
  <c r="K14" i="27"/>
  <c r="J14" i="27"/>
  <c r="I14" i="27"/>
  <c r="M19" i="27"/>
  <c r="L19" i="27"/>
  <c r="I19" i="27"/>
  <c r="K19" i="27"/>
  <c r="J19" i="27"/>
  <c r="L31" i="27"/>
  <c r="I31" i="27"/>
  <c r="M31" i="27"/>
  <c r="K31" i="27"/>
  <c r="J31" i="27"/>
  <c r="I56" i="27"/>
  <c r="L56" i="27"/>
  <c r="K56" i="27"/>
  <c r="M56" i="27"/>
  <c r="J56" i="27"/>
  <c r="I73" i="27"/>
  <c r="M73" i="27"/>
  <c r="L73" i="27"/>
  <c r="K73" i="27"/>
  <c r="J73" i="27"/>
  <c r="J95" i="28"/>
  <c r="L95" i="28"/>
  <c r="M95" i="28"/>
  <c r="O102" i="30"/>
  <c r="N102" i="30"/>
  <c r="K42" i="26"/>
  <c r="M42" i="26"/>
  <c r="L42" i="26"/>
  <c r="J42" i="26"/>
  <c r="I42" i="26"/>
  <c r="K51" i="26"/>
  <c r="I51" i="26"/>
  <c r="M51" i="26"/>
  <c r="L51" i="26"/>
  <c r="J51" i="26"/>
  <c r="K59" i="26"/>
  <c r="I59" i="26"/>
  <c r="M59" i="26"/>
  <c r="L59" i="26"/>
  <c r="J59" i="26"/>
  <c r="K68" i="26"/>
  <c r="I68" i="26"/>
  <c r="H76" i="26"/>
  <c r="M68" i="26"/>
  <c r="L68" i="26"/>
  <c r="J68" i="26"/>
  <c r="I94" i="26"/>
  <c r="L94" i="26"/>
  <c r="J94" i="26"/>
  <c r="M94" i="26"/>
  <c r="K94" i="26"/>
  <c r="J99" i="26"/>
  <c r="L99" i="26"/>
  <c r="I99" i="26"/>
  <c r="M99" i="26"/>
  <c r="K99" i="26"/>
  <c r="L110" i="26"/>
  <c r="K110" i="26"/>
  <c r="I110" i="26"/>
  <c r="H118" i="26"/>
  <c r="M110" i="26"/>
  <c r="J110" i="26"/>
  <c r="M115" i="26"/>
  <c r="K115" i="26"/>
  <c r="I115" i="26"/>
  <c r="L115" i="26"/>
  <c r="J115" i="26"/>
  <c r="K121" i="26"/>
  <c r="I121" i="26"/>
  <c r="M121" i="26"/>
  <c r="L121" i="26"/>
  <c r="J121" i="26"/>
  <c r="K126" i="26"/>
  <c r="I126" i="26"/>
  <c r="M126" i="26"/>
  <c r="L126" i="26"/>
  <c r="J126" i="26"/>
  <c r="I154" i="26"/>
  <c r="K154" i="26"/>
  <c r="M154" i="26"/>
  <c r="J154" i="26"/>
  <c r="L154" i="26"/>
  <c r="M17" i="27"/>
  <c r="K17" i="27"/>
  <c r="L17" i="27"/>
  <c r="I17" i="27"/>
  <c r="J17" i="27"/>
  <c r="M52" i="27"/>
  <c r="K52" i="27"/>
  <c r="L52" i="27"/>
  <c r="J52" i="27"/>
  <c r="I52" i="27"/>
  <c r="K93" i="27"/>
  <c r="I93" i="27"/>
  <c r="L93" i="27"/>
  <c r="J93" i="27"/>
  <c r="M93" i="27"/>
  <c r="I88" i="28"/>
  <c r="K88" i="28"/>
  <c r="M88" i="28"/>
  <c r="M150" i="28"/>
  <c r="J45" i="26"/>
  <c r="L45" i="26"/>
  <c r="M45" i="26"/>
  <c r="K45" i="26"/>
  <c r="I45" i="26"/>
  <c r="J54" i="26"/>
  <c r="H62" i="26"/>
  <c r="L54" i="26"/>
  <c r="K54" i="26"/>
  <c r="I54" i="26"/>
  <c r="M54" i="26"/>
  <c r="J71" i="26"/>
  <c r="L71" i="26"/>
  <c r="K71" i="26"/>
  <c r="I71" i="26"/>
  <c r="M71" i="26"/>
  <c r="J80" i="26"/>
  <c r="L80" i="26"/>
  <c r="M80" i="26"/>
  <c r="K80" i="26"/>
  <c r="I80" i="26"/>
  <c r="L84" i="26"/>
  <c r="J84" i="26"/>
  <c r="M84" i="26"/>
  <c r="K84" i="26"/>
  <c r="I84" i="26"/>
  <c r="M89" i="26"/>
  <c r="J89" i="26"/>
  <c r="L89" i="26"/>
  <c r="K89" i="26"/>
  <c r="I89" i="26"/>
  <c r="J95" i="26"/>
  <c r="L95" i="26"/>
  <c r="K95" i="26"/>
  <c r="I95" i="26"/>
  <c r="M95" i="26"/>
  <c r="J100" i="26"/>
  <c r="L100" i="26"/>
  <c r="K100" i="26"/>
  <c r="I100" i="26"/>
  <c r="M100" i="26"/>
  <c r="I137" i="26"/>
  <c r="K137" i="26"/>
  <c r="M137" i="26"/>
  <c r="L137" i="26"/>
  <c r="J137" i="26"/>
  <c r="J142" i="26"/>
  <c r="K142" i="26"/>
  <c r="M142" i="26"/>
  <c r="L142" i="26"/>
  <c r="I142" i="26"/>
  <c r="M152" i="26"/>
  <c r="K152" i="26"/>
  <c r="J152" i="26"/>
  <c r="H160" i="26"/>
  <c r="L152" i="26"/>
  <c r="I152" i="26"/>
  <c r="L153" i="26"/>
  <c r="J153" i="26"/>
  <c r="K153" i="26"/>
  <c r="M153" i="26"/>
  <c r="I153" i="26"/>
  <c r="L12" i="27"/>
  <c r="J12" i="27"/>
  <c r="M12" i="27"/>
  <c r="K12" i="27"/>
  <c r="H20" i="27"/>
  <c r="I12" i="27"/>
  <c r="M88" i="27"/>
  <c r="L88" i="27"/>
  <c r="K88" i="27"/>
  <c r="I88" i="27"/>
  <c r="J88" i="27"/>
  <c r="L107" i="27"/>
  <c r="J107" i="27"/>
  <c r="M107" i="27"/>
  <c r="K107" i="27"/>
  <c r="I107" i="27"/>
  <c r="M149" i="27"/>
  <c r="L149" i="27"/>
  <c r="J149" i="27"/>
  <c r="K149" i="27"/>
  <c r="I149" i="27"/>
  <c r="M11" i="28"/>
  <c r="K11" i="28"/>
  <c r="I11" i="28"/>
  <c r="I102" i="28"/>
  <c r="M102" i="28"/>
  <c r="K102" i="28"/>
  <c r="K72" i="28"/>
  <c r="L72" i="28"/>
  <c r="J72" i="28"/>
  <c r="I72" i="28"/>
  <c r="M72" i="28"/>
  <c r="M43" i="26"/>
  <c r="J43" i="26"/>
  <c r="I43" i="26"/>
  <c r="K43" i="26"/>
  <c r="L43" i="26"/>
  <c r="M52" i="26"/>
  <c r="J52" i="26"/>
  <c r="L52" i="26"/>
  <c r="K52" i="26"/>
  <c r="I52" i="26"/>
  <c r="M60" i="26"/>
  <c r="J60" i="26"/>
  <c r="I60" i="26"/>
  <c r="L60" i="26"/>
  <c r="K60" i="26"/>
  <c r="M69" i="26"/>
  <c r="J69" i="26"/>
  <c r="L69" i="26"/>
  <c r="K69" i="26"/>
  <c r="I69" i="26"/>
  <c r="M78" i="26"/>
  <c r="J78" i="26"/>
  <c r="I78" i="26"/>
  <c r="L78" i="26"/>
  <c r="K78" i="26"/>
  <c r="I85" i="26"/>
  <c r="K85" i="26"/>
  <c r="M85" i="26"/>
  <c r="L85" i="26"/>
  <c r="J85" i="26"/>
  <c r="K96" i="26"/>
  <c r="H104" i="26"/>
  <c r="J96" i="26"/>
  <c r="M96" i="26"/>
  <c r="L96" i="26"/>
  <c r="I96" i="26"/>
  <c r="L101" i="26"/>
  <c r="J101" i="26"/>
  <c r="M101" i="26"/>
  <c r="K101" i="26"/>
  <c r="I101" i="26"/>
  <c r="M107" i="26"/>
  <c r="J107" i="26"/>
  <c r="L107" i="26"/>
  <c r="K107" i="26"/>
  <c r="I107" i="26"/>
  <c r="M112" i="26"/>
  <c r="J112" i="26"/>
  <c r="L112" i="26"/>
  <c r="K112" i="26"/>
  <c r="I112" i="26"/>
  <c r="M117" i="26"/>
  <c r="J117" i="26"/>
  <c r="L117" i="26"/>
  <c r="K117" i="26"/>
  <c r="I117" i="26"/>
  <c r="M150" i="26"/>
  <c r="K150" i="26"/>
  <c r="L150" i="26"/>
  <c r="J150" i="26"/>
  <c r="I150" i="26"/>
  <c r="M158" i="26"/>
  <c r="K158" i="26"/>
  <c r="I158" i="26"/>
  <c r="L158" i="26"/>
  <c r="J158" i="26"/>
  <c r="K24" i="27"/>
  <c r="I24" i="27"/>
  <c r="L24" i="27"/>
  <c r="M24" i="27"/>
  <c r="J24" i="27"/>
  <c r="M80" i="27"/>
  <c r="K80" i="27"/>
  <c r="L80" i="27"/>
  <c r="I80" i="27"/>
  <c r="J80" i="27"/>
  <c r="L83" i="27"/>
  <c r="M83" i="27"/>
  <c r="J83" i="27"/>
  <c r="K83" i="27"/>
  <c r="I83" i="27"/>
  <c r="M86" i="27"/>
  <c r="K86" i="27"/>
  <c r="L86" i="27"/>
  <c r="I86" i="27"/>
  <c r="J86" i="27"/>
  <c r="I116" i="27"/>
  <c r="M116" i="27"/>
  <c r="K116" i="27"/>
  <c r="J116" i="27"/>
  <c r="L116" i="27"/>
  <c r="M131" i="27"/>
  <c r="J131" i="27"/>
  <c r="I131" i="27"/>
  <c r="L131" i="27"/>
  <c r="K131" i="27"/>
  <c r="K144" i="27"/>
  <c r="J144" i="27"/>
  <c r="I144" i="27"/>
  <c r="L144" i="27"/>
  <c r="M144" i="27"/>
  <c r="L158" i="27"/>
  <c r="K158" i="27"/>
  <c r="J158" i="27"/>
  <c r="M158" i="27"/>
  <c r="I158" i="27"/>
  <c r="M14" i="28"/>
  <c r="M46" i="28"/>
  <c r="M82" i="28"/>
  <c r="M85" i="28"/>
  <c r="M125" i="28"/>
  <c r="I30" i="27"/>
  <c r="J30" i="27"/>
  <c r="M30" i="27"/>
  <c r="L30" i="27"/>
  <c r="K30" i="27"/>
  <c r="L40" i="27"/>
  <c r="K40" i="27"/>
  <c r="H48" i="27"/>
  <c r="J40" i="27"/>
  <c r="I40" i="27"/>
  <c r="M40" i="27"/>
  <c r="K41" i="27"/>
  <c r="I41" i="27"/>
  <c r="M41" i="27"/>
  <c r="L41" i="27"/>
  <c r="J41" i="27"/>
  <c r="M60" i="27"/>
  <c r="K60" i="27"/>
  <c r="J60" i="27"/>
  <c r="I60" i="27"/>
  <c r="L60" i="27"/>
  <c r="I82" i="27"/>
  <c r="M82" i="27"/>
  <c r="H90" i="27"/>
  <c r="K82" i="27"/>
  <c r="L82" i="27"/>
  <c r="J82" i="27"/>
  <c r="M97" i="27"/>
  <c r="J97" i="27"/>
  <c r="I97" i="27"/>
  <c r="L97" i="27"/>
  <c r="K97" i="27"/>
  <c r="L109" i="27"/>
  <c r="M109" i="27"/>
  <c r="K109" i="27"/>
  <c r="J109" i="27"/>
  <c r="I109" i="27"/>
  <c r="M112" i="27"/>
  <c r="K112" i="27"/>
  <c r="L112" i="27"/>
  <c r="J112" i="27"/>
  <c r="I112" i="27"/>
  <c r="L115" i="27"/>
  <c r="J115" i="27"/>
  <c r="K115" i="27"/>
  <c r="M115" i="27"/>
  <c r="I115" i="27"/>
  <c r="M143" i="27"/>
  <c r="L143" i="27"/>
  <c r="K143" i="27"/>
  <c r="J143" i="27"/>
  <c r="I143" i="27"/>
  <c r="M157" i="27"/>
  <c r="K157" i="27"/>
  <c r="L157" i="27"/>
  <c r="J157" i="27"/>
  <c r="I157" i="27"/>
  <c r="K12" i="28"/>
  <c r="J12" i="28"/>
  <c r="I12" i="28"/>
  <c r="M12" i="28"/>
  <c r="L12" i="28"/>
  <c r="M44" i="28"/>
  <c r="K44" i="28"/>
  <c r="I44" i="28"/>
  <c r="M28" i="27"/>
  <c r="J28" i="27"/>
  <c r="K28" i="27"/>
  <c r="I28" i="27"/>
  <c r="L28" i="27"/>
  <c r="L29" i="27"/>
  <c r="J29" i="27"/>
  <c r="I29" i="27"/>
  <c r="M29" i="27"/>
  <c r="K29" i="27"/>
  <c r="I39" i="27"/>
  <c r="K39" i="27"/>
  <c r="J39" i="27"/>
  <c r="M39" i="27"/>
  <c r="L39" i="27"/>
  <c r="L55" i="27"/>
  <c r="J55" i="27"/>
  <c r="M55" i="27"/>
  <c r="K55" i="27"/>
  <c r="I55" i="27"/>
  <c r="L72" i="27"/>
  <c r="J72" i="27"/>
  <c r="K72" i="27"/>
  <c r="I72" i="27"/>
  <c r="M72" i="27"/>
  <c r="K75" i="27"/>
  <c r="I75" i="27"/>
  <c r="M75" i="27"/>
  <c r="L75" i="27"/>
  <c r="J75" i="27"/>
  <c r="K127" i="27"/>
  <c r="I127" i="27"/>
  <c r="L127" i="27"/>
  <c r="J127" i="27"/>
  <c r="M127" i="27"/>
  <c r="L141" i="27"/>
  <c r="K141" i="27"/>
  <c r="J141" i="27"/>
  <c r="I141" i="27"/>
  <c r="M141" i="27"/>
  <c r="M51" i="28"/>
  <c r="M99" i="28"/>
  <c r="L38" i="27"/>
  <c r="J38" i="27"/>
  <c r="I38" i="27"/>
  <c r="M38" i="27"/>
  <c r="K38" i="27"/>
  <c r="K50" i="27"/>
  <c r="I50" i="27"/>
  <c r="M50" i="27"/>
  <c r="J50" i="27"/>
  <c r="L50" i="27"/>
  <c r="M54" i="27"/>
  <c r="L54" i="27"/>
  <c r="K54" i="27"/>
  <c r="H62" i="27"/>
  <c r="I54" i="27"/>
  <c r="J54" i="27"/>
  <c r="M114" i="27"/>
  <c r="K114" i="27"/>
  <c r="I114" i="27"/>
  <c r="L114" i="27"/>
  <c r="J114" i="27"/>
  <c r="L117" i="27"/>
  <c r="M117" i="27"/>
  <c r="J117" i="27"/>
  <c r="I117" i="27"/>
  <c r="K117" i="27"/>
  <c r="M121" i="27"/>
  <c r="K121" i="27"/>
  <c r="L121" i="27"/>
  <c r="I121" i="27"/>
  <c r="J121" i="27"/>
  <c r="I28" i="28"/>
  <c r="M28" i="28"/>
  <c r="K28" i="28"/>
  <c r="O36" i="30"/>
  <c r="N36" i="30"/>
  <c r="M26" i="27"/>
  <c r="K26" i="27"/>
  <c r="H34" i="27"/>
  <c r="J26" i="27"/>
  <c r="L26" i="27"/>
  <c r="I26" i="27"/>
  <c r="I47" i="27"/>
  <c r="K47" i="27"/>
  <c r="M47" i="27"/>
  <c r="L47" i="27"/>
  <c r="J47" i="27"/>
  <c r="L74" i="27"/>
  <c r="M74" i="27"/>
  <c r="J74" i="27"/>
  <c r="K74" i="27"/>
  <c r="I74" i="27"/>
  <c r="M78" i="27"/>
  <c r="K78" i="27"/>
  <c r="L78" i="27"/>
  <c r="J78" i="27"/>
  <c r="I78" i="27"/>
  <c r="L81" i="27"/>
  <c r="J81" i="27"/>
  <c r="K81" i="27"/>
  <c r="M81" i="27"/>
  <c r="I81" i="27"/>
  <c r="K84" i="27"/>
  <c r="I84" i="27"/>
  <c r="M84" i="27"/>
  <c r="J84" i="27"/>
  <c r="L84" i="27"/>
  <c r="I108" i="27"/>
  <c r="M108" i="27"/>
  <c r="K108" i="27"/>
  <c r="J108" i="27"/>
  <c r="L108" i="27"/>
  <c r="M129" i="27"/>
  <c r="K129" i="27"/>
  <c r="J129" i="27"/>
  <c r="I129" i="27"/>
  <c r="L129" i="27"/>
  <c r="L150" i="27"/>
  <c r="K150" i="27"/>
  <c r="J150" i="27"/>
  <c r="M150" i="27"/>
  <c r="I150" i="27"/>
  <c r="I45" i="28"/>
  <c r="M45" i="28"/>
  <c r="K45" i="28"/>
  <c r="O10" i="30"/>
  <c r="N10" i="30"/>
  <c r="O82" i="30"/>
  <c r="L89" i="27"/>
  <c r="J89" i="27"/>
  <c r="M89" i="27"/>
  <c r="K89" i="27"/>
  <c r="I89" i="27"/>
  <c r="L92" i="27"/>
  <c r="K92" i="27"/>
  <c r="J92" i="27"/>
  <c r="M92" i="27"/>
  <c r="I92" i="27"/>
  <c r="L124" i="27"/>
  <c r="J124" i="27"/>
  <c r="M124" i="27"/>
  <c r="H132" i="27"/>
  <c r="K124" i="27"/>
  <c r="I124" i="27"/>
  <c r="I125" i="27"/>
  <c r="L125" i="27"/>
  <c r="K125" i="27"/>
  <c r="M125" i="27"/>
  <c r="J125" i="27"/>
  <c r="L126" i="27"/>
  <c r="K126" i="27"/>
  <c r="J126" i="27"/>
  <c r="M126" i="27"/>
  <c r="I126" i="27"/>
  <c r="M155" i="27"/>
  <c r="L155" i="27"/>
  <c r="K155" i="27"/>
  <c r="J155" i="27"/>
  <c r="I155" i="27"/>
  <c r="M25" i="28"/>
  <c r="L26" i="28"/>
  <c r="K26" i="28"/>
  <c r="J26" i="28"/>
  <c r="M26" i="28"/>
  <c r="I26" i="28"/>
  <c r="L36" i="28"/>
  <c r="K36" i="28"/>
  <c r="J36" i="28"/>
  <c r="I36" i="28"/>
  <c r="M36" i="28"/>
  <c r="M61" i="28"/>
  <c r="K65" i="28"/>
  <c r="M65" i="28"/>
  <c r="I65" i="28"/>
  <c r="J121" i="28"/>
  <c r="M121" i="28"/>
  <c r="L121" i="28"/>
  <c r="I137" i="28"/>
  <c r="M137" i="28"/>
  <c r="K137" i="28"/>
  <c r="M16" i="28"/>
  <c r="L17" i="28"/>
  <c r="K17" i="28"/>
  <c r="J17" i="28"/>
  <c r="M17" i="28"/>
  <c r="I17" i="28"/>
  <c r="K39" i="28"/>
  <c r="M39" i="28"/>
  <c r="I39" i="28"/>
  <c r="J68" i="28"/>
  <c r="I68" i="28"/>
  <c r="M68" i="28"/>
  <c r="L68" i="28"/>
  <c r="K68" i="28"/>
  <c r="I71" i="28"/>
  <c r="M71" i="28"/>
  <c r="L71" i="28"/>
  <c r="K71" i="28"/>
  <c r="J71" i="28"/>
  <c r="M86" i="28"/>
  <c r="M115" i="28"/>
  <c r="O124" i="30"/>
  <c r="N124" i="30"/>
  <c r="L64" i="27"/>
  <c r="J64" i="27"/>
  <c r="I64" i="27"/>
  <c r="M64" i="27"/>
  <c r="K64" i="27"/>
  <c r="I65" i="27"/>
  <c r="J65" i="27"/>
  <c r="M65" i="27"/>
  <c r="L65" i="27"/>
  <c r="K65" i="27"/>
  <c r="L66" i="27"/>
  <c r="I66" i="27"/>
  <c r="J66" i="27"/>
  <c r="M66" i="27"/>
  <c r="K66" i="27"/>
  <c r="L98" i="27"/>
  <c r="J98" i="27"/>
  <c r="I98" i="27"/>
  <c r="M98" i="27"/>
  <c r="K98" i="27"/>
  <c r="I99" i="27"/>
  <c r="J99" i="27"/>
  <c r="K99" i="27"/>
  <c r="M99" i="27"/>
  <c r="L99" i="27"/>
  <c r="L100" i="27"/>
  <c r="I100" i="27"/>
  <c r="M100" i="27"/>
  <c r="K100" i="27"/>
  <c r="J100" i="27"/>
  <c r="I134" i="27"/>
  <c r="J134" i="27"/>
  <c r="M134" i="27"/>
  <c r="L134" i="27"/>
  <c r="K134" i="27"/>
  <c r="L135" i="27"/>
  <c r="I135" i="27"/>
  <c r="J135" i="27"/>
  <c r="M135" i="27"/>
  <c r="K135" i="27"/>
  <c r="M138" i="27"/>
  <c r="L138" i="27"/>
  <c r="K138" i="27"/>
  <c r="I138" i="27"/>
  <c r="J138" i="27"/>
  <c r="H146" i="27"/>
  <c r="M8" i="28"/>
  <c r="L9" i="28"/>
  <c r="K9" i="28"/>
  <c r="J9" i="28"/>
  <c r="I9" i="28"/>
  <c r="M9" i="28"/>
  <c r="K30" i="28"/>
  <c r="L30" i="28"/>
  <c r="J30" i="28"/>
  <c r="I30" i="28"/>
  <c r="M30" i="28"/>
  <c r="M52" i="28"/>
  <c r="I89" i="28"/>
  <c r="M89" i="28"/>
  <c r="K89" i="28"/>
  <c r="M96" i="28"/>
  <c r="M107" i="28"/>
  <c r="I107" i="28"/>
  <c r="K107" i="28"/>
  <c r="M159" i="28"/>
  <c r="K32" i="27"/>
  <c r="I32" i="27"/>
  <c r="M32" i="27"/>
  <c r="L32" i="27"/>
  <c r="J32" i="27"/>
  <c r="M37" i="27"/>
  <c r="I37" i="27"/>
  <c r="L37" i="27"/>
  <c r="K37" i="27"/>
  <c r="J37" i="27"/>
  <c r="K67" i="27"/>
  <c r="I67" i="27"/>
  <c r="M67" i="27"/>
  <c r="L67" i="27"/>
  <c r="J67" i="27"/>
  <c r="M69" i="27"/>
  <c r="K69" i="27"/>
  <c r="J69" i="27"/>
  <c r="I69" i="27"/>
  <c r="L69" i="27"/>
  <c r="M71" i="27"/>
  <c r="J71" i="27"/>
  <c r="L71" i="27"/>
  <c r="I71" i="27"/>
  <c r="K71" i="27"/>
  <c r="K101" i="27"/>
  <c r="I101" i="27"/>
  <c r="J101" i="27"/>
  <c r="M101" i="27"/>
  <c r="L101" i="27"/>
  <c r="M103" i="27"/>
  <c r="K103" i="27"/>
  <c r="L103" i="27"/>
  <c r="J103" i="27"/>
  <c r="I103" i="27"/>
  <c r="M106" i="27"/>
  <c r="K106" i="27"/>
  <c r="J106" i="27"/>
  <c r="I106" i="27"/>
  <c r="L106" i="27"/>
  <c r="K136" i="27"/>
  <c r="I136" i="27"/>
  <c r="L136" i="27"/>
  <c r="J136" i="27"/>
  <c r="M136" i="27"/>
  <c r="M152" i="27"/>
  <c r="L152" i="27"/>
  <c r="H160" i="27"/>
  <c r="I152" i="27"/>
  <c r="K152" i="27"/>
  <c r="J152" i="27"/>
  <c r="K153" i="27"/>
  <c r="J153" i="27"/>
  <c r="I153" i="27"/>
  <c r="M153" i="27"/>
  <c r="L153" i="27"/>
  <c r="M23" i="28"/>
  <c r="K23" i="28"/>
  <c r="I23" i="28"/>
  <c r="M29" i="28"/>
  <c r="M33" i="28"/>
  <c r="M67" i="28"/>
  <c r="M70" i="28"/>
  <c r="M108" i="28"/>
  <c r="M128" i="28"/>
  <c r="J151" i="26"/>
  <c r="L151" i="26"/>
  <c r="I151" i="26"/>
  <c r="M151" i="26"/>
  <c r="K151" i="26"/>
  <c r="J159" i="26"/>
  <c r="I159" i="26"/>
  <c r="L159" i="26"/>
  <c r="M159" i="26"/>
  <c r="K159" i="26"/>
  <c r="J10" i="27"/>
  <c r="K10" i="27"/>
  <c r="I10" i="27"/>
  <c r="M10" i="27"/>
  <c r="L10" i="27"/>
  <c r="J18" i="27"/>
  <c r="M18" i="27"/>
  <c r="L18" i="27"/>
  <c r="K18" i="27"/>
  <c r="I18" i="27"/>
  <c r="J27" i="27"/>
  <c r="K27" i="27"/>
  <c r="I27" i="27"/>
  <c r="M27" i="27"/>
  <c r="L27" i="27"/>
  <c r="J36" i="27"/>
  <c r="K36" i="27"/>
  <c r="M36" i="27"/>
  <c r="I36" i="27"/>
  <c r="L36" i="27"/>
  <c r="J44" i="27"/>
  <c r="M44" i="27"/>
  <c r="L44" i="27"/>
  <c r="K44" i="27"/>
  <c r="I44" i="27"/>
  <c r="J53" i="27"/>
  <c r="M53" i="27"/>
  <c r="L53" i="27"/>
  <c r="I53" i="27"/>
  <c r="K53" i="27"/>
  <c r="J61" i="27"/>
  <c r="K61" i="27"/>
  <c r="I61" i="27"/>
  <c r="M61" i="27"/>
  <c r="L61" i="27"/>
  <c r="J70" i="27"/>
  <c r="M70" i="27"/>
  <c r="L70" i="27"/>
  <c r="K70" i="27"/>
  <c r="I70" i="27"/>
  <c r="J79" i="27"/>
  <c r="L79" i="27"/>
  <c r="M79" i="27"/>
  <c r="K79" i="27"/>
  <c r="I79" i="27"/>
  <c r="J87" i="27"/>
  <c r="M87" i="27"/>
  <c r="L87" i="27"/>
  <c r="I87" i="27"/>
  <c r="K87" i="27"/>
  <c r="J96" i="27"/>
  <c r="H104" i="27"/>
  <c r="K96" i="27"/>
  <c r="I96" i="27"/>
  <c r="M96" i="27"/>
  <c r="L96" i="27"/>
  <c r="J113" i="27"/>
  <c r="L113" i="27"/>
  <c r="M113" i="27"/>
  <c r="I113" i="27"/>
  <c r="K113" i="27"/>
  <c r="J122" i="27"/>
  <c r="M122" i="27"/>
  <c r="L122" i="27"/>
  <c r="I122" i="27"/>
  <c r="K122" i="27"/>
  <c r="J130" i="27"/>
  <c r="K130" i="27"/>
  <c r="I130" i="27"/>
  <c r="M130" i="27"/>
  <c r="L130" i="27"/>
  <c r="J139" i="27"/>
  <c r="I139" i="27"/>
  <c r="L139" i="27"/>
  <c r="K139" i="27"/>
  <c r="M139" i="27"/>
  <c r="J148" i="27"/>
  <c r="I148" i="27"/>
  <c r="M148" i="27"/>
  <c r="L148" i="27"/>
  <c r="K148" i="27"/>
  <c r="J156" i="27"/>
  <c r="I156" i="27"/>
  <c r="M156" i="27"/>
  <c r="K156" i="27"/>
  <c r="L156" i="27"/>
  <c r="O97" i="30"/>
  <c r="N97" i="30"/>
  <c r="I142" i="27"/>
  <c r="L142" i="27"/>
  <c r="J142" i="27"/>
  <c r="M142" i="27"/>
  <c r="K142" i="27"/>
  <c r="I151" i="27"/>
  <c r="M151" i="27"/>
  <c r="L151" i="27"/>
  <c r="K151" i="27"/>
  <c r="J151" i="27"/>
  <c r="I159" i="27"/>
  <c r="L159" i="27"/>
  <c r="K159" i="27"/>
  <c r="J159" i="27"/>
  <c r="M159" i="27"/>
  <c r="L10" i="28"/>
  <c r="J10" i="28"/>
  <c r="M10" i="28"/>
  <c r="M18" i="28"/>
  <c r="L18" i="28"/>
  <c r="J18" i="28"/>
  <c r="M27" i="28"/>
  <c r="L27" i="28"/>
  <c r="J27" i="28"/>
  <c r="J37" i="28"/>
  <c r="M37" i="28"/>
  <c r="L37" i="28"/>
  <c r="M42" i="28"/>
  <c r="M47" i="28"/>
  <c r="L56" i="28"/>
  <c r="M56" i="28"/>
  <c r="J56" i="28"/>
  <c r="M78" i="28"/>
  <c r="L78" i="28"/>
  <c r="J78" i="28"/>
  <c r="M120" i="28"/>
  <c r="M138" i="28"/>
  <c r="M142" i="28"/>
  <c r="L88" i="26"/>
  <c r="J88" i="26"/>
  <c r="I88" i="26"/>
  <c r="M88" i="26"/>
  <c r="K88" i="26"/>
  <c r="M97" i="26"/>
  <c r="L97" i="26"/>
  <c r="I97" i="26"/>
  <c r="K97" i="26"/>
  <c r="J97" i="26"/>
  <c r="J106" i="26"/>
  <c r="L106" i="26"/>
  <c r="K106" i="26"/>
  <c r="I106" i="26"/>
  <c r="M106" i="26"/>
  <c r="M114" i="26"/>
  <c r="K114" i="26"/>
  <c r="J114" i="26"/>
  <c r="L114" i="26"/>
  <c r="I114" i="26"/>
  <c r="M123" i="26"/>
  <c r="J123" i="26"/>
  <c r="L123" i="26"/>
  <c r="K123" i="26"/>
  <c r="I123" i="26"/>
  <c r="K131" i="26"/>
  <c r="I131" i="26"/>
  <c r="M131" i="26"/>
  <c r="L131" i="26"/>
  <c r="J131" i="26"/>
  <c r="L140" i="26"/>
  <c r="K140" i="26"/>
  <c r="M140" i="26"/>
  <c r="I140" i="26"/>
  <c r="J140" i="26"/>
  <c r="L149" i="26"/>
  <c r="J149" i="26"/>
  <c r="M149" i="26"/>
  <c r="K149" i="26"/>
  <c r="I149" i="26"/>
  <c r="J157" i="26"/>
  <c r="M157" i="26"/>
  <c r="I157" i="26"/>
  <c r="K157" i="26"/>
  <c r="L157" i="26"/>
  <c r="I8" i="27"/>
  <c r="M8" i="27"/>
  <c r="K8" i="27"/>
  <c r="J8" i="27"/>
  <c r="L8" i="27"/>
  <c r="M16" i="27"/>
  <c r="J16" i="27"/>
  <c r="L16" i="27"/>
  <c r="I16" i="27"/>
  <c r="K16" i="27"/>
  <c r="K25" i="27"/>
  <c r="M25" i="27"/>
  <c r="L25" i="27"/>
  <c r="J25" i="27"/>
  <c r="I25" i="27"/>
  <c r="I33" i="27"/>
  <c r="M33" i="27"/>
  <c r="L33" i="27"/>
  <c r="K33" i="27"/>
  <c r="J33" i="27"/>
  <c r="M42" i="27"/>
  <c r="L42" i="27"/>
  <c r="K42" i="27"/>
  <c r="J42" i="27"/>
  <c r="I42" i="27"/>
  <c r="M51" i="27"/>
  <c r="L51" i="27"/>
  <c r="K51" i="27"/>
  <c r="J51" i="27"/>
  <c r="I51" i="27"/>
  <c r="K59" i="27"/>
  <c r="J59" i="27"/>
  <c r="L59" i="27"/>
  <c r="I59" i="27"/>
  <c r="M59" i="27"/>
  <c r="H76" i="27"/>
  <c r="I68" i="27"/>
  <c r="M68" i="27"/>
  <c r="J68" i="27"/>
  <c r="L68" i="27"/>
  <c r="K68" i="27"/>
  <c r="M85" i="27"/>
  <c r="L85" i="27"/>
  <c r="J85" i="27"/>
  <c r="K85" i="27"/>
  <c r="I85" i="27"/>
  <c r="K94" i="27"/>
  <c r="J94" i="27"/>
  <c r="M94" i="27"/>
  <c r="L94" i="27"/>
  <c r="I94" i="27"/>
  <c r="I102" i="27"/>
  <c r="K102" i="27"/>
  <c r="J102" i="27"/>
  <c r="M102" i="27"/>
  <c r="L102" i="27"/>
  <c r="L111" i="27"/>
  <c r="I111" i="27"/>
  <c r="K111" i="27"/>
  <c r="J111" i="27"/>
  <c r="M111" i="27"/>
  <c r="M120" i="27"/>
  <c r="L120" i="27"/>
  <c r="J120" i="27"/>
  <c r="I120" i="27"/>
  <c r="K120" i="27"/>
  <c r="K128" i="27"/>
  <c r="J128" i="27"/>
  <c r="M128" i="27"/>
  <c r="L128" i="27"/>
  <c r="I128" i="27"/>
  <c r="I137" i="27"/>
  <c r="M137" i="27"/>
  <c r="L137" i="27"/>
  <c r="K137" i="27"/>
  <c r="J137" i="27"/>
  <c r="J145" i="27"/>
  <c r="I145" i="27"/>
  <c r="L145" i="27"/>
  <c r="K145" i="27"/>
  <c r="M145" i="27"/>
  <c r="K154" i="27"/>
  <c r="J154" i="27"/>
  <c r="L154" i="27"/>
  <c r="M154" i="27"/>
  <c r="I154" i="27"/>
  <c r="O9" i="30"/>
  <c r="N9" i="30"/>
  <c r="O13" i="30"/>
  <c r="N13" i="30"/>
  <c r="O59" i="30"/>
  <c r="O14" i="30"/>
  <c r="N14" i="30"/>
  <c r="O33" i="30"/>
  <c r="N33" i="30"/>
  <c r="O101" i="30"/>
  <c r="N101" i="30"/>
  <c r="BB16" i="35"/>
  <c r="O55" i="30"/>
  <c r="O78" i="30"/>
  <c r="N123" i="30"/>
  <c r="O123" i="30"/>
  <c r="O11" i="31"/>
  <c r="N11" i="31"/>
  <c r="O98" i="30"/>
  <c r="N98" i="30"/>
  <c r="O121" i="30"/>
  <c r="O32" i="30"/>
  <c r="N32" i="30"/>
  <c r="F36" i="30"/>
  <c r="H39" i="30"/>
  <c r="L42" i="30"/>
  <c r="J97" i="30"/>
  <c r="L100" i="30"/>
  <c r="F104" i="30"/>
  <c r="J186" i="30"/>
  <c r="H9" i="30"/>
  <c r="F11" i="30"/>
  <c r="N11" i="30"/>
  <c r="O11" i="30"/>
  <c r="L13" i="30"/>
  <c r="J15" i="30"/>
  <c r="H17" i="30"/>
  <c r="F19" i="30"/>
  <c r="L21" i="30"/>
  <c r="L32" i="30"/>
  <c r="J34" i="30"/>
  <c r="H36" i="30"/>
  <c r="F38" i="30"/>
  <c r="N38" i="30"/>
  <c r="O38" i="30"/>
  <c r="L40" i="30"/>
  <c r="J42" i="30"/>
  <c r="L97" i="30"/>
  <c r="J99" i="30"/>
  <c r="H101" i="30"/>
  <c r="L102" i="30"/>
  <c r="H103" i="30"/>
  <c r="L109" i="30"/>
  <c r="J119" i="30"/>
  <c r="H230" i="30"/>
  <c r="H232" i="30"/>
  <c r="H17" i="31"/>
  <c r="L10" i="30"/>
  <c r="J12" i="30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H98" i="30"/>
  <c r="F100" i="30"/>
  <c r="O100" i="30"/>
  <c r="N100" i="30"/>
  <c r="O104" i="30"/>
  <c r="N104" i="30"/>
  <c r="J105" i="30"/>
  <c r="L107" i="30"/>
  <c r="H108" i="30"/>
  <c r="L119" i="30"/>
  <c r="F121" i="30"/>
  <c r="L123" i="30"/>
  <c r="O125" i="30"/>
  <c r="O232" i="30"/>
  <c r="N232" i="30"/>
  <c r="O234" i="30"/>
  <c r="N234" i="30"/>
  <c r="H13" i="31"/>
  <c r="H31" i="35"/>
  <c r="L31" i="30"/>
  <c r="J33" i="30"/>
  <c r="H35" i="30"/>
  <c r="F37" i="30"/>
  <c r="O37" i="30"/>
  <c r="N37" i="30"/>
  <c r="L39" i="30"/>
  <c r="J41" i="30"/>
  <c r="H43" i="30"/>
  <c r="L58" i="30"/>
  <c r="J98" i="30"/>
  <c r="H100" i="30"/>
  <c r="F102" i="30"/>
  <c r="J108" i="30"/>
  <c r="F109" i="30"/>
  <c r="O119" i="30"/>
  <c r="N119" i="30"/>
  <c r="J121" i="30"/>
  <c r="J128" i="30"/>
  <c r="H144" i="30"/>
  <c r="O146" i="30"/>
  <c r="N146" i="30"/>
  <c r="J150" i="30"/>
  <c r="H166" i="30"/>
  <c r="O168" i="30"/>
  <c r="N168" i="30"/>
  <c r="J172" i="30"/>
  <c r="H188" i="30"/>
  <c r="L9" i="30"/>
  <c r="J11" i="30"/>
  <c r="H13" i="30"/>
  <c r="F15" i="30"/>
  <c r="N15" i="30"/>
  <c r="O15" i="30"/>
  <c r="L17" i="30"/>
  <c r="J19" i="30"/>
  <c r="H21" i="30"/>
  <c r="H32" i="30"/>
  <c r="F34" i="30"/>
  <c r="N34" i="30"/>
  <c r="O34" i="30"/>
  <c r="L36" i="30"/>
  <c r="J38" i="30"/>
  <c r="H40" i="30"/>
  <c r="F42" i="30"/>
  <c r="H97" i="30"/>
  <c r="F99" i="30"/>
  <c r="N99" i="30"/>
  <c r="O99" i="30"/>
  <c r="L101" i="30"/>
  <c r="L103" i="30"/>
  <c r="J106" i="30"/>
  <c r="F107" i="30"/>
  <c r="H109" i="30"/>
  <c r="F119" i="30"/>
  <c r="H122" i="30"/>
  <c r="F123" i="30"/>
  <c r="H238" i="30"/>
  <c r="L10" i="31"/>
  <c r="L33" i="31"/>
  <c r="P14" i="35"/>
  <c r="H10" i="30"/>
  <c r="F12" i="30"/>
  <c r="N12" i="30"/>
  <c r="O12" i="30"/>
  <c r="L14" i="30"/>
  <c r="J16" i="30"/>
  <c r="H18" i="30"/>
  <c r="F20" i="30"/>
  <c r="F31" i="30"/>
  <c r="O31" i="30"/>
  <c r="N31" i="30"/>
  <c r="L33" i="30"/>
  <c r="J35" i="30"/>
  <c r="H37" i="30"/>
  <c r="F39" i="30"/>
  <c r="L41" i="30"/>
  <c r="J43" i="30"/>
  <c r="L98" i="30"/>
  <c r="J100" i="30"/>
  <c r="H102" i="30"/>
  <c r="O103" i="30"/>
  <c r="N103" i="30"/>
  <c r="J104" i="30"/>
  <c r="F105" i="30"/>
  <c r="J11" i="31"/>
  <c r="F20" i="31"/>
  <c r="J230" i="30"/>
  <c r="F232" i="30"/>
  <c r="L234" i="30"/>
  <c r="J236" i="30"/>
  <c r="H237" i="30"/>
  <c r="H240" i="30"/>
  <c r="L13" i="31"/>
  <c r="F15" i="31"/>
  <c r="O16" i="31"/>
  <c r="N16" i="31"/>
  <c r="L18" i="31"/>
  <c r="O32" i="33"/>
  <c r="F190" i="30"/>
  <c r="O190" i="30"/>
  <c r="N190" i="30"/>
  <c r="L192" i="30"/>
  <c r="J194" i="30"/>
  <c r="H196" i="30"/>
  <c r="J208" i="30"/>
  <c r="H210" i="30"/>
  <c r="F212" i="30"/>
  <c r="O212" i="30"/>
  <c r="N212" i="30"/>
  <c r="L214" i="30"/>
  <c r="O229" i="30"/>
  <c r="N229" i="30"/>
  <c r="J235" i="30"/>
  <c r="J238" i="30"/>
  <c r="J15" i="31"/>
  <c r="H33" i="35"/>
  <c r="F229" i="30"/>
  <c r="L231" i="30"/>
  <c r="L241" i="30"/>
  <c r="H9" i="31"/>
  <c r="J12" i="31"/>
  <c r="O15" i="31"/>
  <c r="N15" i="31"/>
  <c r="H19" i="31"/>
  <c r="F234" i="30"/>
  <c r="F11" i="31"/>
  <c r="H14" i="31"/>
  <c r="L17" i="31"/>
  <c r="J21" i="31"/>
  <c r="J102" i="30"/>
  <c r="H104" i="30"/>
  <c r="F106" i="30"/>
  <c r="L108" i="30"/>
  <c r="L9" i="31"/>
  <c r="F16" i="31"/>
  <c r="J9" i="31"/>
  <c r="H11" i="31"/>
  <c r="F13" i="31"/>
  <c r="N13" i="31"/>
  <c r="O13" i="31"/>
  <c r="L15" i="31"/>
  <c r="J17" i="31"/>
  <c r="L21" i="31"/>
  <c r="L31" i="31"/>
  <c r="AN10" i="35"/>
  <c r="AO10" i="35"/>
  <c r="Y16" i="35"/>
  <c r="J6" i="41"/>
  <c r="F10" i="31"/>
  <c r="O10" i="31"/>
  <c r="N10" i="31"/>
  <c r="L12" i="31"/>
  <c r="J14" i="31"/>
  <c r="H16" i="31"/>
  <c r="F18" i="31"/>
  <c r="L19" i="31"/>
  <c r="H20" i="31"/>
  <c r="AN14" i="35"/>
  <c r="AO14" i="35"/>
  <c r="N12" i="41"/>
  <c r="M12" i="41"/>
  <c r="L12" i="41"/>
  <c r="H10" i="31"/>
  <c r="F12" i="31"/>
  <c r="O12" i="31"/>
  <c r="N12" i="31"/>
  <c r="L14" i="31"/>
  <c r="J16" i="31"/>
  <c r="J20" i="31"/>
  <c r="F21" i="31"/>
  <c r="F9" i="31"/>
  <c r="N9" i="31"/>
  <c r="O9" i="31"/>
  <c r="L11" i="31"/>
  <c r="J13" i="31"/>
  <c r="H15" i="31"/>
  <c r="F17" i="31"/>
  <c r="J18" i="31"/>
  <c r="F19" i="31"/>
  <c r="L37" i="31"/>
  <c r="I30" i="35"/>
  <c r="M134" i="40"/>
  <c r="L134" i="40"/>
  <c r="O134" i="40"/>
  <c r="N134" i="40"/>
  <c r="K134" i="40"/>
  <c r="J10" i="31"/>
  <c r="H12" i="31"/>
  <c r="F14" i="31"/>
  <c r="O14" i="31"/>
  <c r="N14" i="31"/>
  <c r="L16" i="31"/>
  <c r="L20" i="31"/>
  <c r="BB13" i="35"/>
  <c r="Y38" i="35"/>
  <c r="H136" i="39"/>
  <c r="G136" i="39"/>
  <c r="I136" i="39"/>
  <c r="BB17" i="35"/>
  <c r="X40" i="35"/>
  <c r="M126" i="37"/>
  <c r="L126" i="37"/>
  <c r="K126" i="37"/>
  <c r="BB9" i="35"/>
  <c r="AY18" i="35"/>
  <c r="AX18" i="35"/>
  <c r="BB18" i="35"/>
  <c r="Y35" i="35"/>
  <c r="H38" i="35"/>
  <c r="M9" i="37"/>
  <c r="L9" i="37"/>
  <c r="J11" i="37"/>
  <c r="K9" i="37"/>
  <c r="E129" i="37"/>
  <c r="J6" i="38"/>
  <c r="N8" i="40"/>
  <c r="L8" i="40"/>
  <c r="AO32" i="35"/>
  <c r="I7" i="37"/>
  <c r="H7" i="37"/>
  <c r="G7" i="37"/>
  <c r="J10" i="40"/>
  <c r="J19" i="31"/>
  <c r="H21" i="31"/>
  <c r="P10" i="35"/>
  <c r="Y39" i="35"/>
  <c r="T7" i="37"/>
  <c r="S7" i="37"/>
  <c r="Q7" i="37"/>
  <c r="P7" i="37"/>
  <c r="R7" i="37"/>
  <c r="O7" i="37"/>
  <c r="F6" i="39"/>
  <c r="N10" i="40"/>
  <c r="M10" i="40"/>
  <c r="L10" i="40"/>
  <c r="Y32" i="35"/>
  <c r="X32" i="35"/>
  <c r="I34" i="35"/>
  <c r="H35" i="35"/>
  <c r="Q9" i="37"/>
  <c r="P9" i="37"/>
  <c r="O9" i="37"/>
  <c r="T9" i="37"/>
  <c r="N11" i="37"/>
  <c r="R9" i="37"/>
  <c r="S9" i="37"/>
  <c r="M125" i="37"/>
  <c r="L125" i="37"/>
  <c r="K125" i="37"/>
  <c r="N6" i="38"/>
  <c r="M6" i="38"/>
  <c r="L6" i="38"/>
  <c r="M9" i="38"/>
  <c r="J9" i="38"/>
  <c r="BB8" i="35"/>
  <c r="BB12" i="35"/>
  <c r="M7" i="37"/>
  <c r="L7" i="37"/>
  <c r="K7" i="37"/>
  <c r="T6" i="38"/>
  <c r="R6" i="38"/>
  <c r="Q6" i="38"/>
  <c r="S6" i="38"/>
  <c r="P6" i="38"/>
  <c r="M136" i="38"/>
  <c r="L136" i="38"/>
  <c r="O136" i="38"/>
  <c r="N136" i="38"/>
  <c r="J12" i="40"/>
  <c r="I12" i="40"/>
  <c r="H12" i="40"/>
  <c r="D18" i="44"/>
  <c r="P9" i="35"/>
  <c r="Q6" i="37"/>
  <c r="P6" i="37"/>
  <c r="O6" i="37"/>
  <c r="R6" i="37"/>
  <c r="C11" i="37"/>
  <c r="I125" i="37"/>
  <c r="J129" i="37"/>
  <c r="L127" i="37"/>
  <c r="K127" i="37"/>
  <c r="M127" i="37"/>
  <c r="O135" i="39"/>
  <c r="M135" i="39"/>
  <c r="L135" i="39"/>
  <c r="N135" i="39"/>
  <c r="K135" i="39"/>
  <c r="N12" i="42"/>
  <c r="L12" i="42"/>
  <c r="M12" i="42"/>
  <c r="Y31" i="35"/>
  <c r="I9" i="37"/>
  <c r="H9" i="37"/>
  <c r="G9" i="37"/>
  <c r="F11" i="37"/>
  <c r="I126" i="37"/>
  <c r="H126" i="37"/>
  <c r="G126" i="37"/>
  <c r="Q11" i="38"/>
  <c r="T11" i="38"/>
  <c r="R11" i="38"/>
  <c r="P11" i="38"/>
  <c r="S11" i="38"/>
  <c r="M11" i="39"/>
  <c r="L11" i="39"/>
  <c r="R6" i="40"/>
  <c r="Q6" i="40"/>
  <c r="P6" i="40"/>
  <c r="T6" i="40"/>
  <c r="S6" i="40"/>
  <c r="G6" i="37"/>
  <c r="H6" i="37"/>
  <c r="I8" i="37"/>
  <c r="G8" i="37"/>
  <c r="H8" i="37"/>
  <c r="S8" i="37"/>
  <c r="R8" i="37"/>
  <c r="Q8" i="37"/>
  <c r="O8" i="37"/>
  <c r="T8" i="37"/>
  <c r="P8" i="37"/>
  <c r="D11" i="37"/>
  <c r="M10" i="37"/>
  <c r="K10" i="37"/>
  <c r="L10" i="37"/>
  <c r="N9" i="40"/>
  <c r="M8" i="40"/>
  <c r="J8" i="40"/>
  <c r="H144" i="41"/>
  <c r="G144" i="41"/>
  <c r="Q8" i="42"/>
  <c r="T8" i="42"/>
  <c r="R8" i="42"/>
  <c r="P8" i="42"/>
  <c r="S8" i="42"/>
  <c r="E11" i="37"/>
  <c r="M124" i="37"/>
  <c r="L124" i="37"/>
  <c r="N9" i="38"/>
  <c r="L9" i="38"/>
  <c r="I11" i="38"/>
  <c r="J11" i="38"/>
  <c r="H11" i="38"/>
  <c r="F10" i="39"/>
  <c r="AA20" i="40"/>
  <c r="R10" i="40"/>
  <c r="Q10" i="40"/>
  <c r="P10" i="40"/>
  <c r="T10" i="40"/>
  <c r="S10" i="40"/>
  <c r="R10" i="41"/>
  <c r="Q10" i="41"/>
  <c r="S10" i="41"/>
  <c r="P10" i="41"/>
  <c r="T10" i="41"/>
  <c r="F14" i="42"/>
  <c r="D11" i="44"/>
  <c r="X36" i="35"/>
  <c r="H39" i="35"/>
  <c r="L6" i="37"/>
  <c r="K6" i="37"/>
  <c r="H127" i="37"/>
  <c r="G127" i="37"/>
  <c r="I127" i="37"/>
  <c r="H136" i="38"/>
  <c r="G136" i="38"/>
  <c r="O137" i="38"/>
  <c r="N137" i="38"/>
  <c r="L137" i="38"/>
  <c r="M137" i="38"/>
  <c r="J6" i="40"/>
  <c r="T8" i="40"/>
  <c r="R8" i="40"/>
  <c r="Q8" i="40"/>
  <c r="S8" i="40"/>
  <c r="P8" i="40"/>
  <c r="I138" i="40"/>
  <c r="H138" i="40"/>
  <c r="G138" i="40"/>
  <c r="D16" i="42"/>
  <c r="F15" i="42"/>
  <c r="X33" i="35"/>
  <c r="H36" i="35"/>
  <c r="K8" i="37"/>
  <c r="M8" i="37"/>
  <c r="L8" i="37"/>
  <c r="G10" i="37"/>
  <c r="I10" i="37"/>
  <c r="H10" i="37"/>
  <c r="O10" i="37"/>
  <c r="S10" i="37"/>
  <c r="R10" i="37"/>
  <c r="T10" i="37"/>
  <c r="Q10" i="37"/>
  <c r="P10" i="37"/>
  <c r="K128" i="37"/>
  <c r="O128" i="37"/>
  <c r="N128" i="37"/>
  <c r="N7" i="38"/>
  <c r="M11" i="38"/>
  <c r="L11" i="38"/>
  <c r="N11" i="38"/>
  <c r="G135" i="38"/>
  <c r="H135" i="38"/>
  <c r="T7" i="40"/>
  <c r="AA19" i="40" s="1"/>
  <c r="N6" i="40"/>
  <c r="M6" i="40"/>
  <c r="L6" i="40"/>
  <c r="R12" i="40"/>
  <c r="Q12" i="40"/>
  <c r="S12" i="40"/>
  <c r="P12" i="40"/>
  <c r="T12" i="40"/>
  <c r="H135" i="40"/>
  <c r="G135" i="40"/>
  <c r="I135" i="40"/>
  <c r="F9" i="39"/>
  <c r="I135" i="39"/>
  <c r="H135" i="39"/>
  <c r="G135" i="39"/>
  <c r="H7" i="40"/>
  <c r="J7" i="40"/>
  <c r="I7" i="40"/>
  <c r="J14" i="41"/>
  <c r="G141" i="42"/>
  <c r="I141" i="42"/>
  <c r="H141" i="42"/>
  <c r="K141" i="42" s="1"/>
  <c r="N12" i="38"/>
  <c r="L12" i="38"/>
  <c r="M12" i="38"/>
  <c r="G138" i="38"/>
  <c r="H138" i="38"/>
  <c r="O137" i="39"/>
  <c r="N137" i="39"/>
  <c r="M137" i="39"/>
  <c r="K137" i="39"/>
  <c r="L137" i="39"/>
  <c r="I134" i="40"/>
  <c r="H134" i="40"/>
  <c r="G134" i="40"/>
  <c r="L140" i="42"/>
  <c r="M140" i="42"/>
  <c r="F7" i="39"/>
  <c r="F11" i="39"/>
  <c r="M12" i="39"/>
  <c r="L12" i="39"/>
  <c r="M134" i="39"/>
  <c r="L134" i="39"/>
  <c r="K134" i="39"/>
  <c r="I138" i="39"/>
  <c r="H138" i="39"/>
  <c r="G138" i="39"/>
  <c r="O135" i="40"/>
  <c r="L135" i="40"/>
  <c r="K135" i="40"/>
  <c r="N135" i="40"/>
  <c r="M135" i="40"/>
  <c r="N6" i="41"/>
  <c r="M6" i="41"/>
  <c r="L6" i="41"/>
  <c r="J8" i="41"/>
  <c r="R12" i="41"/>
  <c r="Q12" i="41"/>
  <c r="T12" i="41"/>
  <c r="S12" i="41"/>
  <c r="P12" i="41"/>
  <c r="N14" i="41"/>
  <c r="M14" i="41"/>
  <c r="L14" i="41"/>
  <c r="M6" i="42"/>
  <c r="K16" i="42"/>
  <c r="N6" i="42"/>
  <c r="L6" i="42"/>
  <c r="H137" i="38"/>
  <c r="G137" i="38"/>
  <c r="I11" i="39"/>
  <c r="H11" i="39"/>
  <c r="Q11" i="39"/>
  <c r="P11" i="39"/>
  <c r="S11" i="39"/>
  <c r="R11" i="39"/>
  <c r="F12" i="39"/>
  <c r="L136" i="39"/>
  <c r="K136" i="39"/>
  <c r="O136" i="39"/>
  <c r="N136" i="39"/>
  <c r="M136" i="39"/>
  <c r="T11" i="40"/>
  <c r="S11" i="40"/>
  <c r="Q11" i="40"/>
  <c r="P11" i="40"/>
  <c r="R11" i="40"/>
  <c r="R6" i="41"/>
  <c r="Q6" i="41"/>
  <c r="S6" i="41"/>
  <c r="P6" i="41"/>
  <c r="T6" i="41"/>
  <c r="N8" i="41"/>
  <c r="M8" i="41"/>
  <c r="L8" i="41"/>
  <c r="J10" i="41"/>
  <c r="R14" i="41"/>
  <c r="Q14" i="41"/>
  <c r="S14" i="41"/>
  <c r="P14" i="41"/>
  <c r="T14" i="41"/>
  <c r="I8" i="42"/>
  <c r="J8" i="42"/>
  <c r="H8" i="42"/>
  <c r="N11" i="42"/>
  <c r="L11" i="42"/>
  <c r="M11" i="42"/>
  <c r="M13" i="42"/>
  <c r="L13" i="42"/>
  <c r="N13" i="42"/>
  <c r="S8" i="43"/>
  <c r="R8" i="43"/>
  <c r="Q8" i="43"/>
  <c r="T8" i="43"/>
  <c r="P8" i="43"/>
  <c r="H12" i="38"/>
  <c r="J12" i="38"/>
  <c r="I12" i="38"/>
  <c r="P12" i="38"/>
  <c r="S12" i="38"/>
  <c r="R12" i="38"/>
  <c r="Q12" i="38"/>
  <c r="T12" i="38"/>
  <c r="O138" i="38"/>
  <c r="N138" i="38"/>
  <c r="M138" i="38"/>
  <c r="L138" i="38"/>
  <c r="G137" i="39"/>
  <c r="I137" i="39"/>
  <c r="H137" i="39"/>
  <c r="H11" i="40"/>
  <c r="I11" i="40"/>
  <c r="J11" i="40"/>
  <c r="N12" i="40"/>
  <c r="L12" i="40"/>
  <c r="M12" i="40"/>
  <c r="M138" i="40"/>
  <c r="L138" i="40"/>
  <c r="K138" i="40"/>
  <c r="O138" i="40"/>
  <c r="N138" i="40"/>
  <c r="J15" i="41"/>
  <c r="S12" i="43"/>
  <c r="R12" i="43"/>
  <c r="Q12" i="43"/>
  <c r="T12" i="43"/>
  <c r="P12" i="43"/>
  <c r="D9" i="46"/>
  <c r="M135" i="38"/>
  <c r="N135" i="38"/>
  <c r="L135" i="38"/>
  <c r="O135" i="38"/>
  <c r="I12" i="39"/>
  <c r="H12" i="39"/>
  <c r="S12" i="39"/>
  <c r="R12" i="39"/>
  <c r="Q12" i="39"/>
  <c r="P12" i="39"/>
  <c r="I134" i="39"/>
  <c r="N138" i="39"/>
  <c r="M138" i="39"/>
  <c r="K138" i="39"/>
  <c r="O138" i="39"/>
  <c r="L138" i="39"/>
  <c r="R8" i="41"/>
  <c r="Q8" i="41"/>
  <c r="T8" i="41"/>
  <c r="S8" i="41"/>
  <c r="P8" i="41"/>
  <c r="N10" i="41"/>
  <c r="M10" i="41"/>
  <c r="L10" i="41"/>
  <c r="J12" i="41"/>
  <c r="F7" i="42"/>
  <c r="M13" i="43"/>
  <c r="L13" i="43"/>
  <c r="N13" i="43"/>
  <c r="D13" i="46"/>
  <c r="M11" i="40"/>
  <c r="L11" i="40"/>
  <c r="N11" i="40"/>
  <c r="G136" i="40"/>
  <c r="I136" i="40"/>
  <c r="H136" i="40"/>
  <c r="J13" i="42"/>
  <c r="I13" i="42"/>
  <c r="H13" i="42"/>
  <c r="J14" i="42"/>
  <c r="I14" i="42"/>
  <c r="H14" i="42"/>
  <c r="I15" i="42"/>
  <c r="J15" i="42"/>
  <c r="H15" i="42"/>
  <c r="G137" i="42"/>
  <c r="H137" i="42"/>
  <c r="I137" i="42"/>
  <c r="D14" i="44"/>
  <c r="D20" i="45"/>
  <c r="N137" i="40"/>
  <c r="M137" i="40"/>
  <c r="O137" i="40"/>
  <c r="K137" i="40"/>
  <c r="L137" i="40"/>
  <c r="C16" i="42"/>
  <c r="O16" i="42"/>
  <c r="Q6" i="42"/>
  <c r="P6" i="42"/>
  <c r="T6" i="42"/>
  <c r="S6" i="42"/>
  <c r="R6" i="42"/>
  <c r="I10" i="42"/>
  <c r="H10" i="42"/>
  <c r="J10" i="42"/>
  <c r="I11" i="42"/>
  <c r="J11" i="42"/>
  <c r="H11" i="42"/>
  <c r="H136" i="42"/>
  <c r="K136" i="42" s="1"/>
  <c r="I136" i="42"/>
  <c r="G136" i="42"/>
  <c r="I140" i="42"/>
  <c r="H140" i="42"/>
  <c r="K140" i="42" s="1"/>
  <c r="G140" i="42"/>
  <c r="N10" i="43"/>
  <c r="M10" i="43"/>
  <c r="L10" i="43"/>
  <c r="J12" i="43"/>
  <c r="I12" i="43"/>
  <c r="H12" i="43"/>
  <c r="K136" i="40"/>
  <c r="O136" i="40"/>
  <c r="N136" i="40"/>
  <c r="M136" i="40"/>
  <c r="L136" i="40"/>
  <c r="G16" i="42"/>
  <c r="I6" i="42"/>
  <c r="H6" i="42"/>
  <c r="J6" i="42"/>
  <c r="F9" i="42"/>
  <c r="S10" i="42"/>
  <c r="R10" i="42"/>
  <c r="Q10" i="42"/>
  <c r="P10" i="42"/>
  <c r="T10" i="42"/>
  <c r="Q11" i="42"/>
  <c r="S11" i="42"/>
  <c r="R11" i="42"/>
  <c r="P11" i="42"/>
  <c r="T11" i="42"/>
  <c r="L136" i="42"/>
  <c r="M136" i="42"/>
  <c r="M144" i="42"/>
  <c r="L144" i="42"/>
  <c r="F9" i="43"/>
  <c r="J11" i="43"/>
  <c r="I11" i="43"/>
  <c r="H11" i="43"/>
  <c r="I137" i="40"/>
  <c r="H137" i="40"/>
  <c r="G137" i="40"/>
  <c r="M8" i="42"/>
  <c r="L8" i="42"/>
  <c r="N8" i="42"/>
  <c r="M139" i="42"/>
  <c r="L139" i="42"/>
  <c r="T7" i="43"/>
  <c r="S7" i="43"/>
  <c r="R7" i="43"/>
  <c r="Q7" i="43"/>
  <c r="P7" i="43"/>
  <c r="N9" i="43"/>
  <c r="M9" i="43"/>
  <c r="L9" i="43"/>
  <c r="D12" i="45"/>
  <c r="D17" i="46"/>
  <c r="E146" i="42"/>
  <c r="L137" i="42"/>
  <c r="M137" i="42"/>
  <c r="I143" i="42"/>
  <c r="G143" i="42"/>
  <c r="H143" i="42"/>
  <c r="K143" i="42" s="1"/>
  <c r="F12" i="43"/>
  <c r="T15" i="43"/>
  <c r="S15" i="43"/>
  <c r="R15" i="43"/>
  <c r="P15" i="43"/>
  <c r="Q15" i="43"/>
  <c r="D13" i="44"/>
  <c r="D14" i="46"/>
  <c r="J7" i="42"/>
  <c r="I7" i="42"/>
  <c r="H7" i="42"/>
  <c r="S7" i="42"/>
  <c r="Q7" i="42"/>
  <c r="P7" i="42"/>
  <c r="R7" i="42"/>
  <c r="T7" i="42"/>
  <c r="F8" i="42"/>
  <c r="M9" i="42"/>
  <c r="L9" i="42"/>
  <c r="N9" i="42"/>
  <c r="M15" i="42"/>
  <c r="N15" i="42"/>
  <c r="L15" i="42"/>
  <c r="K16" i="43"/>
  <c r="N6" i="43"/>
  <c r="M6" i="43"/>
  <c r="L6" i="43"/>
  <c r="J7" i="43"/>
  <c r="I7" i="43"/>
  <c r="H7" i="43"/>
  <c r="D15" i="45"/>
  <c r="L138" i="42"/>
  <c r="M138" i="42"/>
  <c r="I139" i="42"/>
  <c r="H139" i="42"/>
  <c r="K139" i="42" s="1"/>
  <c r="G139" i="42"/>
  <c r="F8" i="43"/>
  <c r="T11" i="43"/>
  <c r="S11" i="43"/>
  <c r="Q11" i="43"/>
  <c r="P11" i="43"/>
  <c r="R11" i="43"/>
  <c r="N14" i="43"/>
  <c r="M14" i="43"/>
  <c r="L14" i="43"/>
  <c r="I15" i="43"/>
  <c r="H15" i="43"/>
  <c r="J15" i="43"/>
  <c r="D9" i="44"/>
  <c r="D8" i="45"/>
  <c r="D16" i="45"/>
  <c r="M143" i="42"/>
  <c r="L143" i="42"/>
  <c r="H144" i="42"/>
  <c r="K144" i="42" s="1"/>
  <c r="G144" i="42"/>
  <c r="I144" i="42"/>
  <c r="C16" i="43"/>
  <c r="F13" i="43"/>
  <c r="D15" i="44"/>
  <c r="D10" i="46"/>
  <c r="D18" i="46"/>
  <c r="F6" i="42"/>
  <c r="E16" i="42"/>
  <c r="F16" i="42" s="1"/>
  <c r="N7" i="42"/>
  <c r="M7" i="42"/>
  <c r="L7" i="42"/>
  <c r="J9" i="42"/>
  <c r="H9" i="42"/>
  <c r="I9" i="42"/>
  <c r="S9" i="42"/>
  <c r="R9" i="42"/>
  <c r="T9" i="42"/>
  <c r="Q9" i="42"/>
  <c r="P9" i="42"/>
  <c r="F10" i="42"/>
  <c r="F11" i="42"/>
  <c r="F12" i="42"/>
  <c r="S13" i="42"/>
  <c r="R13" i="42"/>
  <c r="Q13" i="42"/>
  <c r="P13" i="42"/>
  <c r="T13" i="42"/>
  <c r="S14" i="42"/>
  <c r="T14" i="42"/>
  <c r="R14" i="42"/>
  <c r="Q14" i="42"/>
  <c r="P14" i="42"/>
  <c r="Q15" i="42"/>
  <c r="T15" i="42"/>
  <c r="S15" i="42"/>
  <c r="R15" i="42"/>
  <c r="P15" i="42"/>
  <c r="H138" i="42"/>
  <c r="K138" i="42" s="1"/>
  <c r="G138" i="42"/>
  <c r="I138" i="42"/>
  <c r="D16" i="43"/>
  <c r="J8" i="43"/>
  <c r="I8" i="43"/>
  <c r="H8" i="43"/>
  <c r="D10" i="44"/>
  <c r="D17" i="44"/>
  <c r="D11" i="45"/>
  <c r="D19" i="45"/>
  <c r="D19" i="44"/>
  <c r="D9" i="45"/>
  <c r="D13" i="45"/>
  <c r="D17" i="45"/>
  <c r="D11" i="46"/>
  <c r="D15" i="46"/>
  <c r="D19" i="46"/>
  <c r="F6" i="43"/>
  <c r="E16" i="43"/>
  <c r="F16" i="43" s="1"/>
  <c r="M7" i="43"/>
  <c r="L7" i="43"/>
  <c r="N7" i="43"/>
  <c r="I9" i="43"/>
  <c r="H9" i="43"/>
  <c r="J9" i="43"/>
  <c r="Q9" i="43"/>
  <c r="P9" i="43"/>
  <c r="T9" i="43"/>
  <c r="R9" i="43"/>
  <c r="S9" i="43"/>
  <c r="F10" i="43"/>
  <c r="M11" i="43"/>
  <c r="L11" i="43"/>
  <c r="N11" i="43"/>
  <c r="I13" i="43"/>
  <c r="H13" i="43"/>
  <c r="J13" i="43"/>
  <c r="Q13" i="43"/>
  <c r="P13" i="43"/>
  <c r="T13" i="43"/>
  <c r="S13" i="43"/>
  <c r="R13" i="43"/>
  <c r="F14" i="43"/>
  <c r="M15" i="43"/>
  <c r="L15" i="43"/>
  <c r="N15" i="43"/>
  <c r="D8" i="44"/>
  <c r="D12" i="44"/>
  <c r="D16" i="44"/>
  <c r="D20" i="44"/>
  <c r="D10" i="45"/>
  <c r="D14" i="45"/>
  <c r="D18" i="45"/>
  <c r="D8" i="46"/>
  <c r="D12" i="46"/>
  <c r="D16" i="46"/>
  <c r="D20" i="46"/>
  <c r="N10" i="42"/>
  <c r="L10" i="42"/>
  <c r="M10" i="42"/>
  <c r="J12" i="42"/>
  <c r="I12" i="42"/>
  <c r="H12" i="42"/>
  <c r="S12" i="42"/>
  <c r="R12" i="42"/>
  <c r="Q12" i="42"/>
  <c r="P12" i="42"/>
  <c r="T12" i="42"/>
  <c r="F13" i="42"/>
  <c r="M14" i="42"/>
  <c r="N14" i="42"/>
  <c r="L14" i="42"/>
  <c r="J6" i="43"/>
  <c r="I6" i="43"/>
  <c r="G16" i="43"/>
  <c r="H6" i="43"/>
  <c r="R6" i="43"/>
  <c r="O16" i="43"/>
  <c r="Q6" i="43"/>
  <c r="P6" i="43"/>
  <c r="T6" i="43"/>
  <c r="S6" i="43"/>
  <c r="F7" i="43"/>
  <c r="N8" i="43"/>
  <c r="M8" i="43"/>
  <c r="L8" i="43"/>
  <c r="J10" i="43"/>
  <c r="I10" i="43"/>
  <c r="H10" i="43"/>
  <c r="T10" i="43"/>
  <c r="S10" i="43"/>
  <c r="Q10" i="43"/>
  <c r="P10" i="43"/>
  <c r="R10" i="43"/>
  <c r="F11" i="43"/>
  <c r="M12" i="43"/>
  <c r="L12" i="43"/>
  <c r="N12" i="43"/>
  <c r="I14" i="43"/>
  <c r="H14" i="43"/>
  <c r="J14" i="43"/>
  <c r="P14" i="43"/>
  <c r="T14" i="43"/>
  <c r="S14" i="43"/>
  <c r="R14" i="43"/>
  <c r="Q14" i="43"/>
  <c r="F15" i="43"/>
  <c r="M79" i="3"/>
  <c r="L6" i="5"/>
  <c r="K56" i="2"/>
  <c r="U6" i="5"/>
  <c r="J56" i="2"/>
  <c r="N31" i="2"/>
  <c r="L56" i="2"/>
  <c r="V6" i="5"/>
  <c r="O8" i="10"/>
  <c r="N8" i="10"/>
  <c r="M6" i="2"/>
  <c r="M56" i="2"/>
  <c r="J6" i="3"/>
  <c r="J79" i="3"/>
  <c r="J152" i="3"/>
  <c r="W6" i="5"/>
  <c r="N8" i="8"/>
  <c r="M152" i="3"/>
  <c r="S6" i="5"/>
  <c r="T6" i="5"/>
  <c r="M31" i="2"/>
  <c r="J6" i="2"/>
  <c r="N56" i="2"/>
  <c r="K79" i="3"/>
  <c r="K152" i="3"/>
  <c r="W6" i="6"/>
  <c r="V6" i="6"/>
  <c r="U6" i="6"/>
  <c r="T6" i="6"/>
  <c r="M6" i="3"/>
  <c r="M6" i="6"/>
  <c r="L6" i="6"/>
  <c r="I6" i="6"/>
  <c r="O52" i="8"/>
  <c r="N52" i="8"/>
  <c r="AA6" i="13"/>
  <c r="Z6" i="13"/>
  <c r="Y6" i="13"/>
  <c r="X6" i="13"/>
  <c r="J30" i="10"/>
  <c r="W5" i="12"/>
  <c r="V5" i="12"/>
  <c r="U5" i="12"/>
  <c r="L30" i="10"/>
  <c r="K5" i="12"/>
  <c r="X5" i="12"/>
  <c r="O30" i="10"/>
  <c r="N30" i="10"/>
  <c r="F8" i="8"/>
  <c r="J52" i="8"/>
  <c r="L74" i="8"/>
  <c r="N96" i="8"/>
  <c r="N118" i="8"/>
  <c r="N140" i="8"/>
  <c r="N162" i="8"/>
  <c r="N184" i="8"/>
  <c r="N206" i="8"/>
  <c r="N228" i="8"/>
  <c r="N250" i="8"/>
  <c r="N272" i="8"/>
  <c r="J8" i="10"/>
  <c r="K9" i="14"/>
  <c r="J9" i="14"/>
  <c r="I9" i="14"/>
  <c r="L7" i="19"/>
  <c r="L52" i="8"/>
  <c r="N74" i="8"/>
  <c r="L8" i="10"/>
  <c r="O74" i="8"/>
  <c r="N5" i="12"/>
  <c r="M5" i="12"/>
  <c r="H30" i="10"/>
  <c r="N53" i="10"/>
  <c r="V9" i="14"/>
  <c r="U9" i="14"/>
  <c r="T9" i="14"/>
  <c r="O53" i="10"/>
  <c r="I6" i="13"/>
  <c r="Y7" i="17"/>
  <c r="X7" i="17"/>
  <c r="W7" i="17"/>
  <c r="J6" i="13"/>
  <c r="K7" i="16"/>
  <c r="J7" i="16"/>
  <c r="I7" i="16"/>
  <c r="M7" i="17"/>
  <c r="L7" i="17"/>
  <c r="J7" i="17"/>
  <c r="I7" i="17"/>
  <c r="Y7" i="16"/>
  <c r="P7" i="19"/>
  <c r="W7" i="15"/>
  <c r="Y7" i="15"/>
  <c r="Z7" i="15"/>
  <c r="Z6" i="18"/>
  <c r="D7" i="19"/>
  <c r="R6" i="18"/>
  <c r="J6" i="18"/>
  <c r="I6" i="18"/>
  <c r="K6" i="18"/>
  <c r="H7" i="19"/>
  <c r="U7" i="19"/>
  <c r="X7" i="19"/>
  <c r="S8" i="21"/>
  <c r="T8" i="21"/>
  <c r="R8" i="21"/>
  <c r="Z7" i="22"/>
  <c r="Y7" i="22"/>
  <c r="X7" i="22"/>
  <c r="AB7" i="22"/>
  <c r="AA7" i="22"/>
  <c r="N7" i="22"/>
  <c r="M7" i="22"/>
  <c r="K7" i="22"/>
  <c r="J7" i="22"/>
  <c r="H8" i="21"/>
  <c r="L7" i="22"/>
  <c r="H8" i="24"/>
  <c r="F8" i="24"/>
  <c r="F118" i="24"/>
  <c r="F74" i="24"/>
  <c r="F162" i="24"/>
  <c r="F228" i="24"/>
  <c r="O8" i="24"/>
  <c r="N8" i="24"/>
  <c r="D52" i="24"/>
  <c r="F96" i="24"/>
  <c r="F140" i="24"/>
  <c r="L8" i="25"/>
  <c r="J8" i="25"/>
  <c r="F184" i="24"/>
  <c r="O53" i="25"/>
  <c r="N53" i="25"/>
  <c r="F254" i="24"/>
  <c r="F206" i="24"/>
  <c r="L6" i="26"/>
  <c r="K6" i="27"/>
  <c r="I6" i="27"/>
  <c r="H52" i="30"/>
  <c r="J52" i="30"/>
  <c r="O8" i="31"/>
  <c r="N8" i="31"/>
  <c r="I6" i="28"/>
  <c r="J6" i="28"/>
  <c r="N30" i="30"/>
  <c r="F52" i="30"/>
  <c r="H206" i="30"/>
  <c r="F206" i="30"/>
  <c r="O52" i="30"/>
  <c r="N52" i="30"/>
  <c r="J74" i="30"/>
  <c r="O206" i="30"/>
  <c r="N206" i="30"/>
  <c r="O8" i="30"/>
  <c r="L96" i="30"/>
  <c r="O74" i="30"/>
  <c r="F250" i="30"/>
  <c r="O140" i="30"/>
  <c r="N140" i="30"/>
  <c r="O162" i="30"/>
  <c r="N162" i="30"/>
  <c r="O184" i="30"/>
  <c r="N184" i="30"/>
  <c r="O118" i="30"/>
  <c r="J30" i="31"/>
  <c r="H30" i="31"/>
  <c r="F228" i="30"/>
  <c r="F140" i="30"/>
  <c r="F162" i="30"/>
  <c r="F184" i="30"/>
  <c r="F30" i="31"/>
  <c r="N228" i="30"/>
  <c r="N272" i="30"/>
  <c r="O30" i="31"/>
  <c r="O30" i="33"/>
  <c r="N30" i="33"/>
  <c r="D30" i="31"/>
  <c r="Y7" i="35"/>
  <c r="T5" i="37"/>
  <c r="S5" i="37"/>
  <c r="Q5" i="37"/>
  <c r="P5" i="37"/>
  <c r="R5" i="37"/>
  <c r="N123" i="37"/>
  <c r="O123" i="37"/>
  <c r="I7" i="35"/>
  <c r="H7" i="35"/>
  <c r="O133" i="39"/>
  <c r="N133" i="39"/>
  <c r="O7" i="35"/>
  <c r="L133" i="38"/>
  <c r="K133" i="38"/>
  <c r="O133" i="38"/>
  <c r="N133" i="38"/>
  <c r="M133" i="38"/>
  <c r="AR7" i="35"/>
  <c r="AQ7" i="35"/>
  <c r="AZ7" i="35"/>
  <c r="AY7" i="35"/>
  <c r="I5" i="37"/>
  <c r="H5" i="37"/>
  <c r="F5" i="38"/>
  <c r="I5" i="39"/>
  <c r="H5" i="39"/>
  <c r="J5" i="39"/>
  <c r="G133" i="39"/>
  <c r="H133" i="39"/>
  <c r="AN7" i="35"/>
  <c r="AX7" i="35"/>
  <c r="AO29" i="35"/>
  <c r="AN29" i="35"/>
  <c r="G5" i="37"/>
  <c r="AE7" i="35"/>
  <c r="AO7" i="35"/>
  <c r="BA7" i="35"/>
  <c r="M5" i="37"/>
  <c r="L5" i="37"/>
  <c r="K5" i="37"/>
  <c r="I5" i="38"/>
  <c r="M123" i="37"/>
  <c r="S5" i="38"/>
  <c r="I5" i="41"/>
  <c r="F5" i="41"/>
  <c r="X29" i="35"/>
  <c r="T5" i="39"/>
  <c r="S5" i="39"/>
  <c r="Q5" i="39"/>
  <c r="P5" i="39"/>
  <c r="H5" i="40"/>
  <c r="G133" i="38"/>
  <c r="R5" i="39"/>
  <c r="F5" i="40"/>
  <c r="L135" i="41"/>
  <c r="K135" i="41"/>
  <c r="O135" i="41"/>
  <c r="N135" i="41"/>
  <c r="H5" i="38"/>
  <c r="P5" i="38"/>
  <c r="H133" i="38"/>
  <c r="M135" i="41"/>
  <c r="N135" i="42"/>
  <c r="L5" i="39"/>
  <c r="S5" i="40"/>
  <c r="H135" i="41"/>
  <c r="G135" i="41"/>
  <c r="M5" i="39"/>
  <c r="J5" i="42"/>
  <c r="I5" i="42"/>
  <c r="M133" i="40"/>
  <c r="I5" i="43"/>
  <c r="H5" i="43"/>
  <c r="J5" i="43"/>
  <c r="I135" i="43"/>
  <c r="H135" i="43"/>
  <c r="G135" i="43"/>
  <c r="H5" i="41"/>
  <c r="P5" i="41"/>
  <c r="L5" i="43"/>
  <c r="S5" i="41"/>
  <c r="S5" i="42"/>
  <c r="S5" i="43"/>
  <c r="R5" i="42"/>
  <c r="Q5" i="43"/>
  <c r="M135" i="42"/>
  <c r="O135" i="43"/>
  <c r="K135" i="43"/>
  <c r="O135" i="42"/>
  <c r="L135" i="43"/>
  <c r="P5" i="43"/>
  <c r="E146" i="41" l="1"/>
  <c r="R9" i="39"/>
  <c r="S9" i="39"/>
  <c r="N138" i="42"/>
  <c r="O138" i="42"/>
  <c r="S7" i="40"/>
  <c r="R7" i="40"/>
  <c r="H124" i="37"/>
  <c r="G124" i="37"/>
  <c r="AY12" i="35"/>
  <c r="AX12" i="35"/>
  <c r="F9" i="41"/>
  <c r="F8" i="41"/>
  <c r="I8" i="41"/>
  <c r="H8" i="41"/>
  <c r="G125" i="37"/>
  <c r="H125" i="37"/>
  <c r="X31" i="35"/>
  <c r="J11" i="39"/>
  <c r="J12" i="39"/>
  <c r="P12" i="35"/>
  <c r="O14" i="35"/>
  <c r="O14" i="33"/>
  <c r="O36" i="31"/>
  <c r="F273" i="30"/>
  <c r="H273" i="30"/>
  <c r="H282" i="30"/>
  <c r="J282" i="30"/>
  <c r="J35" i="31"/>
  <c r="L35" i="31"/>
  <c r="N10" i="33"/>
  <c r="N36" i="33"/>
  <c r="F285" i="30"/>
  <c r="H275" i="30"/>
  <c r="J34" i="31"/>
  <c r="L34" i="31"/>
  <c r="F239" i="30"/>
  <c r="F230" i="30"/>
  <c r="O230" i="30"/>
  <c r="L238" i="30"/>
  <c r="F237" i="30"/>
  <c r="F216" i="30"/>
  <c r="H216" i="30"/>
  <c r="L196" i="30"/>
  <c r="F188" i="30"/>
  <c r="O188" i="30"/>
  <c r="F142" i="30"/>
  <c r="H142" i="30"/>
  <c r="H218" i="30"/>
  <c r="H209" i="30"/>
  <c r="J209" i="30"/>
  <c r="L191" i="30"/>
  <c r="N191" i="30"/>
  <c r="F175" i="30"/>
  <c r="H175" i="30"/>
  <c r="H165" i="30"/>
  <c r="J165" i="30"/>
  <c r="L147" i="30"/>
  <c r="N147" i="30"/>
  <c r="H212" i="30"/>
  <c r="J166" i="30"/>
  <c r="F148" i="30"/>
  <c r="F193" i="30"/>
  <c r="H193" i="30"/>
  <c r="J175" i="30"/>
  <c r="L175" i="30"/>
  <c r="L165" i="30"/>
  <c r="N165" i="30"/>
  <c r="F149" i="30"/>
  <c r="H149" i="30"/>
  <c r="F125" i="30"/>
  <c r="F126" i="30"/>
  <c r="J124" i="30"/>
  <c r="L124" i="30"/>
  <c r="J54" i="30"/>
  <c r="L54" i="30"/>
  <c r="AZ16" i="35"/>
  <c r="BA16" i="35"/>
  <c r="H33" i="31"/>
  <c r="J33" i="31"/>
  <c r="L56" i="30"/>
  <c r="J260" i="30"/>
  <c r="L260" i="30"/>
  <c r="L251" i="30"/>
  <c r="J261" i="30"/>
  <c r="F256" i="30"/>
  <c r="O256" i="30"/>
  <c r="J53" i="30"/>
  <c r="L53" i="30"/>
  <c r="F82" i="30"/>
  <c r="F54" i="30"/>
  <c r="F53" i="30"/>
  <c r="J125" i="28"/>
  <c r="L125" i="28"/>
  <c r="E62" i="28"/>
  <c r="I37" i="28"/>
  <c r="K37" i="28"/>
  <c r="K25" i="28"/>
  <c r="I25" i="28"/>
  <c r="K70" i="28"/>
  <c r="I70" i="28"/>
  <c r="F146" i="28"/>
  <c r="F104" i="28"/>
  <c r="L8" i="28"/>
  <c r="J8" i="28"/>
  <c r="J33" i="28"/>
  <c r="L33" i="28"/>
  <c r="L102" i="28"/>
  <c r="J102" i="28"/>
  <c r="J115" i="28"/>
  <c r="L115" i="28"/>
  <c r="D146" i="43"/>
  <c r="N143" i="41"/>
  <c r="C146" i="41"/>
  <c r="O143" i="41"/>
  <c r="F8" i="39"/>
  <c r="N137" i="42"/>
  <c r="O137" i="42"/>
  <c r="F6" i="40"/>
  <c r="F7" i="40"/>
  <c r="F11" i="40"/>
  <c r="F12" i="40"/>
  <c r="F9" i="40"/>
  <c r="I6" i="40"/>
  <c r="H6" i="40"/>
  <c r="F12" i="41"/>
  <c r="H12" i="41"/>
  <c r="I12" i="41"/>
  <c r="X39" i="35"/>
  <c r="X16" i="35"/>
  <c r="L10" i="39"/>
  <c r="M10" i="39"/>
  <c r="AN32" i="35"/>
  <c r="O36" i="33"/>
  <c r="O9" i="35"/>
  <c r="F281" i="30"/>
  <c r="H281" i="30"/>
  <c r="F279" i="30"/>
  <c r="N33" i="33"/>
  <c r="L36" i="31"/>
  <c r="N36" i="31"/>
  <c r="H283" i="30"/>
  <c r="J276" i="30"/>
  <c r="L276" i="30"/>
  <c r="L230" i="30"/>
  <c r="N230" i="30"/>
  <c r="J240" i="30"/>
  <c r="L240" i="30"/>
  <c r="L235" i="30"/>
  <c r="L237" i="30"/>
  <c r="H214" i="30"/>
  <c r="J214" i="30"/>
  <c r="F196" i="30"/>
  <c r="J168" i="30"/>
  <c r="L168" i="30"/>
  <c r="F150" i="30"/>
  <c r="H150" i="30"/>
  <c r="F191" i="30"/>
  <c r="O191" i="30"/>
  <c r="H173" i="30"/>
  <c r="J173" i="30"/>
  <c r="F147" i="30"/>
  <c r="O147" i="30"/>
  <c r="J174" i="30"/>
  <c r="L164" i="30"/>
  <c r="H146" i="30"/>
  <c r="F35" i="31"/>
  <c r="H35" i="31"/>
  <c r="F36" i="31"/>
  <c r="F31" i="31"/>
  <c r="J211" i="30"/>
  <c r="L211" i="30"/>
  <c r="H217" i="30"/>
  <c r="H191" i="30"/>
  <c r="J191" i="30"/>
  <c r="L173" i="30"/>
  <c r="F165" i="30"/>
  <c r="O165" i="30"/>
  <c r="H147" i="30"/>
  <c r="J147" i="30"/>
  <c r="H39" i="31"/>
  <c r="F124" i="30"/>
  <c r="L129" i="30"/>
  <c r="H129" i="30"/>
  <c r="J129" i="30"/>
  <c r="L79" i="30"/>
  <c r="N79" i="30"/>
  <c r="H259" i="30"/>
  <c r="AZ12" i="35"/>
  <c r="BA12" i="35"/>
  <c r="AZ17" i="35"/>
  <c r="BA17" i="35"/>
  <c r="H34" i="31"/>
  <c r="H42" i="31"/>
  <c r="J42" i="31"/>
  <c r="F253" i="30"/>
  <c r="J252" i="30"/>
  <c r="L252" i="30"/>
  <c r="J262" i="30"/>
  <c r="L262" i="30"/>
  <c r="L257" i="30"/>
  <c r="J253" i="30"/>
  <c r="L253" i="30"/>
  <c r="L256" i="30"/>
  <c r="N256" i="30"/>
  <c r="H257" i="30"/>
  <c r="L86" i="30"/>
  <c r="F59" i="30"/>
  <c r="F62" i="30"/>
  <c r="F61" i="30"/>
  <c r="J99" i="28"/>
  <c r="L99" i="28"/>
  <c r="K51" i="28"/>
  <c r="I51" i="28"/>
  <c r="K14" i="28"/>
  <c r="I14" i="28"/>
  <c r="G48" i="28"/>
  <c r="I42" i="28"/>
  <c r="K42" i="28"/>
  <c r="K61" i="28"/>
  <c r="I61" i="28"/>
  <c r="I125" i="28"/>
  <c r="K125" i="28"/>
  <c r="G76" i="28"/>
  <c r="G146" i="28"/>
  <c r="K138" i="28"/>
  <c r="I138" i="28"/>
  <c r="G118" i="28"/>
  <c r="I67" i="28"/>
  <c r="K67" i="28"/>
  <c r="K33" i="28"/>
  <c r="I33" i="28"/>
  <c r="J159" i="28"/>
  <c r="L159" i="28"/>
  <c r="L16" i="28"/>
  <c r="J16" i="28"/>
  <c r="E90" i="28"/>
  <c r="L82" i="28"/>
  <c r="J82" i="28"/>
  <c r="J39" i="28"/>
  <c r="L39" i="28"/>
  <c r="J65" i="28"/>
  <c r="L65" i="28"/>
  <c r="E132" i="28"/>
  <c r="L67" i="28"/>
  <c r="J67" i="28"/>
  <c r="J52" i="28"/>
  <c r="L52" i="28"/>
  <c r="F146" i="42"/>
  <c r="H141" i="43"/>
  <c r="G141" i="43"/>
  <c r="N7" i="39"/>
  <c r="N11" i="39"/>
  <c r="N10" i="39"/>
  <c r="N12" i="39"/>
  <c r="I145" i="41"/>
  <c r="I139" i="41"/>
  <c r="I144" i="41"/>
  <c r="I138" i="41"/>
  <c r="H139" i="41"/>
  <c r="G139" i="41"/>
  <c r="H30" i="35"/>
  <c r="F10" i="40"/>
  <c r="I10" i="40"/>
  <c r="H10" i="40"/>
  <c r="F11" i="41"/>
  <c r="AP10" i="35"/>
  <c r="AQ10" i="35"/>
  <c r="I31" i="35"/>
  <c r="L7" i="39"/>
  <c r="M7" i="39"/>
  <c r="K137" i="38"/>
  <c r="K136" i="38"/>
  <c r="K138" i="38"/>
  <c r="K135" i="38"/>
  <c r="N134" i="39"/>
  <c r="O134" i="39"/>
  <c r="N125" i="37"/>
  <c r="O125" i="37"/>
  <c r="H279" i="30"/>
  <c r="J279" i="30"/>
  <c r="J280" i="30"/>
  <c r="L280" i="30"/>
  <c r="H277" i="30"/>
  <c r="N14" i="33"/>
  <c r="J273" i="30"/>
  <c r="J284" i="30"/>
  <c r="L284" i="30"/>
  <c r="L274" i="30"/>
  <c r="N274" i="30"/>
  <c r="J232" i="30"/>
  <c r="L232" i="30"/>
  <c r="J237" i="30"/>
  <c r="J239" i="30"/>
  <c r="L239" i="30"/>
  <c r="F186" i="30"/>
  <c r="H186" i="30"/>
  <c r="L166" i="30"/>
  <c r="N166" i="30"/>
  <c r="H148" i="30"/>
  <c r="J148" i="30"/>
  <c r="J207" i="30"/>
  <c r="L207" i="30"/>
  <c r="J163" i="30"/>
  <c r="L163" i="30"/>
  <c r="J210" i="30"/>
  <c r="F192" i="30"/>
  <c r="L172" i="30"/>
  <c r="F41" i="31"/>
  <c r="L209" i="30"/>
  <c r="N209" i="30"/>
  <c r="F219" i="30"/>
  <c r="F173" i="30"/>
  <c r="H123" i="30"/>
  <c r="J123" i="30"/>
  <c r="J131" i="30"/>
  <c r="L131" i="30"/>
  <c r="F131" i="30"/>
  <c r="H126" i="30"/>
  <c r="J126" i="30"/>
  <c r="O79" i="30"/>
  <c r="AZ18" i="35"/>
  <c r="BA18" i="35"/>
  <c r="H36" i="31"/>
  <c r="J36" i="31"/>
  <c r="L254" i="30"/>
  <c r="L258" i="30"/>
  <c r="L263" i="30"/>
  <c r="J254" i="30"/>
  <c r="J259" i="30"/>
  <c r="H263" i="30"/>
  <c r="J258" i="30"/>
  <c r="F259" i="30"/>
  <c r="F86" i="30"/>
  <c r="F87" i="30"/>
  <c r="F81" i="30"/>
  <c r="F80" i="30"/>
  <c r="I46" i="28"/>
  <c r="K46" i="28"/>
  <c r="K47" i="28"/>
  <c r="I47" i="28"/>
  <c r="G20" i="28"/>
  <c r="G90" i="28"/>
  <c r="I82" i="28"/>
  <c r="K82" i="28"/>
  <c r="K78" i="28"/>
  <c r="I78" i="28"/>
  <c r="K29" i="28"/>
  <c r="I29" i="28"/>
  <c r="J25" i="28"/>
  <c r="L25" i="28"/>
  <c r="J44" i="28"/>
  <c r="L44" i="28"/>
  <c r="L120" i="28"/>
  <c r="J120" i="28"/>
  <c r="E104" i="28"/>
  <c r="J96" i="28"/>
  <c r="L96" i="28"/>
  <c r="L47" i="28"/>
  <c r="J47" i="28"/>
  <c r="J146" i="42"/>
  <c r="D16" i="41"/>
  <c r="H138" i="41"/>
  <c r="G138" i="41"/>
  <c r="F7" i="41"/>
  <c r="AY17" i="35"/>
  <c r="AX17" i="35"/>
  <c r="AY9" i="35"/>
  <c r="AX9" i="35"/>
  <c r="M7" i="38"/>
  <c r="L7" i="38"/>
  <c r="AQ9" i="35"/>
  <c r="AP9" i="35"/>
  <c r="X38" i="35"/>
  <c r="X10" i="35"/>
  <c r="I39" i="35"/>
  <c r="H134" i="39"/>
  <c r="G134" i="39"/>
  <c r="P16" i="35"/>
  <c r="AN9" i="35"/>
  <c r="AO9" i="35"/>
  <c r="O8" i="35"/>
  <c r="O33" i="33"/>
  <c r="L278" i="30"/>
  <c r="N278" i="30"/>
  <c r="H285" i="30"/>
  <c r="J285" i="30"/>
  <c r="N13" i="33"/>
  <c r="J281" i="30"/>
  <c r="J38" i="31"/>
  <c r="L38" i="31"/>
  <c r="L282" i="30"/>
  <c r="F274" i="30"/>
  <c r="O274" i="30"/>
  <c r="F235" i="30"/>
  <c r="H235" i="30"/>
  <c r="J229" i="30"/>
  <c r="L229" i="30"/>
  <c r="J212" i="30"/>
  <c r="L212" i="30"/>
  <c r="F194" i="30"/>
  <c r="H194" i="30"/>
  <c r="L174" i="30"/>
  <c r="F166" i="30"/>
  <c r="O166" i="30"/>
  <c r="J215" i="30"/>
  <c r="L215" i="30"/>
  <c r="F189" i="30"/>
  <c r="H189" i="30"/>
  <c r="J171" i="30"/>
  <c r="L171" i="30"/>
  <c r="F145" i="30"/>
  <c r="H145" i="30"/>
  <c r="L208" i="30"/>
  <c r="H190" i="30"/>
  <c r="J144" i="30"/>
  <c r="F218" i="30"/>
  <c r="O209" i="30"/>
  <c r="F209" i="30"/>
  <c r="J189" i="30"/>
  <c r="L189" i="30"/>
  <c r="F163" i="30"/>
  <c r="H163" i="30"/>
  <c r="J145" i="30"/>
  <c r="L145" i="30"/>
  <c r="L121" i="30"/>
  <c r="N121" i="30"/>
  <c r="L128" i="30"/>
  <c r="F128" i="30"/>
  <c r="H128" i="30"/>
  <c r="BA8" i="35"/>
  <c r="AZ8" i="35"/>
  <c r="H37" i="31"/>
  <c r="J37" i="31"/>
  <c r="F260" i="30"/>
  <c r="J251" i="30"/>
  <c r="H255" i="30"/>
  <c r="J80" i="30"/>
  <c r="L80" i="30"/>
  <c r="F79" i="30"/>
  <c r="F56" i="30"/>
  <c r="F58" i="30"/>
  <c r="L45" i="28"/>
  <c r="J45" i="28"/>
  <c r="D20" i="28"/>
  <c r="G62" i="28"/>
  <c r="K56" i="28"/>
  <c r="I56" i="28"/>
  <c r="I85" i="28"/>
  <c r="K85" i="28"/>
  <c r="K142" i="28"/>
  <c r="I142" i="28"/>
  <c r="I86" i="28"/>
  <c r="K86" i="28"/>
  <c r="F62" i="28"/>
  <c r="E146" i="28"/>
  <c r="J138" i="28"/>
  <c r="L138" i="28"/>
  <c r="J85" i="28"/>
  <c r="L85" i="28"/>
  <c r="J86" i="28"/>
  <c r="L86" i="28"/>
  <c r="L128" i="28"/>
  <c r="J128" i="28"/>
  <c r="J150" i="28"/>
  <c r="L150" i="28"/>
  <c r="L84" i="28"/>
  <c r="J84" i="28"/>
  <c r="L89" i="28"/>
  <c r="J89" i="28"/>
  <c r="H138" i="43"/>
  <c r="G138" i="43"/>
  <c r="D146" i="42"/>
  <c r="C146" i="43"/>
  <c r="O16" i="41"/>
  <c r="K16" i="41"/>
  <c r="G145" i="41"/>
  <c r="H145" i="41"/>
  <c r="N140" i="42"/>
  <c r="O140" i="42"/>
  <c r="AY16" i="35"/>
  <c r="AX16" i="35"/>
  <c r="AX8" i="35"/>
  <c r="AY8" i="35"/>
  <c r="F8" i="40"/>
  <c r="I8" i="40"/>
  <c r="H8" i="40"/>
  <c r="H34" i="35"/>
  <c r="F13" i="41"/>
  <c r="X35" i="35"/>
  <c r="I36" i="35"/>
  <c r="F8" i="38"/>
  <c r="AR9" i="35"/>
  <c r="AR10" i="35"/>
  <c r="AR14" i="35"/>
  <c r="AR13" i="35"/>
  <c r="O13" i="33"/>
  <c r="AO13" i="35"/>
  <c r="AN13" i="35"/>
  <c r="O12" i="35"/>
  <c r="F40" i="31"/>
  <c r="J277" i="30"/>
  <c r="L277" i="30"/>
  <c r="O278" i="30"/>
  <c r="F278" i="30"/>
  <c r="J275" i="30"/>
  <c r="J40" i="31"/>
  <c r="L40" i="31"/>
  <c r="L39" i="31"/>
  <c r="L279" i="30"/>
  <c r="F282" i="30"/>
  <c r="J233" i="30"/>
  <c r="L233" i="30"/>
  <c r="H234" i="30"/>
  <c r="J234" i="30"/>
  <c r="H239" i="30"/>
  <c r="H241" i="30"/>
  <c r="J241" i="30"/>
  <c r="L210" i="30"/>
  <c r="N210" i="30"/>
  <c r="H192" i="30"/>
  <c r="J192" i="30"/>
  <c r="F174" i="30"/>
  <c r="J146" i="30"/>
  <c r="L146" i="30"/>
  <c r="L213" i="30"/>
  <c r="N213" i="30"/>
  <c r="F197" i="30"/>
  <c r="H197" i="30"/>
  <c r="H187" i="30"/>
  <c r="J187" i="30"/>
  <c r="L169" i="30"/>
  <c r="N169" i="30"/>
  <c r="F153" i="30"/>
  <c r="H153" i="30"/>
  <c r="H143" i="30"/>
  <c r="J143" i="30"/>
  <c r="J217" i="30"/>
  <c r="J152" i="30"/>
  <c r="L142" i="30"/>
  <c r="L219" i="30"/>
  <c r="J197" i="30"/>
  <c r="L197" i="30"/>
  <c r="L187" i="30"/>
  <c r="N187" i="30"/>
  <c r="F171" i="30"/>
  <c r="H171" i="30"/>
  <c r="J153" i="30"/>
  <c r="L153" i="30"/>
  <c r="L143" i="30"/>
  <c r="N143" i="30"/>
  <c r="L120" i="30"/>
  <c r="J130" i="30"/>
  <c r="F120" i="30"/>
  <c r="H120" i="30"/>
  <c r="J62" i="30"/>
  <c r="L62" i="30"/>
  <c r="F261" i="30"/>
  <c r="H256" i="30"/>
  <c r="H261" i="30"/>
  <c r="F257" i="30"/>
  <c r="H260" i="30"/>
  <c r="L78" i="30"/>
  <c r="N78" i="30"/>
  <c r="F57" i="30"/>
  <c r="F64" i="30"/>
  <c r="F77" i="30"/>
  <c r="H20" i="28"/>
  <c r="H146" i="28"/>
  <c r="H90" i="28"/>
  <c r="F48" i="28"/>
  <c r="I10" i="28"/>
  <c r="K10" i="28"/>
  <c r="K95" i="28"/>
  <c r="I95" i="28"/>
  <c r="E160" i="28"/>
  <c r="D62" i="28"/>
  <c r="E76" i="28"/>
  <c r="L70" i="28"/>
  <c r="J70" i="28"/>
  <c r="J142" i="28"/>
  <c r="L142" i="28"/>
  <c r="L87" i="28"/>
  <c r="J87" i="28"/>
  <c r="L137" i="28"/>
  <c r="J137" i="28"/>
  <c r="D146" i="41"/>
  <c r="G16" i="41"/>
  <c r="C16" i="41"/>
  <c r="L143" i="41"/>
  <c r="M143" i="41"/>
  <c r="C146" i="42"/>
  <c r="O136" i="42"/>
  <c r="N136" i="42"/>
  <c r="I136" i="38"/>
  <c r="I135" i="38"/>
  <c r="I138" i="38"/>
  <c r="I137" i="38"/>
  <c r="Y40" i="35"/>
  <c r="I6" i="41"/>
  <c r="H6" i="41"/>
  <c r="F10" i="38"/>
  <c r="I38" i="35"/>
  <c r="P8" i="35"/>
  <c r="C129" i="37"/>
  <c r="D129" i="37"/>
  <c r="O127" i="37"/>
  <c r="N127" i="37"/>
  <c r="O16" i="35"/>
  <c r="F37" i="31"/>
  <c r="L275" i="30"/>
  <c r="N275" i="30"/>
  <c r="J283" i="30"/>
  <c r="L273" i="30"/>
  <c r="N9" i="33"/>
  <c r="J32" i="31"/>
  <c r="L32" i="31"/>
  <c r="J41" i="31"/>
  <c r="L41" i="31"/>
  <c r="F236" i="30"/>
  <c r="H236" i="30"/>
  <c r="H231" i="30"/>
  <c r="J231" i="30"/>
  <c r="F241" i="30"/>
  <c r="O210" i="30"/>
  <c r="F210" i="30"/>
  <c r="F164" i="30"/>
  <c r="H164" i="30"/>
  <c r="L144" i="30"/>
  <c r="N144" i="30"/>
  <c r="F213" i="30"/>
  <c r="O213" i="30"/>
  <c r="H195" i="30"/>
  <c r="J195" i="30"/>
  <c r="O169" i="30"/>
  <c r="F169" i="30"/>
  <c r="H151" i="30"/>
  <c r="J151" i="30"/>
  <c r="J188" i="30"/>
  <c r="F170" i="30"/>
  <c r="L150" i="30"/>
  <c r="F33" i="31"/>
  <c r="F39" i="31"/>
  <c r="F34" i="31"/>
  <c r="F207" i="30"/>
  <c r="H207" i="30"/>
  <c r="L195" i="30"/>
  <c r="O187" i="30"/>
  <c r="F187" i="30"/>
  <c r="H169" i="30"/>
  <c r="J169" i="30"/>
  <c r="L151" i="30"/>
  <c r="O143" i="30"/>
  <c r="F143" i="30"/>
  <c r="H131" i="30"/>
  <c r="H125" i="30"/>
  <c r="J125" i="30"/>
  <c r="J122" i="30"/>
  <c r="F130" i="30"/>
  <c r="L60" i="30"/>
  <c r="N60" i="30"/>
  <c r="L82" i="30"/>
  <c r="N82" i="30"/>
  <c r="H31" i="31"/>
  <c r="J31" i="31"/>
  <c r="H32" i="31"/>
  <c r="L85" i="30"/>
  <c r="L83" i="30"/>
  <c r="H41" i="31"/>
  <c r="F252" i="30"/>
  <c r="H251" i="30"/>
  <c r="L255" i="30"/>
  <c r="F258" i="30"/>
  <c r="H258" i="30"/>
  <c r="H253" i="30"/>
  <c r="F263" i="30"/>
  <c r="H252" i="30"/>
  <c r="F262" i="30"/>
  <c r="L261" i="30"/>
  <c r="F65" i="30"/>
  <c r="F75" i="30"/>
  <c r="F85" i="30"/>
  <c r="F160" i="28"/>
  <c r="I18" i="28"/>
  <c r="K18" i="28"/>
  <c r="K120" i="28"/>
  <c r="I120" i="28"/>
  <c r="I115" i="28"/>
  <c r="K115" i="28"/>
  <c r="K159" i="28"/>
  <c r="I159" i="28"/>
  <c r="G160" i="28"/>
  <c r="D146" i="28"/>
  <c r="F132" i="28"/>
  <c r="J51" i="28"/>
  <c r="L51" i="28"/>
  <c r="L11" i="28"/>
  <c r="J11" i="28"/>
  <c r="J108" i="28"/>
  <c r="L108" i="28"/>
  <c r="L145" i="28"/>
  <c r="J145" i="28"/>
  <c r="E146" i="43"/>
  <c r="I138" i="43"/>
  <c r="I141" i="43"/>
  <c r="O139" i="42"/>
  <c r="N139" i="42"/>
  <c r="L9" i="40"/>
  <c r="Y33" i="35"/>
  <c r="F10" i="41"/>
  <c r="I10" i="41"/>
  <c r="H10" i="41"/>
  <c r="Y36" i="35"/>
  <c r="AQ14" i="35"/>
  <c r="AP14" i="35"/>
  <c r="I33" i="35"/>
  <c r="F7" i="38"/>
  <c r="I35" i="35"/>
  <c r="F6" i="38"/>
  <c r="I6" i="38"/>
  <c r="F11" i="38"/>
  <c r="H6" i="38"/>
  <c r="F12" i="38"/>
  <c r="Y10" i="35"/>
  <c r="O124" i="37"/>
  <c r="N124" i="37"/>
  <c r="L283" i="30"/>
  <c r="O275" i="30"/>
  <c r="F275" i="30"/>
  <c r="F276" i="30"/>
  <c r="H276" i="30"/>
  <c r="L281" i="30"/>
  <c r="N32" i="33"/>
  <c r="J39" i="31"/>
  <c r="F280" i="30"/>
  <c r="H280" i="30"/>
  <c r="F231" i="30"/>
  <c r="F233" i="30"/>
  <c r="H233" i="30"/>
  <c r="H219" i="30"/>
  <c r="J219" i="30"/>
  <c r="J190" i="30"/>
  <c r="L190" i="30"/>
  <c r="F172" i="30"/>
  <c r="H172" i="30"/>
  <c r="L152" i="30"/>
  <c r="F144" i="30"/>
  <c r="O144" i="30"/>
  <c r="J185" i="30"/>
  <c r="L185" i="30"/>
  <c r="J141" i="30"/>
  <c r="L141" i="30"/>
  <c r="J196" i="30"/>
  <c r="L186" i="30"/>
  <c r="H168" i="30"/>
  <c r="F43" i="31"/>
  <c r="F42" i="31"/>
  <c r="F217" i="30"/>
  <c r="F215" i="30"/>
  <c r="H215" i="30"/>
  <c r="L216" i="30"/>
  <c r="F195" i="30"/>
  <c r="F151" i="30"/>
  <c r="F127" i="30"/>
  <c r="H127" i="30"/>
  <c r="L125" i="30"/>
  <c r="N125" i="30"/>
  <c r="F122" i="30"/>
  <c r="O122" i="30"/>
  <c r="L130" i="30"/>
  <c r="F60" i="30"/>
  <c r="O60" i="30"/>
  <c r="L63" i="30"/>
  <c r="AZ9" i="35"/>
  <c r="BA9" i="35"/>
  <c r="H38" i="31"/>
  <c r="H40" i="31"/>
  <c r="L77" i="30"/>
  <c r="L75" i="30"/>
  <c r="J257" i="30"/>
  <c r="J256" i="30"/>
  <c r="H262" i="30"/>
  <c r="F255" i="30"/>
  <c r="F254" i="30"/>
  <c r="H254" i="30"/>
  <c r="J263" i="30"/>
  <c r="J61" i="30"/>
  <c r="L61" i="30"/>
  <c r="F76" i="30"/>
  <c r="F83" i="30"/>
  <c r="G34" i="28"/>
  <c r="K27" i="28"/>
  <c r="I27" i="28"/>
  <c r="K8" i="28"/>
  <c r="I8" i="28"/>
  <c r="I150" i="28"/>
  <c r="K150" i="28"/>
  <c r="I99" i="28"/>
  <c r="K99" i="28"/>
  <c r="L88" i="28"/>
  <c r="J88" i="28"/>
  <c r="J46" i="28"/>
  <c r="L46" i="28"/>
  <c r="F20" i="28"/>
  <c r="F76" i="28"/>
  <c r="F118" i="28"/>
  <c r="J29" i="28"/>
  <c r="L29" i="28"/>
  <c r="L19" i="28"/>
  <c r="J19" i="28"/>
  <c r="E20" i="28"/>
  <c r="L14" i="28"/>
  <c r="J14" i="28"/>
  <c r="E48" i="28"/>
  <c r="L41" i="28"/>
  <c r="J41" i="28"/>
  <c r="E118" i="28"/>
  <c r="G132" i="28"/>
  <c r="D34" i="28"/>
  <c r="O143" i="42"/>
  <c r="N143" i="42"/>
  <c r="P9" i="39"/>
  <c r="Q9" i="39"/>
  <c r="N144" i="42"/>
  <c r="O144" i="42"/>
  <c r="P7" i="40"/>
  <c r="Q7" i="40"/>
  <c r="AY13" i="35"/>
  <c r="AX13" i="35"/>
  <c r="T12" i="39"/>
  <c r="T11" i="39"/>
  <c r="T9" i="39"/>
  <c r="F15" i="41"/>
  <c r="I15" i="41"/>
  <c r="H15" i="41"/>
  <c r="F14" i="41"/>
  <c r="I14" i="41"/>
  <c r="H14" i="41"/>
  <c r="L128" i="37"/>
  <c r="F129" i="37"/>
  <c r="M128" i="37"/>
  <c r="AP13" i="35"/>
  <c r="AQ13" i="35"/>
  <c r="F9" i="38"/>
  <c r="I9" i="38"/>
  <c r="H9" i="38"/>
  <c r="O10" i="33"/>
  <c r="O126" i="37"/>
  <c r="N126" i="37"/>
  <c r="O10" i="35"/>
  <c r="O9" i="33"/>
  <c r="F283" i="30"/>
  <c r="F284" i="30"/>
  <c r="H284" i="30"/>
  <c r="H274" i="30"/>
  <c r="J274" i="30"/>
  <c r="L43" i="31"/>
  <c r="F277" i="30"/>
  <c r="F38" i="31"/>
  <c r="H278" i="30"/>
  <c r="J278" i="30"/>
  <c r="F240" i="30"/>
  <c r="H229" i="30"/>
  <c r="F238" i="30"/>
  <c r="L217" i="30"/>
  <c r="F208" i="30"/>
  <c r="H208" i="30"/>
  <c r="L188" i="30"/>
  <c r="N188" i="30"/>
  <c r="H170" i="30"/>
  <c r="J170" i="30"/>
  <c r="F152" i="30"/>
  <c r="F32" i="31"/>
  <c r="F211" i="30"/>
  <c r="H211" i="30"/>
  <c r="J193" i="30"/>
  <c r="L193" i="30"/>
  <c r="F167" i="30"/>
  <c r="H167" i="30"/>
  <c r="J149" i="30"/>
  <c r="L149" i="30"/>
  <c r="F214" i="30"/>
  <c r="L194" i="30"/>
  <c r="J216" i="30"/>
  <c r="H213" i="30"/>
  <c r="J213" i="30"/>
  <c r="J218" i="30"/>
  <c r="L218" i="30"/>
  <c r="F185" i="30"/>
  <c r="H185" i="30"/>
  <c r="J167" i="30"/>
  <c r="L167" i="30"/>
  <c r="F141" i="30"/>
  <c r="H141" i="30"/>
  <c r="L127" i="30"/>
  <c r="H124" i="30"/>
  <c r="J127" i="30"/>
  <c r="L122" i="30"/>
  <c r="N122" i="30"/>
  <c r="L55" i="30"/>
  <c r="N55" i="30"/>
  <c r="AZ13" i="35"/>
  <c r="BA13" i="35"/>
  <c r="H43" i="31"/>
  <c r="J43" i="31"/>
  <c r="L64" i="30"/>
  <c r="F251" i="30"/>
  <c r="L259" i="30"/>
  <c r="J255" i="30"/>
  <c r="F129" i="30"/>
  <c r="L59" i="30"/>
  <c r="N59" i="30"/>
  <c r="F63" i="30"/>
  <c r="F84" i="30"/>
  <c r="H76" i="28"/>
  <c r="H104" i="28"/>
  <c r="H34" i="28"/>
  <c r="I16" i="28"/>
  <c r="K16" i="28"/>
  <c r="G104" i="28"/>
  <c r="K96" i="28"/>
  <c r="I96" i="28"/>
  <c r="K108" i="28"/>
  <c r="I108" i="28"/>
  <c r="I52" i="28"/>
  <c r="K52" i="28"/>
  <c r="K121" i="28"/>
  <c r="I121" i="28"/>
  <c r="K128" i="28"/>
  <c r="I128" i="28"/>
  <c r="J42" i="28"/>
  <c r="L42" i="28"/>
  <c r="F90" i="28"/>
  <c r="F34" i="28"/>
  <c r="L61" i="28"/>
  <c r="J61" i="28"/>
  <c r="E34" i="28"/>
  <c r="L28" i="28"/>
  <c r="J28" i="28"/>
  <c r="L23" i="28"/>
  <c r="J23" i="28"/>
  <c r="L107" i="28"/>
  <c r="J107" i="28"/>
  <c r="L50" i="28"/>
  <c r="J50" i="28"/>
  <c r="D48" i="28"/>
  <c r="D132" i="28"/>
  <c r="D90" i="28"/>
  <c r="C34" i="28"/>
  <c r="H53" i="30"/>
  <c r="H63" i="30"/>
  <c r="J63" i="30"/>
  <c r="H59" i="30"/>
  <c r="J59" i="30"/>
  <c r="H261" i="24"/>
  <c r="J261" i="24"/>
  <c r="F217" i="24"/>
  <c r="L195" i="24"/>
  <c r="F165" i="24"/>
  <c r="O165" i="24"/>
  <c r="J262" i="24"/>
  <c r="L262" i="24"/>
  <c r="H216" i="24"/>
  <c r="J216" i="24"/>
  <c r="H164" i="24"/>
  <c r="J164" i="24"/>
  <c r="L235" i="24"/>
  <c r="N235" i="24"/>
  <c r="F216" i="24"/>
  <c r="L64" i="25"/>
  <c r="F266" i="24"/>
  <c r="H266" i="24"/>
  <c r="H150" i="24"/>
  <c r="H76" i="24"/>
  <c r="J76" i="24"/>
  <c r="L59" i="25"/>
  <c r="L66" i="25"/>
  <c r="L38" i="25"/>
  <c r="N38" i="25"/>
  <c r="H128" i="24"/>
  <c r="J128" i="24"/>
  <c r="J83" i="24"/>
  <c r="F187" i="24"/>
  <c r="F193" i="24"/>
  <c r="H193" i="24"/>
  <c r="F143" i="24"/>
  <c r="H143" i="24"/>
  <c r="F149" i="24"/>
  <c r="H149" i="24"/>
  <c r="L76" i="24"/>
  <c r="N76" i="24"/>
  <c r="F61" i="24"/>
  <c r="W21" i="22"/>
  <c r="F80" i="24"/>
  <c r="F232" i="24"/>
  <c r="H232" i="24"/>
  <c r="F170" i="24"/>
  <c r="H170" i="24"/>
  <c r="F163" i="24"/>
  <c r="H163" i="24"/>
  <c r="F75" i="24"/>
  <c r="H75" i="24"/>
  <c r="F14" i="24"/>
  <c r="H14" i="24"/>
  <c r="J59" i="24"/>
  <c r="L59" i="24"/>
  <c r="R10" i="21"/>
  <c r="H110" i="19"/>
  <c r="V51" i="19"/>
  <c r="F21" i="19"/>
  <c r="X89" i="19"/>
  <c r="V149" i="19"/>
  <c r="X150" i="19"/>
  <c r="V63" i="19"/>
  <c r="V21" i="19"/>
  <c r="F77" i="19"/>
  <c r="H69" i="19"/>
  <c r="H62" i="19"/>
  <c r="F147" i="19"/>
  <c r="H142" i="19"/>
  <c r="E35" i="19"/>
  <c r="E105" i="19"/>
  <c r="E107" i="19"/>
  <c r="F91" i="17"/>
  <c r="F149" i="17"/>
  <c r="P58" i="19"/>
  <c r="E77" i="17"/>
  <c r="D161" i="17"/>
  <c r="J58" i="17"/>
  <c r="L58" i="17"/>
  <c r="Y18" i="16"/>
  <c r="W18" i="16"/>
  <c r="P75" i="19"/>
  <c r="N133" i="19"/>
  <c r="N121" i="19"/>
  <c r="E79" i="17"/>
  <c r="S21" i="17"/>
  <c r="F55" i="12"/>
  <c r="G77" i="17"/>
  <c r="H65" i="30"/>
  <c r="J65" i="30"/>
  <c r="H82" i="30"/>
  <c r="J82" i="30"/>
  <c r="H78" i="30"/>
  <c r="J78" i="30"/>
  <c r="F43" i="25"/>
  <c r="H235" i="24"/>
  <c r="J235" i="24"/>
  <c r="F195" i="24"/>
  <c r="L173" i="24"/>
  <c r="L260" i="24"/>
  <c r="N260" i="24"/>
  <c r="J236" i="24"/>
  <c r="L236" i="24"/>
  <c r="H194" i="24"/>
  <c r="J194" i="24"/>
  <c r="F31" i="25"/>
  <c r="O31" i="25"/>
  <c r="H257" i="24"/>
  <c r="J257" i="24"/>
  <c r="O235" i="24"/>
  <c r="J215" i="24"/>
  <c r="L215" i="24"/>
  <c r="H195" i="24"/>
  <c r="J195" i="24"/>
  <c r="J185" i="24"/>
  <c r="L185" i="24"/>
  <c r="H165" i="24"/>
  <c r="J165" i="24"/>
  <c r="F210" i="24"/>
  <c r="H210" i="24"/>
  <c r="L145" i="24"/>
  <c r="N145" i="24"/>
  <c r="J123" i="24"/>
  <c r="L123" i="24"/>
  <c r="H65" i="24"/>
  <c r="L33" i="25"/>
  <c r="H87" i="24"/>
  <c r="F62" i="24"/>
  <c r="H62" i="24"/>
  <c r="H77" i="24"/>
  <c r="J86" i="24"/>
  <c r="L86" i="24"/>
  <c r="F190" i="24"/>
  <c r="H190" i="24"/>
  <c r="F126" i="24"/>
  <c r="H126" i="24"/>
  <c r="F97" i="24"/>
  <c r="H97" i="24"/>
  <c r="L84" i="24"/>
  <c r="F57" i="24"/>
  <c r="O57" i="24"/>
  <c r="F64" i="24"/>
  <c r="F77" i="24"/>
  <c r="O77" i="24"/>
  <c r="V21" i="22"/>
  <c r="Z14" i="22"/>
  <c r="X14" i="22"/>
  <c r="AA20" i="22"/>
  <c r="Y20" i="22"/>
  <c r="F236" i="24"/>
  <c r="H236" i="24"/>
  <c r="F240" i="24"/>
  <c r="H240" i="24"/>
  <c r="F172" i="24"/>
  <c r="F171" i="24"/>
  <c r="H171" i="24"/>
  <c r="F83" i="24"/>
  <c r="H83" i="24"/>
  <c r="F191" i="24"/>
  <c r="F119" i="24"/>
  <c r="H119" i="24"/>
  <c r="F16" i="24"/>
  <c r="H16" i="24"/>
  <c r="J62" i="24"/>
  <c r="L62" i="24"/>
  <c r="J56" i="24"/>
  <c r="M22" i="21"/>
  <c r="G121" i="19"/>
  <c r="V49" i="19"/>
  <c r="X58" i="19"/>
  <c r="X124" i="19"/>
  <c r="V107" i="19"/>
  <c r="H127" i="19"/>
  <c r="H87" i="19"/>
  <c r="H95" i="19"/>
  <c r="H71" i="19"/>
  <c r="E21" i="19"/>
  <c r="E119" i="19"/>
  <c r="F105" i="17"/>
  <c r="E65" i="17"/>
  <c r="D65" i="17"/>
  <c r="D77" i="17"/>
  <c r="D121" i="17"/>
  <c r="N9" i="19"/>
  <c r="P124" i="19"/>
  <c r="N79" i="19"/>
  <c r="P70" i="19"/>
  <c r="P160" i="19"/>
  <c r="P130" i="19"/>
  <c r="T9" i="16"/>
  <c r="U13" i="14"/>
  <c r="G79" i="17"/>
  <c r="G107" i="17"/>
  <c r="G105" i="17"/>
  <c r="R23" i="14"/>
  <c r="D104" i="28"/>
  <c r="C48" i="28"/>
  <c r="H80" i="30"/>
  <c r="H60" i="30"/>
  <c r="J60" i="30"/>
  <c r="H86" i="30"/>
  <c r="J86" i="30"/>
  <c r="F57" i="25"/>
  <c r="O57" i="25"/>
  <c r="J259" i="24"/>
  <c r="L259" i="24"/>
  <c r="H213" i="24"/>
  <c r="J213" i="24"/>
  <c r="F60" i="25"/>
  <c r="O60" i="25"/>
  <c r="F260" i="24"/>
  <c r="O260" i="24"/>
  <c r="L234" i="24"/>
  <c r="N234" i="24"/>
  <c r="J214" i="24"/>
  <c r="L214" i="24"/>
  <c r="H172" i="24"/>
  <c r="J172" i="24"/>
  <c r="F63" i="25"/>
  <c r="O63" i="25"/>
  <c r="L266" i="24"/>
  <c r="L213" i="24"/>
  <c r="N213" i="24"/>
  <c r="L56" i="25"/>
  <c r="F218" i="24"/>
  <c r="H218" i="24"/>
  <c r="F257" i="24"/>
  <c r="F255" i="24"/>
  <c r="H255" i="24"/>
  <c r="L151" i="24"/>
  <c r="L121" i="24"/>
  <c r="N121" i="24"/>
  <c r="L61" i="25"/>
  <c r="L41" i="25"/>
  <c r="J126" i="24"/>
  <c r="L126" i="24"/>
  <c r="J85" i="24"/>
  <c r="H60" i="24"/>
  <c r="L37" i="25"/>
  <c r="J75" i="24"/>
  <c r="H80" i="24"/>
  <c r="J80" i="24"/>
  <c r="F189" i="24"/>
  <c r="H189" i="24"/>
  <c r="F141" i="24"/>
  <c r="H141" i="24"/>
  <c r="F101" i="24"/>
  <c r="H101" i="24"/>
  <c r="F105" i="24"/>
  <c r="H105" i="24"/>
  <c r="L81" i="24"/>
  <c r="O75" i="24"/>
  <c r="U21" i="22"/>
  <c r="F235" i="24"/>
  <c r="F173" i="24"/>
  <c r="F82" i="24"/>
  <c r="H82" i="24"/>
  <c r="F123" i="24"/>
  <c r="H123" i="24"/>
  <c r="F127" i="24"/>
  <c r="H127" i="24"/>
  <c r="F13" i="24"/>
  <c r="H13" i="24"/>
  <c r="J64" i="24"/>
  <c r="O22" i="21"/>
  <c r="P22" i="21"/>
  <c r="O77" i="19"/>
  <c r="G79" i="19"/>
  <c r="X95" i="19"/>
  <c r="F49" i="19"/>
  <c r="F37" i="19"/>
  <c r="V93" i="19"/>
  <c r="V77" i="19"/>
  <c r="V65" i="19"/>
  <c r="X69" i="19"/>
  <c r="X158" i="19"/>
  <c r="V35" i="19"/>
  <c r="V23" i="19"/>
  <c r="H104" i="19"/>
  <c r="H96" i="19"/>
  <c r="F79" i="19"/>
  <c r="H80" i="19"/>
  <c r="F93" i="19"/>
  <c r="H82" i="19"/>
  <c r="E23" i="19"/>
  <c r="E161" i="19"/>
  <c r="E133" i="19"/>
  <c r="E121" i="19"/>
  <c r="F93" i="17"/>
  <c r="F107" i="17"/>
  <c r="F121" i="17"/>
  <c r="F119" i="17"/>
  <c r="F135" i="17"/>
  <c r="E107" i="17"/>
  <c r="D79" i="17"/>
  <c r="D107" i="17"/>
  <c r="N35" i="19"/>
  <c r="N23" i="19"/>
  <c r="N77" i="19"/>
  <c r="P69" i="19"/>
  <c r="N37" i="19"/>
  <c r="P110" i="19"/>
  <c r="P101" i="19"/>
  <c r="N147" i="19"/>
  <c r="F40" i="10"/>
  <c r="O23" i="14"/>
  <c r="H76" i="13"/>
  <c r="D160" i="28"/>
  <c r="C90" i="28"/>
  <c r="H57" i="30"/>
  <c r="J57" i="30"/>
  <c r="H79" i="30"/>
  <c r="J79" i="30"/>
  <c r="F35" i="25"/>
  <c r="O35" i="25"/>
  <c r="L257" i="24"/>
  <c r="N257" i="24"/>
  <c r="J233" i="24"/>
  <c r="L233" i="24"/>
  <c r="H191" i="24"/>
  <c r="J191" i="24"/>
  <c r="F38" i="25"/>
  <c r="O38" i="25"/>
  <c r="O234" i="24"/>
  <c r="L212" i="24"/>
  <c r="N212" i="24"/>
  <c r="J192" i="24"/>
  <c r="L192" i="24"/>
  <c r="H265" i="24"/>
  <c r="J265" i="24"/>
  <c r="J255" i="24"/>
  <c r="L255" i="24"/>
  <c r="H231" i="24"/>
  <c r="J231" i="24"/>
  <c r="O213" i="24"/>
  <c r="J193" i="24"/>
  <c r="L193" i="24"/>
  <c r="H173" i="24"/>
  <c r="J173" i="24"/>
  <c r="F259" i="24"/>
  <c r="H259" i="24"/>
  <c r="F263" i="24"/>
  <c r="H263" i="24"/>
  <c r="O143" i="24"/>
  <c r="J153" i="24"/>
  <c r="L153" i="24"/>
  <c r="F121" i="24"/>
  <c r="O121" i="24"/>
  <c r="F59" i="24"/>
  <c r="H59" i="24"/>
  <c r="L36" i="25"/>
  <c r="L57" i="25"/>
  <c r="N57" i="25"/>
  <c r="H146" i="24"/>
  <c r="J146" i="24"/>
  <c r="L124" i="24"/>
  <c r="N124" i="24"/>
  <c r="L56" i="24"/>
  <c r="N56" i="24"/>
  <c r="F214" i="24"/>
  <c r="H214" i="24"/>
  <c r="F60" i="24"/>
  <c r="F63" i="24"/>
  <c r="H63" i="24"/>
  <c r="F197" i="24"/>
  <c r="H197" i="24"/>
  <c r="F151" i="24"/>
  <c r="F147" i="24"/>
  <c r="F109" i="24"/>
  <c r="H109" i="24"/>
  <c r="F102" i="24"/>
  <c r="H102" i="24"/>
  <c r="L75" i="24"/>
  <c r="N75" i="24"/>
  <c r="F65" i="24"/>
  <c r="O80" i="24"/>
  <c r="F234" i="24"/>
  <c r="H234" i="24"/>
  <c r="F229" i="24"/>
  <c r="H229" i="24"/>
  <c r="F167" i="24"/>
  <c r="H167" i="24"/>
  <c r="F79" i="24"/>
  <c r="Z17" i="22"/>
  <c r="X17" i="22"/>
  <c r="F131" i="24"/>
  <c r="H131" i="24"/>
  <c r="F124" i="24"/>
  <c r="H124" i="24"/>
  <c r="F21" i="24"/>
  <c r="H21" i="24"/>
  <c r="J58" i="24"/>
  <c r="L58" i="24"/>
  <c r="N22" i="21"/>
  <c r="W77" i="19"/>
  <c r="H81" i="19"/>
  <c r="V119" i="19"/>
  <c r="X98" i="19"/>
  <c r="V133" i="19"/>
  <c r="V121" i="19"/>
  <c r="X86" i="19"/>
  <c r="F121" i="19"/>
  <c r="H122" i="19"/>
  <c r="H113" i="19"/>
  <c r="H112" i="19"/>
  <c r="E51" i="19"/>
  <c r="E149" i="19"/>
  <c r="E91" i="17"/>
  <c r="E135" i="17"/>
  <c r="L88" i="17"/>
  <c r="J88" i="17"/>
  <c r="D147" i="17"/>
  <c r="Y14" i="16"/>
  <c r="W14" i="16"/>
  <c r="N49" i="19"/>
  <c r="P98" i="19"/>
  <c r="N91" i="19"/>
  <c r="P127" i="19"/>
  <c r="P118" i="19"/>
  <c r="P100" i="19"/>
  <c r="P76" i="19"/>
  <c r="P156" i="19"/>
  <c r="U21" i="17"/>
  <c r="U9" i="17"/>
  <c r="H62" i="13"/>
  <c r="E55" i="12"/>
  <c r="G91" i="17"/>
  <c r="H34" i="10"/>
  <c r="D76" i="28"/>
  <c r="C62" i="28"/>
  <c r="C132" i="28"/>
  <c r="C146" i="28"/>
  <c r="H61" i="30"/>
  <c r="H85" i="30"/>
  <c r="J85" i="30"/>
  <c r="H87" i="30"/>
  <c r="J87" i="30"/>
  <c r="H56" i="30"/>
  <c r="J56" i="30"/>
  <c r="O257" i="24"/>
  <c r="L231" i="24"/>
  <c r="N231" i="24"/>
  <c r="J211" i="24"/>
  <c r="L211" i="24"/>
  <c r="H169" i="24"/>
  <c r="J169" i="24"/>
  <c r="H256" i="24"/>
  <c r="J256" i="24"/>
  <c r="F212" i="24"/>
  <c r="O212" i="24"/>
  <c r="L190" i="24"/>
  <c r="N190" i="24"/>
  <c r="J170" i="24"/>
  <c r="L170" i="24"/>
  <c r="F66" i="25"/>
  <c r="L191" i="24"/>
  <c r="N191" i="24"/>
  <c r="F207" i="24"/>
  <c r="H207" i="24"/>
  <c r="F267" i="24"/>
  <c r="H267" i="24"/>
  <c r="O146" i="24"/>
  <c r="L143" i="24"/>
  <c r="N143" i="24"/>
  <c r="L129" i="24"/>
  <c r="H57" i="24"/>
  <c r="L34" i="25"/>
  <c r="L65" i="25"/>
  <c r="N65" i="25"/>
  <c r="L144" i="24"/>
  <c r="O124" i="24"/>
  <c r="H79" i="24"/>
  <c r="J79" i="24"/>
  <c r="F213" i="24"/>
  <c r="H58" i="24"/>
  <c r="H61" i="24"/>
  <c r="F188" i="24"/>
  <c r="H188" i="24"/>
  <c r="F142" i="24"/>
  <c r="H142" i="24"/>
  <c r="F148" i="24"/>
  <c r="H148" i="24"/>
  <c r="F98" i="24"/>
  <c r="H98" i="24"/>
  <c r="F85" i="24"/>
  <c r="L83" i="24"/>
  <c r="F76" i="24"/>
  <c r="O76" i="24"/>
  <c r="F233" i="24"/>
  <c r="H233" i="24"/>
  <c r="F237" i="24"/>
  <c r="H237" i="24"/>
  <c r="F175" i="24"/>
  <c r="H175" i="24"/>
  <c r="F81" i="24"/>
  <c r="H81" i="24"/>
  <c r="F120" i="24"/>
  <c r="F10" i="24"/>
  <c r="H10" i="24"/>
  <c r="J61" i="24"/>
  <c r="L61" i="24"/>
  <c r="J55" i="24"/>
  <c r="L55" i="24"/>
  <c r="R12" i="21"/>
  <c r="R18" i="21"/>
  <c r="G77" i="19"/>
  <c r="W161" i="19"/>
  <c r="X115" i="19"/>
  <c r="X157" i="19"/>
  <c r="F91" i="19"/>
  <c r="F105" i="19"/>
  <c r="F119" i="19"/>
  <c r="E49" i="19"/>
  <c r="E147" i="19"/>
  <c r="E63" i="19"/>
  <c r="Y17" i="17"/>
  <c r="W17" i="17"/>
  <c r="F161" i="17"/>
  <c r="Q21" i="17"/>
  <c r="Q9" i="17"/>
  <c r="D91" i="17"/>
  <c r="D105" i="17"/>
  <c r="D93" i="17"/>
  <c r="D119" i="17"/>
  <c r="J118" i="17"/>
  <c r="L118" i="17"/>
  <c r="D133" i="17"/>
  <c r="Q21" i="16"/>
  <c r="F133" i="17"/>
  <c r="V9" i="17"/>
  <c r="S21" i="16"/>
  <c r="S9" i="16"/>
  <c r="N161" i="19"/>
  <c r="N63" i="19"/>
  <c r="N135" i="19"/>
  <c r="P136" i="19"/>
  <c r="F62" i="10"/>
  <c r="F32" i="10"/>
  <c r="G147" i="17"/>
  <c r="G161" i="17"/>
  <c r="T13" i="14"/>
  <c r="H20" i="13"/>
  <c r="F33" i="10"/>
  <c r="H33" i="10"/>
  <c r="C20" i="28"/>
  <c r="H58" i="30"/>
  <c r="J58" i="30"/>
  <c r="H54" i="30"/>
  <c r="H64" i="30"/>
  <c r="J64" i="30"/>
  <c r="L265" i="24"/>
  <c r="F231" i="24"/>
  <c r="O231" i="24"/>
  <c r="L209" i="24"/>
  <c r="N209" i="24"/>
  <c r="J189" i="24"/>
  <c r="L189" i="24"/>
  <c r="H230" i="24"/>
  <c r="J230" i="24"/>
  <c r="O190" i="24"/>
  <c r="L168" i="24"/>
  <c r="N168" i="24"/>
  <c r="J263" i="24"/>
  <c r="L263" i="24"/>
  <c r="H239" i="24"/>
  <c r="J239" i="24"/>
  <c r="J229" i="24"/>
  <c r="L229" i="24"/>
  <c r="H209" i="24"/>
  <c r="J209" i="24"/>
  <c r="O191" i="24"/>
  <c r="J171" i="24"/>
  <c r="L171" i="24"/>
  <c r="F262" i="24"/>
  <c r="H262" i="24"/>
  <c r="F215" i="24"/>
  <c r="H215" i="24"/>
  <c r="F256" i="24"/>
  <c r="L146" i="24"/>
  <c r="N146" i="24"/>
  <c r="J145" i="24"/>
  <c r="F129" i="24"/>
  <c r="H84" i="24"/>
  <c r="J84" i="24"/>
  <c r="L53" i="24"/>
  <c r="N53" i="24"/>
  <c r="L31" i="25"/>
  <c r="N31" i="25"/>
  <c r="L60" i="25"/>
  <c r="N60" i="25"/>
  <c r="J142" i="24"/>
  <c r="L142" i="24"/>
  <c r="J77" i="24"/>
  <c r="F54" i="24"/>
  <c r="F41" i="24"/>
  <c r="H41" i="24"/>
  <c r="F55" i="24"/>
  <c r="H55" i="24"/>
  <c r="F196" i="24"/>
  <c r="H196" i="24"/>
  <c r="F145" i="24"/>
  <c r="H145" i="24"/>
  <c r="F153" i="24"/>
  <c r="H153" i="24"/>
  <c r="F106" i="24"/>
  <c r="H106" i="24"/>
  <c r="O82" i="24"/>
  <c r="L80" i="24"/>
  <c r="N80" i="24"/>
  <c r="F241" i="24"/>
  <c r="H241" i="24"/>
  <c r="F194" i="24"/>
  <c r="F166" i="24"/>
  <c r="H166" i="24"/>
  <c r="F78" i="24"/>
  <c r="H78" i="24"/>
  <c r="F128" i="24"/>
  <c r="F9" i="24"/>
  <c r="H9" i="24"/>
  <c r="F18" i="24"/>
  <c r="H18" i="24"/>
  <c r="J53" i="24"/>
  <c r="J63" i="24"/>
  <c r="L63" i="24"/>
  <c r="V147" i="19"/>
  <c r="V135" i="19"/>
  <c r="F161" i="19"/>
  <c r="H138" i="19"/>
  <c r="F107" i="19"/>
  <c r="E135" i="19"/>
  <c r="E77" i="19"/>
  <c r="E37" i="19"/>
  <c r="W16" i="17"/>
  <c r="Y16" i="17"/>
  <c r="F147" i="17"/>
  <c r="E119" i="17"/>
  <c r="E161" i="17"/>
  <c r="E121" i="17"/>
  <c r="D135" i="17"/>
  <c r="U21" i="16"/>
  <c r="P72" i="19"/>
  <c r="P115" i="19"/>
  <c r="N65" i="19"/>
  <c r="N93" i="19"/>
  <c r="E133" i="17"/>
  <c r="T21" i="17"/>
  <c r="G65" i="17"/>
  <c r="G133" i="17"/>
  <c r="G135" i="17"/>
  <c r="P23" i="14"/>
  <c r="U20" i="13"/>
  <c r="E54" i="12"/>
  <c r="I70" i="13"/>
  <c r="K70" i="13"/>
  <c r="D118" i="28"/>
  <c r="C118" i="28"/>
  <c r="C104" i="28"/>
  <c r="H76" i="30"/>
  <c r="J76" i="30"/>
  <c r="H77" i="30"/>
  <c r="J77" i="30"/>
  <c r="H62" i="30"/>
  <c r="H75" i="30"/>
  <c r="J75" i="30"/>
  <c r="F265" i="24"/>
  <c r="L239" i="24"/>
  <c r="F209" i="24"/>
  <c r="O209" i="24"/>
  <c r="L187" i="24"/>
  <c r="N187" i="24"/>
  <c r="J167" i="24"/>
  <c r="L167" i="24"/>
  <c r="H264" i="24"/>
  <c r="J264" i="24"/>
  <c r="H208" i="24"/>
  <c r="J208" i="24"/>
  <c r="O168" i="24"/>
  <c r="F58" i="25"/>
  <c r="F61" i="25"/>
  <c r="L261" i="24"/>
  <c r="N261" i="24"/>
  <c r="L169" i="24"/>
  <c r="N169" i="24"/>
  <c r="F211" i="24"/>
  <c r="H211" i="24"/>
  <c r="F56" i="24"/>
  <c r="H56" i="24"/>
  <c r="F264" i="24"/>
  <c r="H151" i="24"/>
  <c r="J151" i="24"/>
  <c r="J148" i="24"/>
  <c r="L148" i="24"/>
  <c r="J82" i="24"/>
  <c r="L82" i="24"/>
  <c r="F40" i="24"/>
  <c r="H40" i="24"/>
  <c r="L39" i="25"/>
  <c r="L55" i="25"/>
  <c r="L35" i="25"/>
  <c r="N35" i="25"/>
  <c r="H120" i="24"/>
  <c r="J120" i="24"/>
  <c r="F43" i="24"/>
  <c r="H43" i="24"/>
  <c r="F87" i="24"/>
  <c r="F33" i="24"/>
  <c r="H33" i="24"/>
  <c r="F36" i="24"/>
  <c r="H36" i="24"/>
  <c r="F146" i="24"/>
  <c r="F144" i="24"/>
  <c r="H144" i="24"/>
  <c r="F100" i="24"/>
  <c r="H100" i="24"/>
  <c r="L78" i="24"/>
  <c r="L77" i="24"/>
  <c r="N77" i="24"/>
  <c r="F84" i="24"/>
  <c r="F53" i="24"/>
  <c r="O53" i="24"/>
  <c r="F239" i="24"/>
  <c r="T21" i="22"/>
  <c r="F230" i="24"/>
  <c r="F168" i="24"/>
  <c r="H168" i="24"/>
  <c r="F174" i="24"/>
  <c r="H174" i="24"/>
  <c r="F86" i="24"/>
  <c r="H86" i="24"/>
  <c r="S21" i="22"/>
  <c r="AA14" i="22"/>
  <c r="Y14" i="22"/>
  <c r="F122" i="24"/>
  <c r="H122" i="24"/>
  <c r="F17" i="24"/>
  <c r="H17" i="24"/>
  <c r="J65" i="24"/>
  <c r="L65" i="24"/>
  <c r="J60" i="24"/>
  <c r="L60" i="24"/>
  <c r="R16" i="21"/>
  <c r="X60" i="19"/>
  <c r="F23" i="19"/>
  <c r="X81" i="19"/>
  <c r="X88" i="19"/>
  <c r="X82" i="19"/>
  <c r="X144" i="19"/>
  <c r="V9" i="19"/>
  <c r="F65" i="19"/>
  <c r="F35" i="19"/>
  <c r="F149" i="19"/>
  <c r="H146" i="19"/>
  <c r="E9" i="19"/>
  <c r="R21" i="17"/>
  <c r="R9" i="17"/>
  <c r="S9" i="17"/>
  <c r="E51" i="17"/>
  <c r="E105" i="17"/>
  <c r="E93" i="17"/>
  <c r="E149" i="17"/>
  <c r="V9" i="16"/>
  <c r="D149" i="17"/>
  <c r="D63" i="17"/>
  <c r="U9" i="16"/>
  <c r="W10" i="16"/>
  <c r="Y10" i="16"/>
  <c r="P67" i="19"/>
  <c r="N105" i="19"/>
  <c r="N21" i="19"/>
  <c r="P74" i="19"/>
  <c r="N149" i="19"/>
  <c r="N107" i="19"/>
  <c r="T21" i="16"/>
  <c r="H104" i="13"/>
  <c r="J56" i="10"/>
  <c r="Q21" i="15"/>
  <c r="K36" i="13"/>
  <c r="I36" i="13"/>
  <c r="C76" i="28"/>
  <c r="C160" i="28"/>
  <c r="H84" i="30"/>
  <c r="J84" i="30"/>
  <c r="H55" i="30"/>
  <c r="J55" i="30"/>
  <c r="H81" i="30"/>
  <c r="J81" i="30"/>
  <c r="H83" i="30"/>
  <c r="J83" i="30"/>
  <c r="L217" i="24"/>
  <c r="O187" i="24"/>
  <c r="L165" i="24"/>
  <c r="N165" i="24"/>
  <c r="H238" i="24"/>
  <c r="J238" i="24"/>
  <c r="H186" i="24"/>
  <c r="J186" i="24"/>
  <c r="F36" i="25"/>
  <c r="F39" i="25"/>
  <c r="F261" i="24"/>
  <c r="O261" i="24"/>
  <c r="J237" i="24"/>
  <c r="L237" i="24"/>
  <c r="H217" i="24"/>
  <c r="J217" i="24"/>
  <c r="J207" i="24"/>
  <c r="L207" i="24"/>
  <c r="H187" i="24"/>
  <c r="J187" i="24"/>
  <c r="O169" i="24"/>
  <c r="F219" i="24"/>
  <c r="H219" i="24"/>
  <c r="H54" i="24"/>
  <c r="J54" i="24"/>
  <c r="F258" i="24"/>
  <c r="H258" i="24"/>
  <c r="L149" i="24"/>
  <c r="H147" i="24"/>
  <c r="J147" i="24"/>
  <c r="H125" i="24"/>
  <c r="J125" i="24"/>
  <c r="F32" i="24"/>
  <c r="H32" i="24"/>
  <c r="L58" i="25"/>
  <c r="L63" i="25"/>
  <c r="N63" i="25"/>
  <c r="L43" i="25"/>
  <c r="J150" i="24"/>
  <c r="L150" i="24"/>
  <c r="L64" i="24"/>
  <c r="F35" i="24"/>
  <c r="H35" i="24"/>
  <c r="H85" i="24"/>
  <c r="F186" i="24"/>
  <c r="F185" i="24"/>
  <c r="H185" i="24"/>
  <c r="F150" i="24"/>
  <c r="F152" i="24"/>
  <c r="H152" i="24"/>
  <c r="F108" i="24"/>
  <c r="H108" i="24"/>
  <c r="L85" i="24"/>
  <c r="O56" i="24"/>
  <c r="F58" i="24"/>
  <c r="O58" i="24"/>
  <c r="F192" i="24"/>
  <c r="H192" i="24"/>
  <c r="AA12" i="22"/>
  <c r="Y12" i="22"/>
  <c r="F238" i="24"/>
  <c r="F169" i="24"/>
  <c r="R21" i="22"/>
  <c r="F130" i="24"/>
  <c r="H130" i="24"/>
  <c r="J57" i="24"/>
  <c r="L57" i="24"/>
  <c r="J87" i="24"/>
  <c r="L87" i="24"/>
  <c r="O135" i="19"/>
  <c r="W91" i="19"/>
  <c r="G147" i="19"/>
  <c r="F63" i="19"/>
  <c r="H57" i="19"/>
  <c r="V91" i="19"/>
  <c r="V79" i="19"/>
  <c r="X83" i="19"/>
  <c r="V105" i="19"/>
  <c r="X75" i="19"/>
  <c r="V161" i="19"/>
  <c r="X153" i="19"/>
  <c r="H61" i="19"/>
  <c r="H60" i="19"/>
  <c r="F133" i="19"/>
  <c r="E79" i="19"/>
  <c r="E91" i="19"/>
  <c r="E65" i="19"/>
  <c r="E93" i="19"/>
  <c r="F77" i="17"/>
  <c r="F51" i="17"/>
  <c r="F65" i="17"/>
  <c r="F79" i="17"/>
  <c r="F63" i="17"/>
  <c r="E63" i="17"/>
  <c r="E147" i="17"/>
  <c r="D51" i="17"/>
  <c r="N51" i="19"/>
  <c r="P89" i="19"/>
  <c r="P61" i="19"/>
  <c r="P57" i="19"/>
  <c r="N119" i="19"/>
  <c r="X17" i="17"/>
  <c r="Z17" i="17"/>
  <c r="R21" i="16"/>
  <c r="R9" i="16"/>
  <c r="T20" i="13"/>
  <c r="F54" i="12"/>
  <c r="F54" i="10"/>
  <c r="G51" i="17"/>
  <c r="J59" i="10"/>
  <c r="H31" i="10"/>
  <c r="J31" i="10"/>
  <c r="L94" i="13"/>
  <c r="J94" i="13"/>
  <c r="I41" i="13"/>
  <c r="K41" i="13"/>
  <c r="G118" i="13"/>
  <c r="K110" i="13"/>
  <c r="I110" i="13"/>
  <c r="I142" i="13"/>
  <c r="K142" i="13"/>
  <c r="L11" i="10"/>
  <c r="F240" i="8"/>
  <c r="F152" i="8"/>
  <c r="F75" i="8"/>
  <c r="O75" i="8"/>
  <c r="I37" i="13"/>
  <c r="K37" i="13"/>
  <c r="F118" i="13"/>
  <c r="F132" i="13"/>
  <c r="W22" i="12"/>
  <c r="W54" i="12"/>
  <c r="W33" i="12"/>
  <c r="N13" i="12"/>
  <c r="N12" i="12"/>
  <c r="H64" i="10"/>
  <c r="J64" i="10"/>
  <c r="F235" i="8"/>
  <c r="F86" i="8"/>
  <c r="F19" i="8"/>
  <c r="H19" i="8"/>
  <c r="G76" i="13"/>
  <c r="K68" i="13"/>
  <c r="I68" i="13"/>
  <c r="E48" i="13"/>
  <c r="F20" i="13"/>
  <c r="E160" i="13"/>
  <c r="L50" i="13"/>
  <c r="J50" i="13"/>
  <c r="L87" i="13"/>
  <c r="J87" i="13"/>
  <c r="J22" i="13"/>
  <c r="L22" i="13"/>
  <c r="J99" i="13"/>
  <c r="L99" i="13"/>
  <c r="E132" i="13"/>
  <c r="L124" i="13"/>
  <c r="J124" i="13"/>
  <c r="W28" i="12"/>
  <c r="F66" i="10"/>
  <c r="F252" i="8"/>
  <c r="F150" i="8"/>
  <c r="F126" i="8"/>
  <c r="J174" i="8"/>
  <c r="K170" i="3"/>
  <c r="J170" i="3"/>
  <c r="M218" i="3"/>
  <c r="L218" i="3"/>
  <c r="J284" i="8"/>
  <c r="G93" i="17"/>
  <c r="T17" i="14"/>
  <c r="H132" i="13"/>
  <c r="X11" i="13"/>
  <c r="Z11" i="13"/>
  <c r="G55" i="12"/>
  <c r="F57" i="10"/>
  <c r="H90" i="13"/>
  <c r="E56" i="12"/>
  <c r="J54" i="10"/>
  <c r="R21" i="15"/>
  <c r="L59" i="13"/>
  <c r="J59" i="13"/>
  <c r="L25" i="13"/>
  <c r="J25" i="13"/>
  <c r="I141" i="13"/>
  <c r="K141" i="13"/>
  <c r="K50" i="13"/>
  <c r="I50" i="13"/>
  <c r="K151" i="13"/>
  <c r="I151" i="13"/>
  <c r="W52" i="12"/>
  <c r="W31" i="12"/>
  <c r="L19" i="10"/>
  <c r="F232" i="8"/>
  <c r="F144" i="8"/>
  <c r="F64" i="8"/>
  <c r="F34" i="13"/>
  <c r="N43" i="12"/>
  <c r="N42" i="12"/>
  <c r="H55" i="12"/>
  <c r="W26" i="12"/>
  <c r="W7" i="12"/>
  <c r="W37" i="12"/>
  <c r="H61" i="10"/>
  <c r="J61" i="10"/>
  <c r="J9" i="10"/>
  <c r="L9" i="10"/>
  <c r="F213" i="8"/>
  <c r="F11" i="8"/>
  <c r="H11" i="8"/>
  <c r="K99" i="13"/>
  <c r="I99" i="13"/>
  <c r="J58" i="13"/>
  <c r="L58" i="13"/>
  <c r="J27" i="13"/>
  <c r="L27" i="13"/>
  <c r="E104" i="13"/>
  <c r="L96" i="13"/>
  <c r="J96" i="13"/>
  <c r="J30" i="13"/>
  <c r="L30" i="13"/>
  <c r="J108" i="13"/>
  <c r="L108" i="13"/>
  <c r="L141" i="13"/>
  <c r="J141" i="13"/>
  <c r="F55" i="10"/>
  <c r="H55" i="10"/>
  <c r="H15" i="10"/>
  <c r="F238" i="8"/>
  <c r="F142" i="8"/>
  <c r="F60" i="8"/>
  <c r="H60" i="8"/>
  <c r="M37" i="19"/>
  <c r="L84" i="8"/>
  <c r="J171" i="8"/>
  <c r="I48" i="6"/>
  <c r="K48" i="6"/>
  <c r="K154" i="3"/>
  <c r="J154" i="3"/>
  <c r="L186" i="8"/>
  <c r="F43" i="10"/>
  <c r="S21" i="15"/>
  <c r="G34" i="13"/>
  <c r="K58" i="13"/>
  <c r="I58" i="13"/>
  <c r="K159" i="13"/>
  <c r="I159" i="13"/>
  <c r="L16" i="10"/>
  <c r="F218" i="8"/>
  <c r="H218" i="8"/>
  <c r="F130" i="8"/>
  <c r="H130" i="8"/>
  <c r="C132" i="13"/>
  <c r="E34" i="13"/>
  <c r="W30" i="12"/>
  <c r="W12" i="12"/>
  <c r="W41" i="12"/>
  <c r="N23" i="12"/>
  <c r="H58" i="10"/>
  <c r="J58" i="10"/>
  <c r="J13" i="10"/>
  <c r="F191" i="8"/>
  <c r="H191" i="8"/>
  <c r="F84" i="8"/>
  <c r="H84" i="8"/>
  <c r="J61" i="8"/>
  <c r="L61" i="8"/>
  <c r="J151" i="13"/>
  <c r="L151" i="13"/>
  <c r="K33" i="13"/>
  <c r="I33" i="13"/>
  <c r="L10" i="13"/>
  <c r="J10" i="13"/>
  <c r="L67" i="13"/>
  <c r="J67" i="13"/>
  <c r="L36" i="13"/>
  <c r="J36" i="13"/>
  <c r="L113" i="13"/>
  <c r="J113" i="13"/>
  <c r="L39" i="13"/>
  <c r="J39" i="13"/>
  <c r="J116" i="13"/>
  <c r="L116" i="13"/>
  <c r="F63" i="10"/>
  <c r="H63" i="10"/>
  <c r="H12" i="10"/>
  <c r="J12" i="10"/>
  <c r="F230" i="8"/>
  <c r="F106" i="8"/>
  <c r="H106" i="8"/>
  <c r="F54" i="8"/>
  <c r="M77" i="19"/>
  <c r="M91" i="19"/>
  <c r="F189" i="8"/>
  <c r="J254" i="8"/>
  <c r="F127" i="8"/>
  <c r="F149" i="8"/>
  <c r="G121" i="17"/>
  <c r="G119" i="17"/>
  <c r="G63" i="17"/>
  <c r="Q23" i="14"/>
  <c r="H118" i="13"/>
  <c r="G54" i="12"/>
  <c r="F41" i="10"/>
  <c r="H41" i="10"/>
  <c r="G53" i="12"/>
  <c r="H42" i="10"/>
  <c r="U21" i="15"/>
  <c r="T21" i="15"/>
  <c r="G132" i="13"/>
  <c r="K124" i="13"/>
  <c r="I124" i="13"/>
  <c r="K87" i="13"/>
  <c r="I87" i="13"/>
  <c r="I53" i="13"/>
  <c r="K53" i="13"/>
  <c r="K10" i="13"/>
  <c r="I10" i="13"/>
  <c r="I67" i="13"/>
  <c r="K67" i="13"/>
  <c r="G160" i="13"/>
  <c r="V24" i="12"/>
  <c r="U24" i="12"/>
  <c r="V7" i="12"/>
  <c r="U7" i="12"/>
  <c r="J19" i="10"/>
  <c r="L13" i="10"/>
  <c r="F210" i="8"/>
  <c r="H210" i="8"/>
  <c r="F122" i="8"/>
  <c r="H122" i="8"/>
  <c r="L56" i="8"/>
  <c r="G62" i="13"/>
  <c r="K54" i="13"/>
  <c r="I54" i="13"/>
  <c r="F104" i="13"/>
  <c r="W35" i="12"/>
  <c r="W34" i="12"/>
  <c r="W11" i="12"/>
  <c r="W45" i="12"/>
  <c r="M8" i="12"/>
  <c r="N8" i="12"/>
  <c r="M43" i="12"/>
  <c r="M31" i="12"/>
  <c r="M42" i="12"/>
  <c r="M34" i="12"/>
  <c r="M13" i="12"/>
  <c r="M12" i="12"/>
  <c r="M23" i="12"/>
  <c r="M27" i="12"/>
  <c r="M38" i="12"/>
  <c r="H66" i="10"/>
  <c r="J66" i="10"/>
  <c r="J21" i="10"/>
  <c r="F169" i="8"/>
  <c r="L59" i="8"/>
  <c r="K85" i="13"/>
  <c r="I85" i="13"/>
  <c r="L14" i="13"/>
  <c r="J14" i="13"/>
  <c r="L75" i="13"/>
  <c r="J75" i="13"/>
  <c r="L44" i="13"/>
  <c r="J44" i="13"/>
  <c r="J122" i="13"/>
  <c r="L122" i="13"/>
  <c r="L47" i="13"/>
  <c r="J47" i="13"/>
  <c r="L142" i="13"/>
  <c r="J142" i="13"/>
  <c r="F60" i="10"/>
  <c r="H60" i="10"/>
  <c r="H20" i="10"/>
  <c r="F216" i="8"/>
  <c r="F98" i="8"/>
  <c r="H98" i="8"/>
  <c r="K120" i="13"/>
  <c r="I120" i="13"/>
  <c r="D104" i="13"/>
  <c r="N27" i="12"/>
  <c r="F18" i="10"/>
  <c r="H18" i="10"/>
  <c r="J251" i="8"/>
  <c r="F124" i="8"/>
  <c r="U33" i="6"/>
  <c r="S33" i="6"/>
  <c r="M163" i="3"/>
  <c r="L163" i="3"/>
  <c r="L148" i="8"/>
  <c r="O146" i="8"/>
  <c r="I50" i="5"/>
  <c r="K50" i="5"/>
  <c r="G149" i="17"/>
  <c r="E53" i="12"/>
  <c r="E57" i="12" s="1"/>
  <c r="G56" i="12"/>
  <c r="F56" i="12"/>
  <c r="H39" i="10"/>
  <c r="K88" i="13"/>
  <c r="I88" i="13"/>
  <c r="G48" i="13"/>
  <c r="K14" i="13"/>
  <c r="I14" i="13"/>
  <c r="K75" i="13"/>
  <c r="I75" i="13"/>
  <c r="U45" i="12"/>
  <c r="V45" i="12"/>
  <c r="L18" i="10"/>
  <c r="L21" i="10"/>
  <c r="F196" i="8"/>
  <c r="F108" i="8"/>
  <c r="H108" i="8"/>
  <c r="F56" i="8"/>
  <c r="F160" i="13"/>
  <c r="W56" i="12"/>
  <c r="W38" i="12"/>
  <c r="W17" i="12"/>
  <c r="W49" i="12"/>
  <c r="J20" i="10"/>
  <c r="L20" i="10"/>
  <c r="J18" i="10"/>
  <c r="F147" i="8"/>
  <c r="H147" i="8"/>
  <c r="L78" i="8"/>
  <c r="N78" i="8"/>
  <c r="F59" i="8"/>
  <c r="F62" i="13"/>
  <c r="D34" i="13"/>
  <c r="J18" i="13"/>
  <c r="L18" i="13"/>
  <c r="L84" i="13"/>
  <c r="J84" i="13"/>
  <c r="L53" i="13"/>
  <c r="J53" i="13"/>
  <c r="L56" i="13"/>
  <c r="J56" i="13"/>
  <c r="W14" i="12"/>
  <c r="H19" i="10"/>
  <c r="H17" i="10"/>
  <c r="F208" i="8"/>
  <c r="F14" i="8"/>
  <c r="H14" i="8"/>
  <c r="M93" i="19"/>
  <c r="L57" i="8"/>
  <c r="L219" i="8"/>
  <c r="J43" i="10"/>
  <c r="H261" i="8"/>
  <c r="O207" i="8"/>
  <c r="F207" i="8"/>
  <c r="K19" i="6"/>
  <c r="I19" i="6"/>
  <c r="L15" i="5"/>
  <c r="J15" i="5"/>
  <c r="H192" i="8"/>
  <c r="N162" i="3"/>
  <c r="N158" i="3"/>
  <c r="N159" i="3"/>
  <c r="N163" i="3"/>
  <c r="I186" i="3"/>
  <c r="N155" i="3"/>
  <c r="N154" i="3"/>
  <c r="F146" i="8"/>
  <c r="K58" i="17"/>
  <c r="I58" i="17"/>
  <c r="U22" i="14"/>
  <c r="T21" i="14"/>
  <c r="F38" i="10"/>
  <c r="I116" i="13"/>
  <c r="K116" i="13"/>
  <c r="J42" i="13"/>
  <c r="L42" i="13"/>
  <c r="G104" i="13"/>
  <c r="I97" i="13"/>
  <c r="K97" i="13"/>
  <c r="K18" i="13"/>
  <c r="I18" i="13"/>
  <c r="K84" i="13"/>
  <c r="I84" i="13"/>
  <c r="G146" i="13"/>
  <c r="W20" i="12"/>
  <c r="J16" i="10"/>
  <c r="F276" i="8"/>
  <c r="F188" i="8"/>
  <c r="F100" i="8"/>
  <c r="H100" i="8"/>
  <c r="F43" i="8"/>
  <c r="H43" i="8"/>
  <c r="J114" i="13"/>
  <c r="L114" i="13"/>
  <c r="W42" i="12"/>
  <c r="W21" i="12"/>
  <c r="W53" i="12"/>
  <c r="J17" i="10"/>
  <c r="L17" i="10"/>
  <c r="J15" i="10"/>
  <c r="F125" i="8"/>
  <c r="F78" i="8"/>
  <c r="O78" i="8"/>
  <c r="I51" i="13"/>
  <c r="K51" i="13"/>
  <c r="R20" i="13"/>
  <c r="L24" i="13"/>
  <c r="J24" i="13"/>
  <c r="L93" i="13"/>
  <c r="J93" i="13"/>
  <c r="J61" i="13"/>
  <c r="L61" i="13"/>
  <c r="J9" i="13"/>
  <c r="L9" i="13"/>
  <c r="L65" i="13"/>
  <c r="J65" i="13"/>
  <c r="H16" i="10"/>
  <c r="F282" i="8"/>
  <c r="F194" i="8"/>
  <c r="L81" i="8"/>
  <c r="N81" i="8"/>
  <c r="M9" i="19"/>
  <c r="F14" i="10"/>
  <c r="H14" i="10"/>
  <c r="C90" i="13"/>
  <c r="W15" i="12"/>
  <c r="C51" i="17"/>
  <c r="D53" i="12"/>
  <c r="D57" i="12" s="1"/>
  <c r="L131" i="8"/>
  <c r="J217" i="8"/>
  <c r="L217" i="8"/>
  <c r="F237" i="8"/>
  <c r="H189" i="8"/>
  <c r="V22" i="14"/>
  <c r="V13" i="14"/>
  <c r="V17" i="14"/>
  <c r="V21" i="14"/>
  <c r="S20" i="13"/>
  <c r="F65" i="10"/>
  <c r="F35" i="10"/>
  <c r="F53" i="12"/>
  <c r="F57" i="12" s="1"/>
  <c r="J62" i="10"/>
  <c r="F36" i="10"/>
  <c r="H36" i="10"/>
  <c r="Z9" i="15"/>
  <c r="X9" i="15"/>
  <c r="K106" i="13"/>
  <c r="I106" i="13"/>
  <c r="K24" i="13"/>
  <c r="I24" i="13"/>
  <c r="K93" i="13"/>
  <c r="I93" i="13"/>
  <c r="K155" i="13"/>
  <c r="I155" i="13"/>
  <c r="L15" i="10"/>
  <c r="F262" i="8"/>
  <c r="H262" i="8"/>
  <c r="F174" i="8"/>
  <c r="H174" i="8"/>
  <c r="F83" i="8"/>
  <c r="F35" i="8"/>
  <c r="H35" i="8"/>
  <c r="I71" i="13"/>
  <c r="K71" i="13"/>
  <c r="F146" i="13"/>
  <c r="W13" i="12"/>
  <c r="W46" i="12"/>
  <c r="W25" i="12"/>
  <c r="W57" i="12"/>
  <c r="J14" i="10"/>
  <c r="L14" i="10"/>
  <c r="F279" i="8"/>
  <c r="F103" i="8"/>
  <c r="H103" i="8"/>
  <c r="J53" i="8"/>
  <c r="L53" i="8"/>
  <c r="L32" i="13"/>
  <c r="J32" i="13"/>
  <c r="L101" i="13"/>
  <c r="J101" i="13"/>
  <c r="L70" i="13"/>
  <c r="J70" i="13"/>
  <c r="L13" i="13"/>
  <c r="J13" i="13"/>
  <c r="J73" i="13"/>
  <c r="L73" i="13"/>
  <c r="E146" i="13"/>
  <c r="W9" i="12"/>
  <c r="H13" i="10"/>
  <c r="F274" i="8"/>
  <c r="F186" i="8"/>
  <c r="H77" i="8"/>
  <c r="J77" i="8"/>
  <c r="M21" i="19"/>
  <c r="M147" i="19"/>
  <c r="F131" i="8"/>
  <c r="C65" i="17"/>
  <c r="K43" i="12"/>
  <c r="L43" i="12"/>
  <c r="L33" i="10"/>
  <c r="T33" i="6"/>
  <c r="V33" i="6"/>
  <c r="L258" i="8"/>
  <c r="J214" i="8"/>
  <c r="L236" i="8"/>
  <c r="H186" i="8"/>
  <c r="J186" i="8"/>
  <c r="E17" i="2"/>
  <c r="K114" i="13"/>
  <c r="I114" i="13"/>
  <c r="K32" i="13"/>
  <c r="I32" i="13"/>
  <c r="K101" i="13"/>
  <c r="I101" i="13"/>
  <c r="N38" i="12"/>
  <c r="L12" i="10"/>
  <c r="F254" i="8"/>
  <c r="H254" i="8"/>
  <c r="F166" i="8"/>
  <c r="H166" i="8"/>
  <c r="F16" i="8"/>
  <c r="H16" i="8"/>
  <c r="K108" i="13"/>
  <c r="I108" i="13"/>
  <c r="F48" i="13"/>
  <c r="G20" i="13"/>
  <c r="I12" i="13"/>
  <c r="K12" i="13"/>
  <c r="W24" i="12"/>
  <c r="W18" i="12"/>
  <c r="W50" i="12"/>
  <c r="W29" i="12"/>
  <c r="H56" i="10"/>
  <c r="J11" i="10"/>
  <c r="F257" i="8"/>
  <c r="L86" i="8"/>
  <c r="F76" i="8"/>
  <c r="H76" i="8"/>
  <c r="F38" i="8"/>
  <c r="H38" i="8"/>
  <c r="J106" i="13"/>
  <c r="L106" i="13"/>
  <c r="J41" i="13"/>
  <c r="L41" i="13"/>
  <c r="E118" i="13"/>
  <c r="J110" i="13"/>
  <c r="L110" i="13"/>
  <c r="J79" i="13"/>
  <c r="L79" i="13"/>
  <c r="L17" i="13"/>
  <c r="J17" i="13"/>
  <c r="E90" i="13"/>
  <c r="J82" i="13"/>
  <c r="L82" i="13"/>
  <c r="J155" i="13"/>
  <c r="L155" i="13"/>
  <c r="F58" i="10"/>
  <c r="F10" i="10"/>
  <c r="F260" i="8"/>
  <c r="F172" i="8"/>
  <c r="M135" i="19"/>
  <c r="L85" i="13"/>
  <c r="J85" i="13"/>
  <c r="L41" i="10"/>
  <c r="F234" i="8"/>
  <c r="K209" i="3"/>
  <c r="J209" i="3"/>
  <c r="M23" i="19"/>
  <c r="K47" i="13"/>
  <c r="I47" i="13"/>
  <c r="K17" i="13"/>
  <c r="I17" i="13"/>
  <c r="Q20" i="13"/>
  <c r="D160" i="13"/>
  <c r="F11" i="10"/>
  <c r="F241" i="8"/>
  <c r="F123" i="8"/>
  <c r="F57" i="8"/>
  <c r="I122" i="13"/>
  <c r="K122" i="13"/>
  <c r="F90" i="13"/>
  <c r="D62" i="13"/>
  <c r="K27" i="13"/>
  <c r="I27" i="13"/>
  <c r="C104" i="13"/>
  <c r="F280" i="8"/>
  <c r="F104" i="8"/>
  <c r="H104" i="8"/>
  <c r="C77" i="17"/>
  <c r="D54" i="12"/>
  <c r="D55" i="12"/>
  <c r="I14" i="6"/>
  <c r="K14" i="6"/>
  <c r="C56" i="12"/>
  <c r="L34" i="12"/>
  <c r="K34" i="12"/>
  <c r="L36" i="10"/>
  <c r="J216" i="8"/>
  <c r="J128" i="8"/>
  <c r="V14" i="6"/>
  <c r="T14" i="6"/>
  <c r="V46" i="6"/>
  <c r="T46" i="6"/>
  <c r="J32" i="10"/>
  <c r="J255" i="8"/>
  <c r="L255" i="8"/>
  <c r="L126" i="8"/>
  <c r="F259" i="8"/>
  <c r="F256" i="8"/>
  <c r="L210" i="8"/>
  <c r="L207" i="8"/>
  <c r="N207" i="8"/>
  <c r="L164" i="8"/>
  <c r="H170" i="8"/>
  <c r="H167" i="8"/>
  <c r="H164" i="8"/>
  <c r="J164" i="8"/>
  <c r="J131" i="8"/>
  <c r="H124" i="8"/>
  <c r="H121" i="8"/>
  <c r="L130" i="8"/>
  <c r="L127" i="8"/>
  <c r="L124" i="8"/>
  <c r="V31" i="6"/>
  <c r="T31" i="6"/>
  <c r="V12" i="6"/>
  <c r="T12" i="6"/>
  <c r="L45" i="6"/>
  <c r="J45" i="6"/>
  <c r="H237" i="8"/>
  <c r="F231" i="8"/>
  <c r="H234" i="8"/>
  <c r="H231" i="8"/>
  <c r="L240" i="8"/>
  <c r="L237" i="8"/>
  <c r="L234" i="8"/>
  <c r="M8" i="6"/>
  <c r="M16" i="6"/>
  <c r="M14" i="6"/>
  <c r="M13" i="6"/>
  <c r="J189" i="8"/>
  <c r="L189" i="8"/>
  <c r="F195" i="8"/>
  <c r="J188" i="8"/>
  <c r="J185" i="8"/>
  <c r="H195" i="8"/>
  <c r="M183" i="3"/>
  <c r="L183" i="3"/>
  <c r="M40" i="2"/>
  <c r="L40" i="2"/>
  <c r="M16" i="2"/>
  <c r="L16" i="2"/>
  <c r="H149" i="8"/>
  <c r="F143" i="8"/>
  <c r="H146" i="8"/>
  <c r="H143" i="8"/>
  <c r="L152" i="8"/>
  <c r="L149" i="8"/>
  <c r="L146" i="8"/>
  <c r="N146" i="8"/>
  <c r="M45" i="6"/>
  <c r="F281" i="8"/>
  <c r="J281" i="8"/>
  <c r="J75" i="8"/>
  <c r="L75" i="8"/>
  <c r="J56" i="8"/>
  <c r="M35" i="19"/>
  <c r="M119" i="19"/>
  <c r="M105" i="19"/>
  <c r="M161" i="19"/>
  <c r="J71" i="13"/>
  <c r="L71" i="13"/>
  <c r="D76" i="13"/>
  <c r="D132" i="13"/>
  <c r="W43" i="12"/>
  <c r="F15" i="10"/>
  <c r="F19" i="10"/>
  <c r="F233" i="8"/>
  <c r="F175" i="8"/>
  <c r="L65" i="8"/>
  <c r="F55" i="8"/>
  <c r="H55" i="8"/>
  <c r="I79" i="13"/>
  <c r="K79" i="13"/>
  <c r="J51" i="13"/>
  <c r="L51" i="13"/>
  <c r="C76" i="13"/>
  <c r="C20" i="13"/>
  <c r="C160" i="13"/>
  <c r="W36" i="12"/>
  <c r="F258" i="8"/>
  <c r="L87" i="8"/>
  <c r="S12" i="6"/>
  <c r="U12" i="6"/>
  <c r="L31" i="12"/>
  <c r="K31" i="12"/>
  <c r="C55" i="12"/>
  <c r="L8" i="12"/>
  <c r="K8" i="12"/>
  <c r="K38" i="12"/>
  <c r="L38" i="12"/>
  <c r="L39" i="10"/>
  <c r="L63" i="10"/>
  <c r="L57" i="10"/>
  <c r="L54" i="10"/>
  <c r="H213" i="8"/>
  <c r="J213" i="8"/>
  <c r="H125" i="8"/>
  <c r="J125" i="8"/>
  <c r="X7" i="12"/>
  <c r="J33" i="10"/>
  <c r="J40" i="10"/>
  <c r="J123" i="8"/>
  <c r="L123" i="8"/>
  <c r="J263" i="8"/>
  <c r="H256" i="8"/>
  <c r="H253" i="8"/>
  <c r="L262" i="8"/>
  <c r="L259" i="8"/>
  <c r="L256" i="8"/>
  <c r="L209" i="8"/>
  <c r="L216" i="8"/>
  <c r="L213" i="8"/>
  <c r="J212" i="8"/>
  <c r="J209" i="8"/>
  <c r="H219" i="8"/>
  <c r="H216" i="8"/>
  <c r="J166" i="8"/>
  <c r="J163" i="8"/>
  <c r="H173" i="8"/>
  <c r="F119" i="8"/>
  <c r="O119" i="8"/>
  <c r="J129" i="8"/>
  <c r="L129" i="8"/>
  <c r="J126" i="8"/>
  <c r="U46" i="6"/>
  <c r="S46" i="6"/>
  <c r="F229" i="8"/>
  <c r="J239" i="8"/>
  <c r="J236" i="8"/>
  <c r="K182" i="3"/>
  <c r="J182" i="3"/>
  <c r="K166" i="3"/>
  <c r="J166" i="3"/>
  <c r="K140" i="3"/>
  <c r="J140" i="3"/>
  <c r="L192" i="8"/>
  <c r="F190" i="8"/>
  <c r="F193" i="8"/>
  <c r="O190" i="8"/>
  <c r="M37" i="5"/>
  <c r="M44" i="5"/>
  <c r="M45" i="5"/>
  <c r="M214" i="3"/>
  <c r="L214" i="3"/>
  <c r="M171" i="3"/>
  <c r="L171" i="3"/>
  <c r="I194" i="3"/>
  <c r="M145" i="3"/>
  <c r="L145" i="3"/>
  <c r="N39" i="2"/>
  <c r="N40" i="2"/>
  <c r="G18" i="2"/>
  <c r="F141" i="8"/>
  <c r="J151" i="8"/>
  <c r="J148" i="8"/>
  <c r="F164" i="8"/>
  <c r="L54" i="8"/>
  <c r="M51" i="19"/>
  <c r="M49" i="19"/>
  <c r="M79" i="19"/>
  <c r="F76" i="13"/>
  <c r="D48" i="13"/>
  <c r="E20" i="13"/>
  <c r="J12" i="13"/>
  <c r="L12" i="13"/>
  <c r="D146" i="13"/>
  <c r="F12" i="10"/>
  <c r="F285" i="8"/>
  <c r="F167" i="8"/>
  <c r="F109" i="8"/>
  <c r="H109" i="8"/>
  <c r="F82" i="8"/>
  <c r="H82" i="8"/>
  <c r="F65" i="8"/>
  <c r="H53" i="8"/>
  <c r="F20" i="10"/>
  <c r="F236" i="8"/>
  <c r="F87" i="8"/>
  <c r="F39" i="8"/>
  <c r="H39" i="8"/>
  <c r="C91" i="17"/>
  <c r="C105" i="17"/>
  <c r="C63" i="17"/>
  <c r="C107" i="17"/>
  <c r="L42" i="12"/>
  <c r="K42" i="12"/>
  <c r="L31" i="10"/>
  <c r="L42" i="10"/>
  <c r="L66" i="10"/>
  <c r="L65" i="10"/>
  <c r="L62" i="10"/>
  <c r="L19" i="6"/>
  <c r="J19" i="6"/>
  <c r="V43" i="6"/>
  <c r="T43" i="6"/>
  <c r="J36" i="10"/>
  <c r="L214" i="8"/>
  <c r="AA19" i="13"/>
  <c r="AA11" i="13"/>
  <c r="F251" i="8"/>
  <c r="O251" i="8"/>
  <c r="J261" i="8"/>
  <c r="L261" i="8"/>
  <c r="J258" i="8"/>
  <c r="J218" i="8"/>
  <c r="J215" i="8"/>
  <c r="F171" i="8"/>
  <c r="F168" i="8"/>
  <c r="L122" i="8"/>
  <c r="L119" i="8"/>
  <c r="N119" i="8"/>
  <c r="I16" i="6"/>
  <c r="K16" i="6"/>
  <c r="H232" i="8"/>
  <c r="H229" i="8"/>
  <c r="L239" i="8"/>
  <c r="L232" i="8"/>
  <c r="L229" i="8"/>
  <c r="K41" i="5"/>
  <c r="I41" i="5"/>
  <c r="H193" i="8"/>
  <c r="F187" i="8"/>
  <c r="H190" i="8"/>
  <c r="H187" i="8"/>
  <c r="L196" i="8"/>
  <c r="L193" i="8"/>
  <c r="L190" i="8"/>
  <c r="N190" i="8"/>
  <c r="W31" i="6"/>
  <c r="W33" i="6"/>
  <c r="M26" i="5"/>
  <c r="M23" i="5"/>
  <c r="M159" i="3"/>
  <c r="L159" i="3"/>
  <c r="M141" i="3"/>
  <c r="L141" i="3"/>
  <c r="M36" i="2"/>
  <c r="L36" i="2"/>
  <c r="H235" i="8"/>
  <c r="H144" i="8"/>
  <c r="H141" i="8"/>
  <c r="L151" i="8"/>
  <c r="L144" i="8"/>
  <c r="L141" i="8"/>
  <c r="M178" i="3"/>
  <c r="L178" i="3"/>
  <c r="M107" i="19"/>
  <c r="K65" i="13"/>
  <c r="I65" i="13"/>
  <c r="J37" i="13"/>
  <c r="L37" i="13"/>
  <c r="I9" i="13"/>
  <c r="K9" i="13"/>
  <c r="H11" i="10"/>
  <c r="F277" i="8"/>
  <c r="F219" i="8"/>
  <c r="F101" i="8"/>
  <c r="H101" i="8"/>
  <c r="H80" i="8"/>
  <c r="J80" i="8"/>
  <c r="F63" i="8"/>
  <c r="H63" i="8"/>
  <c r="I111" i="13"/>
  <c r="K111" i="13"/>
  <c r="K44" i="13"/>
  <c r="I44" i="13"/>
  <c r="C146" i="13"/>
  <c r="N34" i="12"/>
  <c r="N31" i="12"/>
  <c r="F16" i="10"/>
  <c r="F214" i="8"/>
  <c r="F85" i="8"/>
  <c r="H85" i="8"/>
  <c r="C147" i="17"/>
  <c r="C121" i="17"/>
  <c r="C149" i="17"/>
  <c r="I25" i="6"/>
  <c r="K25" i="6"/>
  <c r="L13" i="12"/>
  <c r="K13" i="12"/>
  <c r="L34" i="10"/>
  <c r="L55" i="10"/>
  <c r="L60" i="10"/>
  <c r="L263" i="8"/>
  <c r="L175" i="8"/>
  <c r="L27" i="6"/>
  <c r="J27" i="6"/>
  <c r="X41" i="12"/>
  <c r="J39" i="10"/>
  <c r="J37" i="10"/>
  <c r="J211" i="8"/>
  <c r="L211" i="8"/>
  <c r="L254" i="8"/>
  <c r="L251" i="8"/>
  <c r="N251" i="8"/>
  <c r="L208" i="8"/>
  <c r="H214" i="8"/>
  <c r="H211" i="8"/>
  <c r="H208" i="8"/>
  <c r="J208" i="8"/>
  <c r="J175" i="8"/>
  <c r="H168" i="8"/>
  <c r="H165" i="8"/>
  <c r="L174" i="8"/>
  <c r="L171" i="8"/>
  <c r="L168" i="8"/>
  <c r="L121" i="8"/>
  <c r="L128" i="8"/>
  <c r="L125" i="8"/>
  <c r="J124" i="8"/>
  <c r="J121" i="8"/>
  <c r="H131" i="8"/>
  <c r="H128" i="8"/>
  <c r="J17" i="6"/>
  <c r="L17" i="6"/>
  <c r="U14" i="6"/>
  <c r="S14" i="6"/>
  <c r="L275" i="8"/>
  <c r="L238" i="8"/>
  <c r="L235" i="8"/>
  <c r="J234" i="8"/>
  <c r="J231" i="8"/>
  <c r="L231" i="8"/>
  <c r="H241" i="8"/>
  <c r="J241" i="8"/>
  <c r="H238" i="8"/>
  <c r="J238" i="8"/>
  <c r="M32" i="6"/>
  <c r="K178" i="3"/>
  <c r="J178" i="3"/>
  <c r="K162" i="3"/>
  <c r="J162" i="3"/>
  <c r="K136" i="3"/>
  <c r="J136" i="3"/>
  <c r="F17" i="2"/>
  <c r="F185" i="8"/>
  <c r="J195" i="8"/>
  <c r="J192" i="8"/>
  <c r="M179" i="3"/>
  <c r="L179" i="3"/>
  <c r="M12" i="2"/>
  <c r="L12" i="2"/>
  <c r="J230" i="8"/>
  <c r="L150" i="8"/>
  <c r="L147" i="8"/>
  <c r="J146" i="8"/>
  <c r="J143" i="8"/>
  <c r="L143" i="8"/>
  <c r="H153" i="8"/>
  <c r="J153" i="8"/>
  <c r="H150" i="8"/>
  <c r="J150" i="8"/>
  <c r="L50" i="5"/>
  <c r="J50" i="5"/>
  <c r="L11" i="2"/>
  <c r="M11" i="2"/>
  <c r="F81" i="8"/>
  <c r="O81" i="8"/>
  <c r="J64" i="8"/>
  <c r="L64" i="8"/>
  <c r="D118" i="13"/>
  <c r="H9" i="10"/>
  <c r="F211" i="8"/>
  <c r="F153" i="8"/>
  <c r="H61" i="8"/>
  <c r="F36" i="8"/>
  <c r="H36" i="8"/>
  <c r="E76" i="13"/>
  <c r="L68" i="13"/>
  <c r="J68" i="13"/>
  <c r="C48" i="13"/>
  <c r="F192" i="8"/>
  <c r="C135" i="17"/>
  <c r="C133" i="17"/>
  <c r="C93" i="17"/>
  <c r="D56" i="12"/>
  <c r="C53" i="12"/>
  <c r="L37" i="10"/>
  <c r="L58" i="10"/>
  <c r="L35" i="10"/>
  <c r="L32" i="10"/>
  <c r="J260" i="8"/>
  <c r="J172" i="8"/>
  <c r="J35" i="10"/>
  <c r="J34" i="10"/>
  <c r="L253" i="8"/>
  <c r="L260" i="8"/>
  <c r="L257" i="8"/>
  <c r="J256" i="8"/>
  <c r="J253" i="8"/>
  <c r="H263" i="8"/>
  <c r="H260" i="8"/>
  <c r="J210" i="8"/>
  <c r="J207" i="8"/>
  <c r="H217" i="8"/>
  <c r="F163" i="8"/>
  <c r="O163" i="8"/>
  <c r="J173" i="8"/>
  <c r="L173" i="8"/>
  <c r="J170" i="8"/>
  <c r="J130" i="8"/>
  <c r="J127" i="8"/>
  <c r="L25" i="6"/>
  <c r="J25" i="6"/>
  <c r="I50" i="6"/>
  <c r="K50" i="6"/>
  <c r="K27" i="6"/>
  <c r="I27" i="6"/>
  <c r="H240" i="8"/>
  <c r="J235" i="8"/>
  <c r="J240" i="8"/>
  <c r="J237" i="8"/>
  <c r="J7" i="5"/>
  <c r="L7" i="5"/>
  <c r="J63" i="2"/>
  <c r="K63" i="2"/>
  <c r="L285" i="8"/>
  <c r="H279" i="8"/>
  <c r="H188" i="8"/>
  <c r="H185" i="8"/>
  <c r="L195" i="8"/>
  <c r="L188" i="8"/>
  <c r="L185" i="8"/>
  <c r="I44" i="5"/>
  <c r="K44" i="5"/>
  <c r="K33" i="5"/>
  <c r="I33" i="5"/>
  <c r="M210" i="3"/>
  <c r="L210" i="3"/>
  <c r="M167" i="3"/>
  <c r="L167" i="3"/>
  <c r="I190" i="3"/>
  <c r="I43" i="2"/>
  <c r="H152" i="8"/>
  <c r="J147" i="8"/>
  <c r="J152" i="8"/>
  <c r="J149" i="8"/>
  <c r="J44" i="5"/>
  <c r="L44" i="5"/>
  <c r="G190" i="3"/>
  <c r="L45" i="5"/>
  <c r="J45" i="5"/>
  <c r="J279" i="8"/>
  <c r="F128" i="8"/>
  <c r="L62" i="8"/>
  <c r="F41" i="8"/>
  <c r="H41" i="8"/>
  <c r="M63" i="19"/>
  <c r="M133" i="19"/>
  <c r="M121" i="19"/>
  <c r="K30" i="13"/>
  <c r="I30" i="13"/>
  <c r="D20" i="13"/>
  <c r="W32" i="12"/>
  <c r="F21" i="10"/>
  <c r="H21" i="10"/>
  <c r="F263" i="8"/>
  <c r="F145" i="8"/>
  <c r="J78" i="8"/>
  <c r="F17" i="8"/>
  <c r="H17" i="8"/>
  <c r="C118" i="13"/>
  <c r="W47" i="12"/>
  <c r="F13" i="10"/>
  <c r="F170" i="8"/>
  <c r="C161" i="17"/>
  <c r="J32" i="6"/>
  <c r="L32" i="6"/>
  <c r="C54" i="12"/>
  <c r="L56" i="10"/>
  <c r="L61" i="10"/>
  <c r="L43" i="10"/>
  <c r="L40" i="10"/>
  <c r="H257" i="8"/>
  <c r="J257" i="8"/>
  <c r="H169" i="8"/>
  <c r="J169" i="8"/>
  <c r="L50" i="6"/>
  <c r="J50" i="6"/>
  <c r="L8" i="6"/>
  <c r="J8" i="6"/>
  <c r="X45" i="12"/>
  <c r="X24" i="12"/>
  <c r="J38" i="10"/>
  <c r="J42" i="10"/>
  <c r="L170" i="8"/>
  <c r="J262" i="8"/>
  <c r="J259" i="8"/>
  <c r="F215" i="8"/>
  <c r="F212" i="8"/>
  <c r="L166" i="8"/>
  <c r="L163" i="8"/>
  <c r="N163" i="8"/>
  <c r="L120" i="8"/>
  <c r="H126" i="8"/>
  <c r="H123" i="8"/>
  <c r="H120" i="8"/>
  <c r="J120" i="8"/>
  <c r="F284" i="8"/>
  <c r="K8" i="6"/>
  <c r="I8" i="6"/>
  <c r="L230" i="8"/>
  <c r="H236" i="8"/>
  <c r="H233" i="8"/>
  <c r="H230" i="8"/>
  <c r="M24" i="6"/>
  <c r="K213" i="3"/>
  <c r="J213" i="3"/>
  <c r="J174" i="3"/>
  <c r="K174" i="3"/>
  <c r="K158" i="3"/>
  <c r="J158" i="3"/>
  <c r="J59" i="2"/>
  <c r="K59" i="2"/>
  <c r="J274" i="8"/>
  <c r="L194" i="8"/>
  <c r="L191" i="8"/>
  <c r="J190" i="8"/>
  <c r="J187" i="8"/>
  <c r="L187" i="8"/>
  <c r="H197" i="8"/>
  <c r="J197" i="8"/>
  <c r="H194" i="8"/>
  <c r="J194" i="8"/>
  <c r="I11" i="5"/>
  <c r="K11" i="5"/>
  <c r="M155" i="3"/>
  <c r="L155" i="3"/>
  <c r="L137" i="3"/>
  <c r="M137" i="3"/>
  <c r="G68" i="2"/>
  <c r="M32" i="2"/>
  <c r="L32" i="2"/>
  <c r="N11" i="2"/>
  <c r="N12" i="2"/>
  <c r="M143" i="3"/>
  <c r="L143" i="3"/>
  <c r="L142" i="8"/>
  <c r="H148" i="8"/>
  <c r="H145" i="8"/>
  <c r="H142" i="8"/>
  <c r="J142" i="8"/>
  <c r="F120" i="8"/>
  <c r="F79" i="8"/>
  <c r="H79" i="8"/>
  <c r="F62" i="8"/>
  <c r="F33" i="8"/>
  <c r="H33" i="8"/>
  <c r="M149" i="19"/>
  <c r="M65" i="19"/>
  <c r="G90" i="13"/>
  <c r="I82" i="13"/>
  <c r="K82" i="13"/>
  <c r="E62" i="13"/>
  <c r="J54" i="13"/>
  <c r="L54" i="13"/>
  <c r="C34" i="13"/>
  <c r="D90" i="13"/>
  <c r="F17" i="10"/>
  <c r="F255" i="8"/>
  <c r="F197" i="8"/>
  <c r="J86" i="8"/>
  <c r="L76" i="8"/>
  <c r="J59" i="8"/>
  <c r="F9" i="8"/>
  <c r="H9" i="8"/>
  <c r="J88" i="13"/>
  <c r="L88" i="13"/>
  <c r="I61" i="13"/>
  <c r="K61" i="13"/>
  <c r="L33" i="13"/>
  <c r="J33" i="13"/>
  <c r="C62" i="13"/>
  <c r="F148" i="8"/>
  <c r="F77" i="8"/>
  <c r="C79" i="17"/>
  <c r="C119" i="17"/>
  <c r="K23" i="12"/>
  <c r="L23" i="12"/>
  <c r="S31" i="6"/>
  <c r="U31" i="6"/>
  <c r="I17" i="6"/>
  <c r="K17" i="6"/>
  <c r="K27" i="12"/>
  <c r="L27" i="12"/>
  <c r="K12" i="12"/>
  <c r="L12" i="12"/>
  <c r="L59" i="10"/>
  <c r="L64" i="10"/>
  <c r="L38" i="10"/>
  <c r="V48" i="6"/>
  <c r="T48" i="6"/>
  <c r="L16" i="6"/>
  <c r="J16" i="6"/>
  <c r="J41" i="10"/>
  <c r="J167" i="8"/>
  <c r="L167" i="8"/>
  <c r="L252" i="8"/>
  <c r="H258" i="8"/>
  <c r="H255" i="8"/>
  <c r="H252" i="8"/>
  <c r="J252" i="8"/>
  <c r="J219" i="8"/>
  <c r="H212" i="8"/>
  <c r="H209" i="8"/>
  <c r="L218" i="8"/>
  <c r="L215" i="8"/>
  <c r="L212" i="8"/>
  <c r="L165" i="8"/>
  <c r="L172" i="8"/>
  <c r="L169" i="8"/>
  <c r="J168" i="8"/>
  <c r="J165" i="8"/>
  <c r="H175" i="8"/>
  <c r="H172" i="8"/>
  <c r="J122" i="8"/>
  <c r="J119" i="8"/>
  <c r="H129" i="8"/>
  <c r="L14" i="6"/>
  <c r="J14" i="6"/>
  <c r="L48" i="6"/>
  <c r="J48" i="6"/>
  <c r="S48" i="6"/>
  <c r="U48" i="6"/>
  <c r="J233" i="8"/>
  <c r="L233" i="8"/>
  <c r="F239" i="8"/>
  <c r="J232" i="8"/>
  <c r="J229" i="8"/>
  <c r="H239" i="8"/>
  <c r="J285" i="8"/>
  <c r="H196" i="8"/>
  <c r="J191" i="8"/>
  <c r="J196" i="8"/>
  <c r="J193" i="8"/>
  <c r="L10" i="5"/>
  <c r="J10" i="5"/>
  <c r="M52" i="5"/>
  <c r="M50" i="5"/>
  <c r="N216" i="3"/>
  <c r="N217" i="3"/>
  <c r="N209" i="3"/>
  <c r="N218" i="3"/>
  <c r="N210" i="3"/>
  <c r="N214" i="3"/>
  <c r="N213" i="3"/>
  <c r="M175" i="3"/>
  <c r="L175" i="3"/>
  <c r="G187" i="3"/>
  <c r="M23" i="2"/>
  <c r="L23" i="2"/>
  <c r="M8" i="2"/>
  <c r="L8" i="2"/>
  <c r="J145" i="8"/>
  <c r="L145" i="8"/>
  <c r="F151" i="8"/>
  <c r="J144" i="8"/>
  <c r="J141" i="8"/>
  <c r="H151" i="8"/>
  <c r="I29" i="5"/>
  <c r="K29" i="5"/>
  <c r="K72" i="2"/>
  <c r="J72" i="2"/>
  <c r="T37" i="5"/>
  <c r="V37" i="5"/>
  <c r="H43" i="2"/>
  <c r="L23" i="5"/>
  <c r="J23" i="5"/>
  <c r="L52" i="5"/>
  <c r="J52" i="5"/>
  <c r="M209" i="3"/>
  <c r="L209" i="3"/>
  <c r="M166" i="3"/>
  <c r="L166" i="3"/>
  <c r="I189" i="3"/>
  <c r="L39" i="2"/>
  <c r="M39" i="2"/>
  <c r="M22" i="2"/>
  <c r="L22" i="2"/>
  <c r="J33" i="5"/>
  <c r="L33" i="5"/>
  <c r="L274" i="8"/>
  <c r="H280" i="8"/>
  <c r="H277" i="8"/>
  <c r="H274" i="8"/>
  <c r="I52" i="5"/>
  <c r="K52" i="5"/>
  <c r="J216" i="3"/>
  <c r="K216" i="3"/>
  <c r="J143" i="3"/>
  <c r="K143" i="3"/>
  <c r="M154" i="3"/>
  <c r="L154" i="3"/>
  <c r="M136" i="3"/>
  <c r="L136" i="3"/>
  <c r="M59" i="2"/>
  <c r="L59" i="2"/>
  <c r="E68" i="2"/>
  <c r="I18" i="2"/>
  <c r="J277" i="8"/>
  <c r="F283" i="8"/>
  <c r="J276" i="8"/>
  <c r="J273" i="8"/>
  <c r="H283" i="8"/>
  <c r="J13" i="5"/>
  <c r="L13" i="5"/>
  <c r="H194" i="3"/>
  <c r="L39" i="5"/>
  <c r="J39" i="5"/>
  <c r="M217" i="3"/>
  <c r="L217" i="3"/>
  <c r="M174" i="3"/>
  <c r="L174" i="3"/>
  <c r="N166" i="3"/>
  <c r="N170" i="3"/>
  <c r="N171" i="3"/>
  <c r="N167" i="3"/>
  <c r="N174" i="3"/>
  <c r="G186" i="3"/>
  <c r="M73" i="2"/>
  <c r="L73" i="2"/>
  <c r="G67" i="2"/>
  <c r="M7" i="2"/>
  <c r="L7" i="2"/>
  <c r="W37" i="5"/>
  <c r="L280" i="8"/>
  <c r="F278" i="8"/>
  <c r="F68" i="2"/>
  <c r="K20" i="2"/>
  <c r="J20" i="2"/>
  <c r="L135" i="3"/>
  <c r="M135" i="3"/>
  <c r="M162" i="3"/>
  <c r="L162" i="3"/>
  <c r="M144" i="3"/>
  <c r="L144" i="3"/>
  <c r="N59" i="2"/>
  <c r="L35" i="2"/>
  <c r="M35" i="2"/>
  <c r="M216" i="3"/>
  <c r="L216" i="3"/>
  <c r="H281" i="8"/>
  <c r="F275" i="8"/>
  <c r="H278" i="8"/>
  <c r="H275" i="8"/>
  <c r="L284" i="8"/>
  <c r="L281" i="8"/>
  <c r="L278" i="8"/>
  <c r="H190" i="3"/>
  <c r="J26" i="5"/>
  <c r="L26" i="5"/>
  <c r="H284" i="8"/>
  <c r="L16" i="5"/>
  <c r="J16" i="5"/>
  <c r="K9" i="5"/>
  <c r="I9" i="5"/>
  <c r="M182" i="3"/>
  <c r="L182" i="3"/>
  <c r="G194" i="3"/>
  <c r="G43" i="2"/>
  <c r="E18" i="2"/>
  <c r="L15" i="2"/>
  <c r="M15" i="2"/>
  <c r="F273" i="8"/>
  <c r="J283" i="8"/>
  <c r="J280" i="8"/>
  <c r="K37" i="5"/>
  <c r="I37" i="5"/>
  <c r="F18" i="2"/>
  <c r="J34" i="5"/>
  <c r="L34" i="5"/>
  <c r="L20" i="2"/>
  <c r="M20" i="2"/>
  <c r="J282" i="8"/>
  <c r="J8" i="5"/>
  <c r="L8" i="5"/>
  <c r="M213" i="3"/>
  <c r="L213" i="3"/>
  <c r="M170" i="3"/>
  <c r="L170" i="3"/>
  <c r="I193" i="3"/>
  <c r="I42" i="2"/>
  <c r="G17" i="2"/>
  <c r="J11" i="5"/>
  <c r="L11" i="5"/>
  <c r="H276" i="8"/>
  <c r="H273" i="8"/>
  <c r="L283" i="8"/>
  <c r="L276" i="8"/>
  <c r="L273" i="8"/>
  <c r="K45" i="5"/>
  <c r="I45" i="5"/>
  <c r="H186" i="3"/>
  <c r="H17" i="2"/>
  <c r="L277" i="8"/>
  <c r="M158" i="3"/>
  <c r="L158" i="3"/>
  <c r="M140" i="3"/>
  <c r="L140" i="3"/>
  <c r="L63" i="2"/>
  <c r="M63" i="2"/>
  <c r="N15" i="2"/>
  <c r="L282" i="8"/>
  <c r="L279" i="8"/>
  <c r="J278" i="8"/>
  <c r="J275" i="8"/>
  <c r="H285" i="8"/>
  <c r="H282" i="8"/>
  <c r="K137" i="42"/>
  <c r="M159" i="16"/>
  <c r="M54" i="16"/>
  <c r="M18" i="16"/>
  <c r="M58" i="16"/>
  <c r="M131" i="16"/>
  <c r="M31" i="16"/>
  <c r="M136" i="16"/>
  <c r="M71" i="16"/>
  <c r="M160" i="16"/>
  <c r="M123" i="16"/>
  <c r="M88" i="16"/>
  <c r="M157" i="16"/>
  <c r="M34" i="16"/>
  <c r="M60" i="16"/>
  <c r="M95" i="16"/>
  <c r="M81" i="16"/>
  <c r="M132" i="16"/>
  <c r="M158" i="16"/>
  <c r="M16" i="16"/>
  <c r="M44" i="16"/>
  <c r="M122" i="16"/>
  <c r="M73" i="16"/>
  <c r="M125" i="16"/>
  <c r="M102" i="16"/>
  <c r="M67" i="16"/>
  <c r="M24" i="16"/>
  <c r="M57" i="16"/>
  <c r="M101" i="16"/>
  <c r="M143" i="16"/>
  <c r="M146" i="16"/>
  <c r="M98" i="16"/>
  <c r="M96" i="16"/>
  <c r="M156" i="16"/>
  <c r="M39" i="16"/>
  <c r="M42" i="16"/>
  <c r="M76" i="16"/>
  <c r="M152" i="16"/>
  <c r="M14" i="16"/>
  <c r="M74" i="16"/>
  <c r="M110" i="16"/>
  <c r="M52" i="16"/>
  <c r="M112" i="16"/>
  <c r="M38" i="16"/>
  <c r="M61" i="16"/>
  <c r="M90" i="16"/>
  <c r="M116" i="16"/>
  <c r="M151" i="16"/>
  <c r="M11" i="16"/>
  <c r="M19" i="16"/>
  <c r="M137" i="16"/>
  <c r="M154" i="16"/>
  <c r="M100" i="16"/>
  <c r="M62" i="16"/>
  <c r="M118" i="16"/>
  <c r="M41" i="16"/>
  <c r="M26" i="16"/>
  <c r="M86" i="16"/>
  <c r="M13" i="16"/>
  <c r="M72" i="16"/>
  <c r="M124" i="16"/>
  <c r="M150" i="16"/>
  <c r="M12" i="16"/>
  <c r="M27" i="16"/>
  <c r="M113" i="16"/>
  <c r="M56" i="16"/>
  <c r="M94" i="16"/>
  <c r="M128" i="16"/>
  <c r="M28" i="16"/>
  <c r="M126" i="16"/>
  <c r="M10" i="16"/>
  <c r="M114" i="16"/>
  <c r="M138" i="16"/>
  <c r="M29" i="16"/>
  <c r="M89" i="16"/>
  <c r="M87" i="16"/>
  <c r="M139" i="16"/>
  <c r="M30" i="16"/>
  <c r="M108" i="16"/>
  <c r="M33" i="16"/>
  <c r="M140" i="16"/>
  <c r="M40" i="16"/>
  <c r="M75" i="16"/>
  <c r="M109" i="16"/>
  <c r="M144" i="16"/>
  <c r="M117" i="16"/>
  <c r="M153" i="16"/>
  <c r="M45" i="16"/>
  <c r="M43" i="16"/>
  <c r="M69" i="16"/>
  <c r="M103" i="16"/>
  <c r="M55" i="16"/>
  <c r="M20" i="16"/>
  <c r="M53" i="16"/>
  <c r="M82" i="16"/>
  <c r="M142" i="16"/>
  <c r="M68" i="16"/>
  <c r="M83" i="16"/>
  <c r="M48" i="16"/>
  <c r="M84" i="16"/>
  <c r="M97" i="16"/>
  <c r="M32" i="16"/>
  <c r="M155" i="16"/>
  <c r="M115" i="16"/>
  <c r="M141" i="16"/>
  <c r="M104" i="16"/>
  <c r="M130" i="16"/>
  <c r="M47" i="16"/>
  <c r="M59" i="16"/>
  <c r="M85" i="16"/>
  <c r="M111" i="16"/>
  <c r="M145" i="16"/>
  <c r="M25" i="16"/>
  <c r="AB52" i="18"/>
  <c r="AB115" i="18"/>
  <c r="AB43" i="18"/>
  <c r="AB129" i="18"/>
  <c r="AB85" i="18"/>
  <c r="AB70" i="18"/>
  <c r="AB56" i="18"/>
  <c r="K9" i="18"/>
  <c r="K46" i="18"/>
  <c r="T60" i="18"/>
  <c r="T129" i="18"/>
  <c r="M118" i="17"/>
  <c r="AB46" i="18"/>
  <c r="AB125" i="18"/>
  <c r="AB25" i="18"/>
  <c r="AB79" i="18"/>
  <c r="AB142" i="18"/>
  <c r="AB26" i="18"/>
  <c r="AB113" i="18"/>
  <c r="M29" i="17"/>
  <c r="AB139" i="18"/>
  <c r="AB154" i="18"/>
  <c r="AB53" i="18"/>
  <c r="M12" i="17"/>
  <c r="AB94" i="18"/>
  <c r="T12" i="18"/>
  <c r="AB135" i="18"/>
  <c r="AB66" i="18"/>
  <c r="M20" i="17"/>
  <c r="AB44" i="18"/>
  <c r="AB51" i="18"/>
  <c r="M13" i="17"/>
  <c r="AB108" i="18"/>
  <c r="AB95" i="18"/>
  <c r="AB60" i="18"/>
  <c r="AB103" i="18"/>
  <c r="AB138" i="18"/>
  <c r="M42" i="17"/>
  <c r="M24" i="17"/>
  <c r="M25" i="17"/>
  <c r="AB73" i="18"/>
  <c r="AB83" i="18"/>
  <c r="AB12" i="18"/>
  <c r="K55" i="18"/>
  <c r="AB117" i="18"/>
  <c r="M19" i="17"/>
  <c r="T85" i="18"/>
  <c r="M11" i="17"/>
  <c r="O145" i="43"/>
  <c r="N145" i="43"/>
  <c r="M145" i="43"/>
  <c r="L145" i="43"/>
  <c r="N142" i="43"/>
  <c r="M142" i="43"/>
  <c r="L142" i="43"/>
  <c r="O142" i="43"/>
  <c r="M139" i="43"/>
  <c r="L139" i="43"/>
  <c r="O139" i="43"/>
  <c r="N139" i="43"/>
  <c r="I145" i="42"/>
  <c r="H145" i="42"/>
  <c r="K145" i="42" s="1"/>
  <c r="G145" i="42"/>
  <c r="I142" i="42"/>
  <c r="H142" i="42"/>
  <c r="K142" i="42" s="1"/>
  <c r="G142" i="42"/>
  <c r="O141" i="42"/>
  <c r="N141" i="42"/>
  <c r="M141" i="42"/>
  <c r="L141" i="42"/>
  <c r="O143" i="43"/>
  <c r="N143" i="43"/>
  <c r="L143" i="43"/>
  <c r="M143" i="43"/>
  <c r="O140" i="43"/>
  <c r="N140" i="43"/>
  <c r="L140" i="43"/>
  <c r="M140" i="43"/>
  <c r="O137" i="43"/>
  <c r="N137" i="43"/>
  <c r="M137" i="43"/>
  <c r="L137" i="43"/>
  <c r="J146" i="43"/>
  <c r="L136" i="43"/>
  <c r="M136" i="43"/>
  <c r="N136" i="43"/>
  <c r="O136" i="43"/>
  <c r="L144" i="43"/>
  <c r="O144" i="43"/>
  <c r="M144" i="43"/>
  <c r="N144" i="43"/>
  <c r="L141" i="43"/>
  <c r="O141" i="43"/>
  <c r="N141" i="43"/>
  <c r="M141" i="43"/>
  <c r="L138" i="43"/>
  <c r="O138" i="43"/>
  <c r="N138" i="43"/>
  <c r="M138" i="43"/>
  <c r="O145" i="42"/>
  <c r="N145" i="42"/>
  <c r="L145" i="42"/>
  <c r="M145" i="42"/>
  <c r="O142" i="42"/>
  <c r="N142" i="42"/>
  <c r="M142" i="42"/>
  <c r="L142" i="42"/>
  <c r="I144" i="43"/>
  <c r="H144" i="43"/>
  <c r="G144" i="43"/>
  <c r="P15" i="41"/>
  <c r="T15" i="41"/>
  <c r="S15" i="41"/>
  <c r="Q15" i="41"/>
  <c r="R15" i="41"/>
  <c r="L13" i="41"/>
  <c r="M13" i="41"/>
  <c r="N13" i="41"/>
  <c r="P11" i="41"/>
  <c r="T11" i="41"/>
  <c r="S11" i="41"/>
  <c r="Q11" i="41"/>
  <c r="R11" i="41"/>
  <c r="H11" i="41"/>
  <c r="I11" i="41"/>
  <c r="J11" i="41"/>
  <c r="L9" i="41"/>
  <c r="M9" i="41"/>
  <c r="N9" i="41"/>
  <c r="P7" i="41"/>
  <c r="T7" i="41"/>
  <c r="S7" i="41"/>
  <c r="Q7" i="41"/>
  <c r="R7" i="41"/>
  <c r="H7" i="41"/>
  <c r="I7" i="41"/>
  <c r="J7" i="41"/>
  <c r="I136" i="43"/>
  <c r="F146" i="43"/>
  <c r="H136" i="43"/>
  <c r="K136" i="43" s="1"/>
  <c r="G136" i="43"/>
  <c r="I139" i="43"/>
  <c r="H139" i="43"/>
  <c r="G139" i="43"/>
  <c r="I143" i="43"/>
  <c r="H143" i="43"/>
  <c r="G143" i="43"/>
  <c r="H140" i="43"/>
  <c r="K140" i="43" s="1"/>
  <c r="G140" i="43"/>
  <c r="I140" i="43"/>
  <c r="G137" i="43"/>
  <c r="I137" i="43"/>
  <c r="H137" i="43"/>
  <c r="G145" i="43"/>
  <c r="I145" i="43"/>
  <c r="H145" i="43"/>
  <c r="K145" i="43" s="1"/>
  <c r="I142" i="43"/>
  <c r="H142" i="43"/>
  <c r="G142" i="43"/>
  <c r="L15" i="41"/>
  <c r="N15" i="41"/>
  <c r="M15" i="41"/>
  <c r="T13" i="41"/>
  <c r="S13" i="41"/>
  <c r="P13" i="41"/>
  <c r="R13" i="41"/>
  <c r="Q13" i="41"/>
  <c r="H13" i="41"/>
  <c r="J13" i="41"/>
  <c r="I13" i="41"/>
  <c r="L11" i="41"/>
  <c r="N11" i="41"/>
  <c r="M11" i="41"/>
  <c r="T9" i="41"/>
  <c r="S9" i="41"/>
  <c r="P9" i="41"/>
  <c r="R9" i="41"/>
  <c r="Q9" i="41"/>
  <c r="H9" i="41"/>
  <c r="J9" i="41"/>
  <c r="I9" i="41"/>
  <c r="L7" i="41"/>
  <c r="N7" i="41"/>
  <c r="M7" i="41"/>
  <c r="N6" i="39"/>
  <c r="M6" i="39"/>
  <c r="L6" i="39"/>
  <c r="I137" i="41"/>
  <c r="G137" i="41"/>
  <c r="H137" i="41"/>
  <c r="H141" i="41"/>
  <c r="G141" i="41"/>
  <c r="I141" i="41"/>
  <c r="G136" i="41"/>
  <c r="F146" i="41"/>
  <c r="I136" i="41"/>
  <c r="H136" i="41"/>
  <c r="K136" i="41" s="1"/>
  <c r="G142" i="41"/>
  <c r="I142" i="41"/>
  <c r="H142" i="41"/>
  <c r="K142" i="41" s="1"/>
  <c r="I140" i="41"/>
  <c r="H140" i="41"/>
  <c r="K140" i="41" s="1"/>
  <c r="G140" i="41"/>
  <c r="H143" i="41"/>
  <c r="K143" i="41" s="1"/>
  <c r="G143" i="41"/>
  <c r="I143" i="41"/>
  <c r="L9" i="39"/>
  <c r="N9" i="39"/>
  <c r="N8" i="39"/>
  <c r="L8" i="39"/>
  <c r="T9" i="40"/>
  <c r="S9" i="40"/>
  <c r="R9" i="40"/>
  <c r="P9" i="40"/>
  <c r="Q9" i="40"/>
  <c r="J9" i="40"/>
  <c r="H9" i="40"/>
  <c r="M9" i="40"/>
  <c r="I9" i="40"/>
  <c r="N7" i="40"/>
  <c r="L7" i="40"/>
  <c r="M7" i="40"/>
  <c r="Y30" i="35"/>
  <c r="X30" i="35"/>
  <c r="O138" i="41"/>
  <c r="M138" i="41"/>
  <c r="L138" i="41"/>
  <c r="N138" i="41"/>
  <c r="L145" i="41"/>
  <c r="N145" i="41"/>
  <c r="M145" i="41"/>
  <c r="O145" i="41"/>
  <c r="M144" i="41"/>
  <c r="L144" i="41"/>
  <c r="N144" i="41"/>
  <c r="O144" i="41"/>
  <c r="J146" i="41"/>
  <c r="O136" i="41"/>
  <c r="N136" i="41"/>
  <c r="L136" i="41"/>
  <c r="M136" i="41"/>
  <c r="O142" i="41"/>
  <c r="L142" i="41"/>
  <c r="M142" i="41"/>
  <c r="N142" i="41"/>
  <c r="M140" i="41"/>
  <c r="O140" i="41"/>
  <c r="N140" i="41"/>
  <c r="L140" i="41"/>
  <c r="O141" i="41"/>
  <c r="N141" i="41"/>
  <c r="M141" i="41"/>
  <c r="L141" i="41"/>
  <c r="N137" i="41"/>
  <c r="M137" i="41"/>
  <c r="O137" i="41"/>
  <c r="L137" i="41"/>
  <c r="N139" i="41"/>
  <c r="M139" i="41"/>
  <c r="O139" i="41"/>
  <c r="L139" i="41"/>
  <c r="G134" i="38"/>
  <c r="H134" i="38"/>
  <c r="I134" i="38"/>
  <c r="Q9" i="38"/>
  <c r="P9" i="38"/>
  <c r="T9" i="38"/>
  <c r="S9" i="38"/>
  <c r="R9" i="38"/>
  <c r="S10" i="38"/>
  <c r="T10" i="38"/>
  <c r="R10" i="38"/>
  <c r="Q10" i="38"/>
  <c r="AA20" i="38"/>
  <c r="P10" i="38"/>
  <c r="S8" i="38"/>
  <c r="R8" i="38"/>
  <c r="Q8" i="38"/>
  <c r="P8" i="38"/>
  <c r="T8" i="38"/>
  <c r="I10" i="38"/>
  <c r="H10" i="38"/>
  <c r="J10" i="38"/>
  <c r="M8" i="38"/>
  <c r="J8" i="38"/>
  <c r="H8" i="38"/>
  <c r="I8" i="38"/>
  <c r="S6" i="39"/>
  <c r="R6" i="39"/>
  <c r="Q6" i="39"/>
  <c r="T6" i="39"/>
  <c r="P6" i="39"/>
  <c r="S10" i="39"/>
  <c r="R10" i="39"/>
  <c r="Q10" i="39"/>
  <c r="P10" i="39"/>
  <c r="T10" i="39"/>
  <c r="AA20" i="39" s="1"/>
  <c r="Q7" i="39"/>
  <c r="P7" i="39"/>
  <c r="AA19" i="39"/>
  <c r="T7" i="39"/>
  <c r="R7" i="39"/>
  <c r="S7" i="39"/>
  <c r="S8" i="39"/>
  <c r="R8" i="39"/>
  <c r="T8" i="39"/>
  <c r="Q8" i="39"/>
  <c r="P8" i="39"/>
  <c r="I37" i="35"/>
  <c r="H37" i="35"/>
  <c r="Y34" i="35"/>
  <c r="X34" i="35"/>
  <c r="E16" i="41"/>
  <c r="F16" i="41" s="1"/>
  <c r="F6" i="41"/>
  <c r="Q7" i="38"/>
  <c r="T7" i="38"/>
  <c r="S7" i="38"/>
  <c r="P7" i="38"/>
  <c r="AA19" i="38"/>
  <c r="R7" i="38"/>
  <c r="J7" i="38"/>
  <c r="H7" i="38"/>
  <c r="I7" i="38"/>
  <c r="L8" i="38"/>
  <c r="N8" i="38"/>
  <c r="N10" i="38"/>
  <c r="M10" i="38"/>
  <c r="L10" i="38"/>
  <c r="I128" i="37"/>
  <c r="G128" i="37"/>
  <c r="H128" i="37"/>
  <c r="H40" i="35"/>
  <c r="I40" i="35"/>
  <c r="X37" i="35"/>
  <c r="Y37" i="35"/>
  <c r="H32" i="35"/>
  <c r="I32" i="35"/>
  <c r="AO37" i="35"/>
  <c r="AN37" i="35"/>
  <c r="AO36" i="35"/>
  <c r="AN36" i="35"/>
  <c r="AN15" i="35"/>
  <c r="AR15" i="35"/>
  <c r="AQ15" i="35"/>
  <c r="AP15" i="35"/>
  <c r="AO15" i="35"/>
  <c r="AZ14" i="35"/>
  <c r="AY14" i="35"/>
  <c r="BB14" i="35"/>
  <c r="AX14" i="35"/>
  <c r="BA14" i="35"/>
  <c r="AN11" i="35"/>
  <c r="AR11" i="35"/>
  <c r="AQ11" i="35"/>
  <c r="AO11" i="35"/>
  <c r="AP11" i="35"/>
  <c r="AZ10" i="35"/>
  <c r="AY10" i="35"/>
  <c r="BB10" i="35"/>
  <c r="BA10" i="35"/>
  <c r="AX10" i="35"/>
  <c r="AO40" i="35"/>
  <c r="AN40" i="35"/>
  <c r="AN34" i="35"/>
  <c r="AO34" i="35"/>
  <c r="AN31" i="35"/>
  <c r="AO31" i="35"/>
  <c r="AO39" i="35"/>
  <c r="AN39" i="35"/>
  <c r="AO33" i="35"/>
  <c r="AN33" i="35"/>
  <c r="AN30" i="35"/>
  <c r="AO30" i="35"/>
  <c r="AN38" i="35"/>
  <c r="AO38" i="35"/>
  <c r="AN35" i="35"/>
  <c r="AO35" i="35"/>
  <c r="P13" i="35"/>
  <c r="O13" i="35"/>
  <c r="AF8" i="35"/>
  <c r="AE8" i="35"/>
  <c r="AE9" i="35"/>
  <c r="AF9" i="35"/>
  <c r="AF10" i="35"/>
  <c r="AE10" i="35"/>
  <c r="AE11" i="35"/>
  <c r="AF11" i="35"/>
  <c r="AF12" i="35"/>
  <c r="AE12" i="35"/>
  <c r="AE13" i="35"/>
  <c r="AF13" i="35"/>
  <c r="AF14" i="35"/>
  <c r="AE14" i="35"/>
  <c r="AE15" i="35"/>
  <c r="AF15" i="35"/>
  <c r="AF16" i="35"/>
  <c r="AE16" i="35"/>
  <c r="AF17" i="35"/>
  <c r="AE17" i="35"/>
  <c r="AF18" i="35"/>
  <c r="AE18" i="35"/>
  <c r="M9" i="39"/>
  <c r="I9" i="39"/>
  <c r="H9" i="39"/>
  <c r="J9" i="39"/>
  <c r="J6" i="39"/>
  <c r="I6" i="39"/>
  <c r="H6" i="39"/>
  <c r="J10" i="39"/>
  <c r="I10" i="39"/>
  <c r="H10" i="39"/>
  <c r="I7" i="39"/>
  <c r="H7" i="39"/>
  <c r="J7" i="39"/>
  <c r="M8" i="39"/>
  <c r="J8" i="39"/>
  <c r="I8" i="39"/>
  <c r="H8" i="39"/>
  <c r="AZ15" i="35"/>
  <c r="AY15" i="35"/>
  <c r="BA15" i="35"/>
  <c r="AX15" i="35"/>
  <c r="BB15" i="35"/>
  <c r="AN12" i="35"/>
  <c r="AR12" i="35"/>
  <c r="AQ12" i="35"/>
  <c r="AP12" i="35"/>
  <c r="AO12" i="35"/>
  <c r="AW22" i="35"/>
  <c r="AZ11" i="35"/>
  <c r="AY11" i="35"/>
  <c r="BA11" i="35"/>
  <c r="AX11" i="35"/>
  <c r="BB11" i="35"/>
  <c r="AN8" i="35"/>
  <c r="AR8" i="35"/>
  <c r="AQ8" i="35"/>
  <c r="AP8" i="35"/>
  <c r="AO8" i="35"/>
  <c r="AN16" i="35"/>
  <c r="AR16" i="35"/>
  <c r="AQ16" i="35"/>
  <c r="AP16" i="35"/>
  <c r="AO16" i="35"/>
  <c r="AN17" i="35"/>
  <c r="AR17" i="35"/>
  <c r="AQ17" i="35"/>
  <c r="AP17" i="35"/>
  <c r="AO17" i="35"/>
  <c r="AN18" i="35"/>
  <c r="AR18" i="35"/>
  <c r="AQ18" i="35"/>
  <c r="AP18" i="35"/>
  <c r="AO18" i="35"/>
  <c r="O134" i="38"/>
  <c r="N134" i="38"/>
  <c r="M134" i="38"/>
  <c r="L134" i="38"/>
  <c r="K134" i="38"/>
  <c r="P18" i="35"/>
  <c r="O18" i="35"/>
  <c r="P17" i="35"/>
  <c r="O17" i="35"/>
  <c r="P15" i="35"/>
  <c r="O15" i="35"/>
  <c r="P11" i="35"/>
  <c r="O11" i="35"/>
  <c r="Y12" i="35"/>
  <c r="X12" i="35"/>
  <c r="H8" i="35"/>
  <c r="I8" i="35"/>
  <c r="H9" i="35"/>
  <c r="I9" i="35"/>
  <c r="H10" i="35"/>
  <c r="I10" i="35"/>
  <c r="H11" i="35"/>
  <c r="I11" i="35"/>
  <c r="H12" i="35"/>
  <c r="I12" i="35"/>
  <c r="H13" i="35"/>
  <c r="I13" i="35"/>
  <c r="H14" i="35"/>
  <c r="I14" i="35"/>
  <c r="H15" i="35"/>
  <c r="I15" i="35"/>
  <c r="H16" i="35"/>
  <c r="I16" i="35"/>
  <c r="H17" i="35"/>
  <c r="I17" i="35"/>
  <c r="H18" i="35"/>
  <c r="I18" i="35"/>
  <c r="N16" i="33"/>
  <c r="O16" i="33"/>
  <c r="N11" i="33"/>
  <c r="O11" i="33"/>
  <c r="Y14" i="35"/>
  <c r="X14" i="35"/>
  <c r="O12" i="33"/>
  <c r="N12" i="33"/>
  <c r="Y8" i="35"/>
  <c r="X8" i="35"/>
  <c r="Y9" i="35"/>
  <c r="X9" i="35"/>
  <c r="Y13" i="35"/>
  <c r="X13" i="35"/>
  <c r="Y17" i="35"/>
  <c r="X17" i="35"/>
  <c r="Y18" i="35"/>
  <c r="X18" i="35"/>
  <c r="Y11" i="35"/>
  <c r="X11" i="35"/>
  <c r="Y15" i="35"/>
  <c r="X15" i="35"/>
  <c r="N15" i="33"/>
  <c r="O15" i="33"/>
  <c r="N273" i="30"/>
  <c r="O273" i="30"/>
  <c r="N276" i="30"/>
  <c r="O276" i="30"/>
  <c r="O279" i="30"/>
  <c r="N279" i="30"/>
  <c r="N34" i="33"/>
  <c r="O34" i="33"/>
  <c r="O35" i="33"/>
  <c r="N35" i="33"/>
  <c r="O37" i="33"/>
  <c r="N37" i="33"/>
  <c r="N38" i="33"/>
  <c r="O38" i="33"/>
  <c r="O31" i="33"/>
  <c r="N31" i="33"/>
  <c r="O277" i="30"/>
  <c r="N277" i="30"/>
  <c r="N280" i="30"/>
  <c r="O280" i="30"/>
  <c r="N33" i="31"/>
  <c r="O33" i="31"/>
  <c r="O31" i="31"/>
  <c r="N31" i="31"/>
  <c r="O38" i="31"/>
  <c r="N38" i="31"/>
  <c r="O32" i="31"/>
  <c r="N32" i="31"/>
  <c r="O34" i="31"/>
  <c r="N34" i="31"/>
  <c r="O231" i="30"/>
  <c r="N231" i="30"/>
  <c r="N236" i="30"/>
  <c r="O236" i="30"/>
  <c r="O233" i="30"/>
  <c r="N233" i="30"/>
  <c r="O235" i="30"/>
  <c r="N235" i="30"/>
  <c r="O208" i="30"/>
  <c r="N208" i="30"/>
  <c r="N186" i="30"/>
  <c r="O186" i="30"/>
  <c r="N164" i="30"/>
  <c r="O164" i="30"/>
  <c r="N142" i="30"/>
  <c r="O142" i="30"/>
  <c r="N37" i="31"/>
  <c r="O37" i="31"/>
  <c r="O35" i="31"/>
  <c r="N35" i="31"/>
  <c r="N211" i="30"/>
  <c r="O211" i="30"/>
  <c r="N189" i="30"/>
  <c r="O189" i="30"/>
  <c r="N167" i="30"/>
  <c r="O167" i="30"/>
  <c r="N145" i="30"/>
  <c r="O145" i="30"/>
  <c r="O214" i="30"/>
  <c r="N214" i="30"/>
  <c r="O192" i="30"/>
  <c r="N192" i="30"/>
  <c r="O170" i="30"/>
  <c r="N170" i="30"/>
  <c r="O148" i="30"/>
  <c r="N148" i="30"/>
  <c r="N207" i="30"/>
  <c r="O207" i="30"/>
  <c r="O185" i="30"/>
  <c r="N185" i="30"/>
  <c r="O163" i="30"/>
  <c r="N163" i="30"/>
  <c r="O141" i="30"/>
  <c r="N141" i="30"/>
  <c r="O126" i="30"/>
  <c r="N126" i="30"/>
  <c r="N120" i="30"/>
  <c r="O120" i="30"/>
  <c r="O251" i="30"/>
  <c r="N251" i="30"/>
  <c r="O253" i="30"/>
  <c r="N253" i="30"/>
  <c r="O252" i="30"/>
  <c r="N252" i="30"/>
  <c r="N258" i="30"/>
  <c r="O258" i="30"/>
  <c r="O255" i="30"/>
  <c r="N255" i="30"/>
  <c r="O257" i="30"/>
  <c r="N257" i="30"/>
  <c r="N254" i="30"/>
  <c r="O254" i="30"/>
  <c r="N57" i="30"/>
  <c r="O57" i="30"/>
  <c r="N76" i="30"/>
  <c r="O76" i="30"/>
  <c r="O54" i="30"/>
  <c r="N54" i="30"/>
  <c r="O81" i="30"/>
  <c r="N81" i="30"/>
  <c r="O56" i="30"/>
  <c r="N56" i="30"/>
  <c r="O75" i="30"/>
  <c r="N75" i="30"/>
  <c r="N53" i="30"/>
  <c r="O53" i="30"/>
  <c r="N80" i="30"/>
  <c r="O80" i="30"/>
  <c r="O58" i="30"/>
  <c r="N58" i="30"/>
  <c r="O77" i="30"/>
  <c r="N77" i="30"/>
  <c r="K151" i="28"/>
  <c r="J151" i="28"/>
  <c r="L151" i="28"/>
  <c r="I151" i="28"/>
  <c r="M151" i="28"/>
  <c r="K116" i="28"/>
  <c r="J116" i="28"/>
  <c r="L116" i="28"/>
  <c r="M116" i="28"/>
  <c r="I116" i="28"/>
  <c r="J111" i="28"/>
  <c r="I111" i="28"/>
  <c r="M111" i="28"/>
  <c r="L111" i="28"/>
  <c r="K111" i="28"/>
  <c r="J94" i="28"/>
  <c r="I94" i="28"/>
  <c r="M94" i="28"/>
  <c r="K94" i="28"/>
  <c r="L94" i="28"/>
  <c r="M81" i="28"/>
  <c r="L81" i="28"/>
  <c r="K81" i="28"/>
  <c r="J81" i="28"/>
  <c r="I81" i="28"/>
  <c r="I80" i="28"/>
  <c r="K80" i="28"/>
  <c r="J80" i="28"/>
  <c r="M80" i="28"/>
  <c r="L80" i="28"/>
  <c r="L79" i="28"/>
  <c r="I79" i="28"/>
  <c r="M79" i="28"/>
  <c r="K79" i="28"/>
  <c r="J79" i="28"/>
  <c r="M60" i="28"/>
  <c r="I60" i="28"/>
  <c r="L60" i="28"/>
  <c r="K60" i="28"/>
  <c r="J60" i="28"/>
  <c r="J59" i="28"/>
  <c r="M59" i="28"/>
  <c r="L59" i="28"/>
  <c r="K59" i="28"/>
  <c r="I59" i="28"/>
  <c r="K43" i="28"/>
  <c r="J43" i="28"/>
  <c r="I43" i="28"/>
  <c r="L43" i="28"/>
  <c r="M43" i="28"/>
  <c r="I38" i="28"/>
  <c r="M38" i="28"/>
  <c r="J38" i="28"/>
  <c r="L38" i="28"/>
  <c r="K38" i="28"/>
  <c r="M32" i="28"/>
  <c r="L32" i="28"/>
  <c r="K32" i="28"/>
  <c r="J32" i="28"/>
  <c r="I32" i="28"/>
  <c r="M22" i="28"/>
  <c r="L22" i="28"/>
  <c r="I22" i="28"/>
  <c r="K22" i="28"/>
  <c r="J22" i="28"/>
  <c r="M13" i="28"/>
  <c r="L13" i="28"/>
  <c r="J13" i="28"/>
  <c r="I13" i="28"/>
  <c r="K13" i="28"/>
  <c r="K155" i="28"/>
  <c r="J155" i="28"/>
  <c r="M155" i="28"/>
  <c r="I155" i="28"/>
  <c r="L155" i="28"/>
  <c r="K134" i="28"/>
  <c r="J134" i="28"/>
  <c r="L134" i="28"/>
  <c r="M134" i="28"/>
  <c r="I134" i="28"/>
  <c r="K103" i="28"/>
  <c r="J103" i="28"/>
  <c r="L103" i="28"/>
  <c r="I103" i="28"/>
  <c r="M103" i="28"/>
  <c r="M98" i="28"/>
  <c r="J98" i="28"/>
  <c r="I98" i="28"/>
  <c r="L98" i="28"/>
  <c r="K98" i="28"/>
  <c r="M75" i="28"/>
  <c r="J75" i="28"/>
  <c r="I75" i="28"/>
  <c r="L75" i="28"/>
  <c r="K75" i="28"/>
  <c r="K73" i="28"/>
  <c r="I73" i="28"/>
  <c r="L73" i="28"/>
  <c r="J73" i="28"/>
  <c r="M73" i="28"/>
  <c r="M55" i="28"/>
  <c r="J55" i="28"/>
  <c r="I55" i="28"/>
  <c r="L55" i="28"/>
  <c r="K55" i="28"/>
  <c r="I54" i="28"/>
  <c r="K54" i="28"/>
  <c r="J54" i="28"/>
  <c r="M54" i="28"/>
  <c r="L54" i="28"/>
  <c r="H62" i="28"/>
  <c r="J24" i="28"/>
  <c r="I24" i="28"/>
  <c r="K24" i="28"/>
  <c r="L24" i="28"/>
  <c r="M24" i="28"/>
  <c r="J15" i="28"/>
  <c r="I15" i="28"/>
  <c r="M15" i="28"/>
  <c r="L15" i="28"/>
  <c r="K15" i="28"/>
  <c r="M124" i="28"/>
  <c r="J124" i="28"/>
  <c r="I124" i="28"/>
  <c r="L124" i="28"/>
  <c r="K124" i="28"/>
  <c r="H132" i="28"/>
  <c r="M141" i="28"/>
  <c r="J141" i="28"/>
  <c r="I141" i="28"/>
  <c r="K141" i="28"/>
  <c r="L141" i="28"/>
  <c r="M158" i="28"/>
  <c r="J158" i="28"/>
  <c r="I158" i="28"/>
  <c r="L158" i="28"/>
  <c r="K158" i="28"/>
  <c r="J154" i="28"/>
  <c r="I154" i="28"/>
  <c r="M154" i="28"/>
  <c r="K154" i="28"/>
  <c r="L154" i="28"/>
  <c r="L53" i="28"/>
  <c r="K53" i="28"/>
  <c r="J53" i="28"/>
  <c r="I53" i="28"/>
  <c r="M53" i="28"/>
  <c r="M58" i="28"/>
  <c r="I58" i="28"/>
  <c r="L58" i="28"/>
  <c r="K58" i="28"/>
  <c r="J58" i="28"/>
  <c r="M64" i="28"/>
  <c r="I64" i="28"/>
  <c r="L64" i="28"/>
  <c r="K64" i="28"/>
  <c r="J64" i="28"/>
  <c r="M69" i="28"/>
  <c r="L69" i="28"/>
  <c r="K69" i="28"/>
  <c r="J69" i="28"/>
  <c r="I69" i="28"/>
  <c r="K112" i="28"/>
  <c r="J112" i="28"/>
  <c r="M112" i="28"/>
  <c r="L112" i="28"/>
  <c r="I112" i="28"/>
  <c r="K129" i="28"/>
  <c r="J129" i="28"/>
  <c r="M129" i="28"/>
  <c r="L129" i="28"/>
  <c r="I129" i="28"/>
  <c r="M93" i="28"/>
  <c r="L93" i="28"/>
  <c r="I93" i="28"/>
  <c r="K93" i="28"/>
  <c r="J93" i="28"/>
  <c r="M101" i="28"/>
  <c r="L101" i="28"/>
  <c r="I101" i="28"/>
  <c r="K101" i="28"/>
  <c r="J101" i="28"/>
  <c r="M110" i="28"/>
  <c r="L110" i="28"/>
  <c r="I110" i="28"/>
  <c r="H118" i="28"/>
  <c r="J110" i="28"/>
  <c r="K110" i="28"/>
  <c r="M127" i="28"/>
  <c r="L127" i="28"/>
  <c r="I127" i="28"/>
  <c r="K127" i="28"/>
  <c r="J127" i="28"/>
  <c r="M136" i="28"/>
  <c r="L136" i="28"/>
  <c r="I136" i="28"/>
  <c r="K136" i="28"/>
  <c r="J136" i="28"/>
  <c r="M144" i="28"/>
  <c r="L144" i="28"/>
  <c r="I144" i="28"/>
  <c r="J144" i="28"/>
  <c r="K144" i="28"/>
  <c r="M153" i="28"/>
  <c r="L153" i="28"/>
  <c r="I153" i="28"/>
  <c r="K153" i="28"/>
  <c r="J153" i="28"/>
  <c r="L113" i="28"/>
  <c r="K113" i="28"/>
  <c r="M113" i="28"/>
  <c r="I113" i="28"/>
  <c r="J113" i="28"/>
  <c r="L122" i="28"/>
  <c r="K122" i="28"/>
  <c r="I122" i="28"/>
  <c r="J122" i="28"/>
  <c r="M122" i="28"/>
  <c r="L130" i="28"/>
  <c r="K130" i="28"/>
  <c r="M130" i="28"/>
  <c r="J130" i="28"/>
  <c r="I130" i="28"/>
  <c r="L139" i="28"/>
  <c r="K139" i="28"/>
  <c r="M139" i="28"/>
  <c r="I139" i="28"/>
  <c r="J139" i="28"/>
  <c r="L148" i="28"/>
  <c r="K148" i="28"/>
  <c r="M148" i="28"/>
  <c r="J148" i="28"/>
  <c r="I148" i="28"/>
  <c r="L156" i="28"/>
  <c r="K156" i="28"/>
  <c r="I156" i="28"/>
  <c r="M156" i="28"/>
  <c r="J156" i="28"/>
  <c r="I97" i="28"/>
  <c r="M97" i="28"/>
  <c r="L97" i="28"/>
  <c r="K97" i="28"/>
  <c r="J97" i="28"/>
  <c r="I106" i="28"/>
  <c r="M106" i="28"/>
  <c r="L106" i="28"/>
  <c r="J106" i="28"/>
  <c r="K106" i="28"/>
  <c r="I114" i="28"/>
  <c r="M114" i="28"/>
  <c r="L114" i="28"/>
  <c r="K114" i="28"/>
  <c r="J114" i="28"/>
  <c r="I123" i="28"/>
  <c r="M123" i="28"/>
  <c r="L123" i="28"/>
  <c r="J123" i="28"/>
  <c r="K123" i="28"/>
  <c r="I131" i="28"/>
  <c r="M131" i="28"/>
  <c r="L131" i="28"/>
  <c r="K131" i="28"/>
  <c r="J131" i="28"/>
  <c r="I140" i="28"/>
  <c r="M140" i="28"/>
  <c r="L140" i="28"/>
  <c r="J140" i="28"/>
  <c r="K140" i="28"/>
  <c r="I149" i="28"/>
  <c r="M149" i="28"/>
  <c r="L149" i="28"/>
  <c r="K149" i="28"/>
  <c r="J149" i="28"/>
  <c r="I157" i="28"/>
  <c r="M157" i="28"/>
  <c r="L157" i="28"/>
  <c r="J157" i="28"/>
  <c r="K157" i="28"/>
  <c r="J31" i="28"/>
  <c r="I31" i="28"/>
  <c r="M31" i="28"/>
  <c r="L31" i="28"/>
  <c r="K31" i="28"/>
  <c r="H48" i="28"/>
  <c r="M40" i="28"/>
  <c r="L40" i="28"/>
  <c r="K40" i="28"/>
  <c r="J40" i="28"/>
  <c r="I40" i="28"/>
  <c r="J57" i="28"/>
  <c r="I57" i="28"/>
  <c r="M57" i="28"/>
  <c r="L57" i="28"/>
  <c r="K57" i="28"/>
  <c r="M66" i="28"/>
  <c r="L66" i="28"/>
  <c r="K66" i="28"/>
  <c r="J66" i="28"/>
  <c r="I66" i="28"/>
  <c r="K74" i="28"/>
  <c r="J74" i="28"/>
  <c r="I74" i="28"/>
  <c r="M74" i="28"/>
  <c r="L74" i="28"/>
  <c r="K83" i="28"/>
  <c r="J83" i="28"/>
  <c r="I83" i="28"/>
  <c r="M83" i="28"/>
  <c r="L83" i="28"/>
  <c r="K92" i="28"/>
  <c r="M92" i="28"/>
  <c r="I92" i="28"/>
  <c r="J92" i="28"/>
  <c r="L92" i="28"/>
  <c r="L100" i="28"/>
  <c r="K100" i="28"/>
  <c r="I100" i="28"/>
  <c r="M100" i="28"/>
  <c r="J100" i="28"/>
  <c r="L109" i="28"/>
  <c r="K109" i="28"/>
  <c r="I109" i="28"/>
  <c r="M109" i="28"/>
  <c r="J109" i="28"/>
  <c r="L117" i="28"/>
  <c r="K117" i="28"/>
  <c r="M117" i="28"/>
  <c r="J117" i="28"/>
  <c r="I117" i="28"/>
  <c r="L126" i="28"/>
  <c r="K126" i="28"/>
  <c r="I126" i="28"/>
  <c r="M126" i="28"/>
  <c r="J126" i="28"/>
  <c r="L135" i="28"/>
  <c r="K135" i="28"/>
  <c r="J135" i="28"/>
  <c r="I135" i="28"/>
  <c r="M135" i="28"/>
  <c r="L143" i="28"/>
  <c r="K143" i="28"/>
  <c r="I143" i="28"/>
  <c r="M143" i="28"/>
  <c r="J143" i="28"/>
  <c r="H160" i="28"/>
  <c r="L152" i="28"/>
  <c r="K152" i="28"/>
  <c r="J152" i="28"/>
  <c r="I152" i="28"/>
  <c r="M152" i="28"/>
  <c r="O55" i="25"/>
  <c r="N55" i="25"/>
  <c r="O33" i="25"/>
  <c r="N33" i="25"/>
  <c r="O255" i="24"/>
  <c r="N255" i="24"/>
  <c r="N229" i="24"/>
  <c r="O229" i="24"/>
  <c r="N207" i="24"/>
  <c r="O207" i="24"/>
  <c r="O185" i="24"/>
  <c r="N185" i="24"/>
  <c r="O163" i="24"/>
  <c r="N163" i="24"/>
  <c r="N58" i="25"/>
  <c r="O58" i="25"/>
  <c r="N36" i="25"/>
  <c r="O36" i="25"/>
  <c r="N258" i="24"/>
  <c r="O258" i="24"/>
  <c r="N232" i="24"/>
  <c r="O232" i="24"/>
  <c r="N210" i="24"/>
  <c r="O210" i="24"/>
  <c r="N188" i="24"/>
  <c r="O188" i="24"/>
  <c r="N166" i="24"/>
  <c r="O166" i="24"/>
  <c r="O61" i="25"/>
  <c r="N61" i="25"/>
  <c r="O64" i="25"/>
  <c r="N64" i="25"/>
  <c r="O56" i="25"/>
  <c r="N56" i="25"/>
  <c r="O34" i="25"/>
  <c r="N34" i="25"/>
  <c r="O59" i="25"/>
  <c r="N59" i="25"/>
  <c r="O37" i="25"/>
  <c r="N37" i="25"/>
  <c r="N259" i="24"/>
  <c r="O259" i="24"/>
  <c r="N233" i="24"/>
  <c r="O233" i="24"/>
  <c r="O211" i="24"/>
  <c r="N211" i="24"/>
  <c r="O189" i="24"/>
  <c r="N189" i="24"/>
  <c r="O167" i="24"/>
  <c r="N167" i="24"/>
  <c r="N144" i="24"/>
  <c r="O144" i="24"/>
  <c r="O141" i="24"/>
  <c r="N141" i="24"/>
  <c r="N119" i="24"/>
  <c r="O119" i="24"/>
  <c r="N78" i="24"/>
  <c r="O78" i="24"/>
  <c r="N59" i="24"/>
  <c r="O59" i="24"/>
  <c r="O148" i="24"/>
  <c r="N148" i="24"/>
  <c r="O122" i="24"/>
  <c r="N122" i="24"/>
  <c r="O81" i="24"/>
  <c r="N81" i="24"/>
  <c r="O54" i="24"/>
  <c r="N54" i="24"/>
  <c r="X15" i="22"/>
  <c r="AB15" i="22"/>
  <c r="AA15" i="22"/>
  <c r="Y15" i="22"/>
  <c r="Z15" i="22"/>
  <c r="Y16" i="22"/>
  <c r="X16" i="22"/>
  <c r="AB16" i="22"/>
  <c r="AA16" i="22"/>
  <c r="Z16" i="22"/>
  <c r="AA18" i="22"/>
  <c r="Z18" i="22"/>
  <c r="Y18" i="22"/>
  <c r="AB18" i="22"/>
  <c r="X18" i="22"/>
  <c r="AA10" i="22"/>
  <c r="Z10" i="22"/>
  <c r="Y10" i="22"/>
  <c r="AB10" i="22"/>
  <c r="X10" i="22"/>
  <c r="AB19" i="22"/>
  <c r="AA19" i="22"/>
  <c r="Z19" i="22"/>
  <c r="X19" i="22"/>
  <c r="Y19" i="22"/>
  <c r="AB11" i="22"/>
  <c r="AA11" i="22"/>
  <c r="Z11" i="22"/>
  <c r="X11" i="22"/>
  <c r="Y11" i="22"/>
  <c r="R20" i="21"/>
  <c r="T20" i="21"/>
  <c r="S20" i="21"/>
  <c r="R14" i="21"/>
  <c r="T14" i="21"/>
  <c r="S14" i="21"/>
  <c r="Q22" i="21"/>
  <c r="P144" i="19"/>
  <c r="R143" i="19"/>
  <c r="P143" i="19"/>
  <c r="O147" i="19"/>
  <c r="P139" i="19"/>
  <c r="X127" i="19"/>
  <c r="R122" i="19"/>
  <c r="O121" i="19"/>
  <c r="P122" i="19"/>
  <c r="H116" i="19"/>
  <c r="X110" i="19"/>
  <c r="R104" i="19"/>
  <c r="P104" i="19"/>
  <c r="H99" i="19"/>
  <c r="R87" i="19"/>
  <c r="P87" i="19"/>
  <c r="X84" i="19"/>
  <c r="H75" i="19"/>
  <c r="H73" i="19"/>
  <c r="H72" i="19"/>
  <c r="X67" i="19"/>
  <c r="P66" i="19"/>
  <c r="O65" i="19"/>
  <c r="R66" i="19"/>
  <c r="P60" i="19"/>
  <c r="X57" i="19"/>
  <c r="R13" i="21"/>
  <c r="S13" i="21"/>
  <c r="T13" i="21"/>
  <c r="R17" i="21"/>
  <c r="S17" i="21"/>
  <c r="T17" i="21"/>
  <c r="R21" i="21"/>
  <c r="S21" i="21"/>
  <c r="T21" i="21"/>
  <c r="R11" i="21"/>
  <c r="S11" i="21"/>
  <c r="T11" i="21"/>
  <c r="R15" i="21"/>
  <c r="S15" i="21"/>
  <c r="T15" i="21"/>
  <c r="R19" i="21"/>
  <c r="S19" i="21"/>
  <c r="T19" i="21"/>
  <c r="P153" i="19"/>
  <c r="O161" i="19"/>
  <c r="P152" i="19"/>
  <c r="H130" i="19"/>
  <c r="H129" i="19"/>
  <c r="X123" i="19"/>
  <c r="R117" i="19"/>
  <c r="P117" i="19"/>
  <c r="H156" i="19"/>
  <c r="H155" i="19"/>
  <c r="H151" i="19"/>
  <c r="X132" i="19"/>
  <c r="X131" i="19"/>
  <c r="H125" i="19"/>
  <c r="G133" i="19"/>
  <c r="X118" i="19"/>
  <c r="R113" i="19"/>
  <c r="P113" i="19"/>
  <c r="G107" i="19"/>
  <c r="H108" i="19"/>
  <c r="X101" i="19"/>
  <c r="R96" i="19"/>
  <c r="P96" i="19"/>
  <c r="H90" i="19"/>
  <c r="P83" i="19"/>
  <c r="O91" i="19"/>
  <c r="P81" i="19"/>
  <c r="P68" i="19"/>
  <c r="R68" i="19"/>
  <c r="H67" i="19"/>
  <c r="X61" i="19"/>
  <c r="H59" i="19"/>
  <c r="H159" i="19"/>
  <c r="X141" i="19"/>
  <c r="X140" i="19"/>
  <c r="W135" i="19"/>
  <c r="X136" i="19"/>
  <c r="P126" i="19"/>
  <c r="X114" i="19"/>
  <c r="R109" i="19"/>
  <c r="P109" i="19"/>
  <c r="H103" i="19"/>
  <c r="X97" i="19"/>
  <c r="W105" i="19"/>
  <c r="H86" i="19"/>
  <c r="P84" i="19"/>
  <c r="X74" i="19"/>
  <c r="X73" i="19"/>
  <c r="X72" i="19"/>
  <c r="H70" i="19"/>
  <c r="P59" i="19"/>
  <c r="R59" i="19"/>
  <c r="X56" i="19"/>
  <c r="P56" i="19"/>
  <c r="H56" i="19"/>
  <c r="X55" i="19"/>
  <c r="W63" i="19"/>
  <c r="P55" i="19"/>
  <c r="O63" i="19"/>
  <c r="R55" i="19"/>
  <c r="H55" i="19"/>
  <c r="G63" i="19"/>
  <c r="X54" i="19"/>
  <c r="P54" i="19"/>
  <c r="R54" i="19"/>
  <c r="H54" i="19"/>
  <c r="X53" i="19"/>
  <c r="P53" i="19"/>
  <c r="R53" i="19"/>
  <c r="H53" i="19"/>
  <c r="X52" i="19"/>
  <c r="W51" i="19"/>
  <c r="P52" i="19"/>
  <c r="O51" i="19"/>
  <c r="H52" i="19"/>
  <c r="G51" i="19"/>
  <c r="X48" i="19"/>
  <c r="P48" i="19"/>
  <c r="H48" i="19"/>
  <c r="X47" i="19"/>
  <c r="P47" i="19"/>
  <c r="H47" i="19"/>
  <c r="X46" i="19"/>
  <c r="P46" i="19"/>
  <c r="H46" i="19"/>
  <c r="X45" i="19"/>
  <c r="P45" i="19"/>
  <c r="H45" i="19"/>
  <c r="X44" i="19"/>
  <c r="P44" i="19"/>
  <c r="H44" i="19"/>
  <c r="X43" i="19"/>
  <c r="P43" i="19"/>
  <c r="H43" i="19"/>
  <c r="X42" i="19"/>
  <c r="P42" i="19"/>
  <c r="H42" i="19"/>
  <c r="X41" i="19"/>
  <c r="W49" i="19"/>
  <c r="P41" i="19"/>
  <c r="O49" i="19"/>
  <c r="R41" i="19"/>
  <c r="H41" i="19"/>
  <c r="G49" i="19"/>
  <c r="X40" i="19"/>
  <c r="P40" i="19"/>
  <c r="H40" i="19"/>
  <c r="X39" i="19"/>
  <c r="P39" i="19"/>
  <c r="R39" i="19"/>
  <c r="H39" i="19"/>
  <c r="X38" i="19"/>
  <c r="W37" i="19"/>
  <c r="P38" i="19"/>
  <c r="O37" i="19"/>
  <c r="R38" i="19"/>
  <c r="H38" i="19"/>
  <c r="G37" i="19"/>
  <c r="X34" i="19"/>
  <c r="P34" i="19"/>
  <c r="H34" i="19"/>
  <c r="X33" i="19"/>
  <c r="P33" i="19"/>
  <c r="R33" i="19"/>
  <c r="H33" i="19"/>
  <c r="X32" i="19"/>
  <c r="P32" i="19"/>
  <c r="R32" i="19"/>
  <c r="H32" i="19"/>
  <c r="X31" i="19"/>
  <c r="P31" i="19"/>
  <c r="R31" i="19"/>
  <c r="H31" i="19"/>
  <c r="X30" i="19"/>
  <c r="P30" i="19"/>
  <c r="H30" i="19"/>
  <c r="X29" i="19"/>
  <c r="P29" i="19"/>
  <c r="R29" i="19"/>
  <c r="H29" i="19"/>
  <c r="X28" i="19"/>
  <c r="P28" i="19"/>
  <c r="R28" i="19"/>
  <c r="H28" i="19"/>
  <c r="X27" i="19"/>
  <c r="W35" i="19"/>
  <c r="P27" i="19"/>
  <c r="O35" i="19"/>
  <c r="H27" i="19"/>
  <c r="G35" i="19"/>
  <c r="X26" i="19"/>
  <c r="P26" i="19"/>
  <c r="R26" i="19"/>
  <c r="H26" i="19"/>
  <c r="X25" i="19"/>
  <c r="P25" i="19"/>
  <c r="H25" i="19"/>
  <c r="X24" i="19"/>
  <c r="W23" i="19"/>
  <c r="P24" i="19"/>
  <c r="O23" i="19"/>
  <c r="H24" i="19"/>
  <c r="G23" i="19"/>
  <c r="X20" i="19"/>
  <c r="P20" i="19"/>
  <c r="R20" i="19"/>
  <c r="H20" i="19"/>
  <c r="X19" i="19"/>
  <c r="P19" i="19"/>
  <c r="R19" i="19"/>
  <c r="H19" i="19"/>
  <c r="X18" i="19"/>
  <c r="P18" i="19"/>
  <c r="R18" i="19"/>
  <c r="H18" i="19"/>
  <c r="X17" i="19"/>
  <c r="P17" i="19"/>
  <c r="R17" i="19"/>
  <c r="H17" i="19"/>
  <c r="X16" i="19"/>
  <c r="P16" i="19"/>
  <c r="R16" i="19"/>
  <c r="H16" i="19"/>
  <c r="X15" i="19"/>
  <c r="P15" i="19"/>
  <c r="R15" i="19"/>
  <c r="H15" i="19"/>
  <c r="X14" i="19"/>
  <c r="P14" i="19"/>
  <c r="R14" i="19"/>
  <c r="H14" i="19"/>
  <c r="X13" i="19"/>
  <c r="W21" i="19"/>
  <c r="P13" i="19"/>
  <c r="O21" i="19"/>
  <c r="H13" i="19"/>
  <c r="G21" i="19"/>
  <c r="X12" i="19"/>
  <c r="P12" i="19"/>
  <c r="H12" i="19"/>
  <c r="X11" i="19"/>
  <c r="P11" i="19"/>
  <c r="H11" i="19"/>
  <c r="X10" i="19"/>
  <c r="W9" i="19"/>
  <c r="P10" i="19"/>
  <c r="O9" i="19"/>
  <c r="R153" i="19" s="1"/>
  <c r="R10" i="19"/>
  <c r="H10" i="19"/>
  <c r="G9" i="19"/>
  <c r="X129" i="19"/>
  <c r="X138" i="19"/>
  <c r="X146" i="19"/>
  <c r="X155" i="19"/>
  <c r="X100" i="19"/>
  <c r="X109" i="19"/>
  <c r="X117" i="19"/>
  <c r="X126" i="19"/>
  <c r="X143" i="19"/>
  <c r="X152" i="19"/>
  <c r="X160" i="19"/>
  <c r="X68" i="19"/>
  <c r="X76" i="19"/>
  <c r="X85" i="19"/>
  <c r="X94" i="19"/>
  <c r="W93" i="19"/>
  <c r="X102" i="19"/>
  <c r="X111" i="19"/>
  <c r="W119" i="19"/>
  <c r="X128" i="19"/>
  <c r="X137" i="19"/>
  <c r="X145" i="19"/>
  <c r="X154" i="19"/>
  <c r="X90" i="19"/>
  <c r="X99" i="19"/>
  <c r="X108" i="19"/>
  <c r="W107" i="19"/>
  <c r="X116" i="19"/>
  <c r="X125" i="19"/>
  <c r="W133" i="19"/>
  <c r="X142" i="19"/>
  <c r="X151" i="19"/>
  <c r="X159" i="19"/>
  <c r="X87" i="19"/>
  <c r="X96" i="19"/>
  <c r="X104" i="19"/>
  <c r="X113" i="19"/>
  <c r="X122" i="19"/>
  <c r="W121" i="19"/>
  <c r="X130" i="19"/>
  <c r="W147" i="19"/>
  <c r="X139" i="19"/>
  <c r="X156" i="19"/>
  <c r="R132" i="19"/>
  <c r="P132" i="19"/>
  <c r="R141" i="19"/>
  <c r="P141" i="19"/>
  <c r="R150" i="19"/>
  <c r="O149" i="19"/>
  <c r="P150" i="19"/>
  <c r="R158" i="19"/>
  <c r="P158" i="19"/>
  <c r="R86" i="19"/>
  <c r="P86" i="19"/>
  <c r="R95" i="19"/>
  <c r="P95" i="19"/>
  <c r="R103" i="19"/>
  <c r="P103" i="19"/>
  <c r="R112" i="19"/>
  <c r="P112" i="19"/>
  <c r="R129" i="19"/>
  <c r="P129" i="19"/>
  <c r="R138" i="19"/>
  <c r="P138" i="19"/>
  <c r="R146" i="19"/>
  <c r="P146" i="19"/>
  <c r="R155" i="19"/>
  <c r="P155" i="19"/>
  <c r="R62" i="19"/>
  <c r="P62" i="19"/>
  <c r="P71" i="19"/>
  <c r="R71" i="19"/>
  <c r="O79" i="19"/>
  <c r="R80" i="19"/>
  <c r="P80" i="19"/>
  <c r="P88" i="19"/>
  <c r="R88" i="19"/>
  <c r="P97" i="19"/>
  <c r="O105" i="19"/>
  <c r="R97" i="19"/>
  <c r="P114" i="19"/>
  <c r="R114" i="19"/>
  <c r="P123" i="19"/>
  <c r="R123" i="19"/>
  <c r="P131" i="19"/>
  <c r="R131" i="19"/>
  <c r="P140" i="19"/>
  <c r="R140" i="19"/>
  <c r="P157" i="19"/>
  <c r="R157" i="19"/>
  <c r="P85" i="19"/>
  <c r="R85" i="19"/>
  <c r="P94" i="19"/>
  <c r="R94" i="19"/>
  <c r="O93" i="19"/>
  <c r="P102" i="19"/>
  <c r="R102" i="19"/>
  <c r="P111" i="19"/>
  <c r="O119" i="19"/>
  <c r="R111" i="19"/>
  <c r="P128" i="19"/>
  <c r="R128" i="19"/>
  <c r="P137" i="19"/>
  <c r="R137" i="19"/>
  <c r="P145" i="19"/>
  <c r="R145" i="19"/>
  <c r="P154" i="19"/>
  <c r="R154" i="19"/>
  <c r="R73" i="19"/>
  <c r="P73" i="19"/>
  <c r="P82" i="19"/>
  <c r="R82" i="19"/>
  <c r="P90" i="19"/>
  <c r="R90" i="19"/>
  <c r="P99" i="19"/>
  <c r="R99" i="19"/>
  <c r="P108" i="19"/>
  <c r="R108" i="19"/>
  <c r="O107" i="19"/>
  <c r="P116" i="19"/>
  <c r="R116" i="19"/>
  <c r="O133" i="19"/>
  <c r="P125" i="19"/>
  <c r="R125" i="19"/>
  <c r="R142" i="19"/>
  <c r="P142" i="19"/>
  <c r="R151" i="19"/>
  <c r="P151" i="19"/>
  <c r="R159" i="19"/>
  <c r="P159" i="19"/>
  <c r="G135" i="19"/>
  <c r="H136" i="19"/>
  <c r="H144" i="19"/>
  <c r="H153" i="19"/>
  <c r="G161" i="19"/>
  <c r="H89" i="19"/>
  <c r="J98" i="19"/>
  <c r="H98" i="19"/>
  <c r="H115" i="19"/>
  <c r="H124" i="19"/>
  <c r="H132" i="19"/>
  <c r="H141" i="19"/>
  <c r="G149" i="19"/>
  <c r="H150" i="19"/>
  <c r="H158" i="19"/>
  <c r="G65" i="19"/>
  <c r="H66" i="19"/>
  <c r="H74" i="19"/>
  <c r="G91" i="19"/>
  <c r="H83" i="19"/>
  <c r="H100" i="19"/>
  <c r="H109" i="19"/>
  <c r="H117" i="19"/>
  <c r="H126" i="19"/>
  <c r="H143" i="19"/>
  <c r="H152" i="19"/>
  <c r="H160" i="19"/>
  <c r="H88" i="19"/>
  <c r="J88" i="19"/>
  <c r="H97" i="19"/>
  <c r="G105" i="19"/>
  <c r="H114" i="19"/>
  <c r="H123" i="19"/>
  <c r="H131" i="19"/>
  <c r="H140" i="19"/>
  <c r="H157" i="19"/>
  <c r="H76" i="19"/>
  <c r="H85" i="19"/>
  <c r="H94" i="19"/>
  <c r="G93" i="19"/>
  <c r="H102" i="19"/>
  <c r="G119" i="19"/>
  <c r="H111" i="19"/>
  <c r="H128" i="19"/>
  <c r="J137" i="19"/>
  <c r="H137" i="19"/>
  <c r="H145" i="19"/>
  <c r="H154" i="19"/>
  <c r="T7" i="19"/>
  <c r="Z7" i="19"/>
  <c r="C7" i="19"/>
  <c r="Z11" i="17"/>
  <c r="Y11" i="17"/>
  <c r="X11" i="17"/>
  <c r="W11" i="17"/>
  <c r="AA11" i="17"/>
  <c r="AA18" i="17"/>
  <c r="X18" i="17"/>
  <c r="W18" i="17"/>
  <c r="Y18" i="17"/>
  <c r="Z18" i="17"/>
  <c r="AA14" i="17"/>
  <c r="W14" i="17"/>
  <c r="Z14" i="17"/>
  <c r="X14" i="17"/>
  <c r="Y14" i="17"/>
  <c r="W17" i="16"/>
  <c r="AA17" i="16"/>
  <c r="Z17" i="16"/>
  <c r="Y17" i="16"/>
  <c r="X17" i="16"/>
  <c r="W13" i="16"/>
  <c r="V21" i="16"/>
  <c r="AA13" i="16"/>
  <c r="Z13" i="16"/>
  <c r="Y13" i="16"/>
  <c r="X13" i="16"/>
  <c r="X12" i="17"/>
  <c r="W12" i="17"/>
  <c r="AA12" i="17"/>
  <c r="Z12" i="17"/>
  <c r="Y12" i="17"/>
  <c r="V21" i="17"/>
  <c r="Z13" i="17"/>
  <c r="Y13" i="17"/>
  <c r="X13" i="17"/>
  <c r="AA13" i="17"/>
  <c r="W13" i="17"/>
  <c r="X20" i="17"/>
  <c r="W20" i="17"/>
  <c r="AA20" i="17"/>
  <c r="Y20" i="17"/>
  <c r="Z20" i="17"/>
  <c r="W15" i="17"/>
  <c r="AA15" i="17"/>
  <c r="Z15" i="17"/>
  <c r="Y15" i="17"/>
  <c r="X15" i="17"/>
  <c r="Z19" i="17"/>
  <c r="AA19" i="17"/>
  <c r="Y19" i="17"/>
  <c r="X19" i="17"/>
  <c r="W19" i="17"/>
  <c r="AA19" i="16"/>
  <c r="Z19" i="16"/>
  <c r="Y19" i="16"/>
  <c r="W19" i="16"/>
  <c r="X19" i="16"/>
  <c r="AA15" i="16"/>
  <c r="Z15" i="16"/>
  <c r="Y15" i="16"/>
  <c r="W15" i="16"/>
  <c r="X15" i="16"/>
  <c r="AA11" i="16"/>
  <c r="Z11" i="16"/>
  <c r="Y11" i="16"/>
  <c r="W11" i="16"/>
  <c r="X11" i="16"/>
  <c r="K81" i="17"/>
  <c r="M81" i="17"/>
  <c r="L81" i="17"/>
  <c r="J81" i="17"/>
  <c r="I81" i="17"/>
  <c r="M104" i="17"/>
  <c r="L104" i="17"/>
  <c r="I104" i="17"/>
  <c r="K104" i="17"/>
  <c r="J104" i="17"/>
  <c r="K150" i="17"/>
  <c r="M150" i="17"/>
  <c r="L150" i="17"/>
  <c r="J150" i="17"/>
  <c r="H149" i="17"/>
  <c r="I150" i="17"/>
  <c r="M96" i="17"/>
  <c r="L96" i="17"/>
  <c r="I96" i="17"/>
  <c r="K96" i="17"/>
  <c r="J96" i="17"/>
  <c r="K111" i="17"/>
  <c r="J111" i="17"/>
  <c r="M111" i="17"/>
  <c r="L111" i="17"/>
  <c r="I111" i="17"/>
  <c r="H119" i="17"/>
  <c r="K141" i="17"/>
  <c r="M141" i="17"/>
  <c r="L141" i="17"/>
  <c r="J141" i="17"/>
  <c r="I141" i="17"/>
  <c r="J97" i="17"/>
  <c r="I97" i="17"/>
  <c r="H105" i="17"/>
  <c r="M97" i="17"/>
  <c r="L97" i="17"/>
  <c r="K97" i="17"/>
  <c r="M127" i="17"/>
  <c r="J127" i="17"/>
  <c r="L127" i="17"/>
  <c r="K127" i="17"/>
  <c r="I127" i="17"/>
  <c r="K72" i="17"/>
  <c r="M72" i="17"/>
  <c r="L72" i="17"/>
  <c r="J72" i="17"/>
  <c r="I72" i="17"/>
  <c r="J157" i="17"/>
  <c r="I157" i="17"/>
  <c r="M157" i="17"/>
  <c r="L157" i="17"/>
  <c r="K157" i="17"/>
  <c r="J80" i="17"/>
  <c r="I80" i="17"/>
  <c r="M80" i="17"/>
  <c r="L80" i="17"/>
  <c r="K80" i="17"/>
  <c r="H79" i="17"/>
  <c r="M87" i="17"/>
  <c r="L87" i="17"/>
  <c r="I87" i="17"/>
  <c r="K87" i="17"/>
  <c r="J87" i="17"/>
  <c r="K102" i="17"/>
  <c r="J102" i="17"/>
  <c r="M102" i="17"/>
  <c r="L102" i="17"/>
  <c r="I102" i="17"/>
  <c r="M110" i="17"/>
  <c r="J110" i="17"/>
  <c r="L110" i="17"/>
  <c r="K110" i="17"/>
  <c r="I110" i="17"/>
  <c r="K132" i="17"/>
  <c r="M132" i="17"/>
  <c r="L132" i="17"/>
  <c r="J132" i="17"/>
  <c r="I132" i="17"/>
  <c r="M156" i="17"/>
  <c r="L156" i="17"/>
  <c r="I156" i="17"/>
  <c r="K156" i="17"/>
  <c r="J156" i="17"/>
  <c r="K55" i="17"/>
  <c r="M55" i="17"/>
  <c r="L55" i="17"/>
  <c r="J55" i="17"/>
  <c r="I55" i="17"/>
  <c r="H63" i="17"/>
  <c r="J71" i="17"/>
  <c r="I71" i="17"/>
  <c r="M71" i="17"/>
  <c r="L71" i="17"/>
  <c r="K71" i="17"/>
  <c r="K94" i="17"/>
  <c r="J94" i="17"/>
  <c r="M94" i="17"/>
  <c r="L94" i="17"/>
  <c r="I94" i="17"/>
  <c r="H93" i="17"/>
  <c r="M101" i="17"/>
  <c r="J101" i="17"/>
  <c r="L101" i="17"/>
  <c r="K101" i="17"/>
  <c r="I101" i="17"/>
  <c r="K124" i="17"/>
  <c r="M124" i="17"/>
  <c r="L124" i="17"/>
  <c r="J124" i="17"/>
  <c r="I124" i="17"/>
  <c r="J140" i="17"/>
  <c r="I140" i="17"/>
  <c r="M140" i="17"/>
  <c r="L140" i="17"/>
  <c r="K140" i="17"/>
  <c r="J62" i="17"/>
  <c r="I62" i="17"/>
  <c r="M62" i="17"/>
  <c r="L62" i="17"/>
  <c r="K62" i="17"/>
  <c r="M70" i="17"/>
  <c r="L70" i="17"/>
  <c r="I70" i="17"/>
  <c r="K70" i="17"/>
  <c r="J70" i="17"/>
  <c r="K85" i="17"/>
  <c r="J85" i="17"/>
  <c r="M85" i="17"/>
  <c r="L85" i="17"/>
  <c r="I85" i="17"/>
  <c r="K115" i="17"/>
  <c r="L115" i="17"/>
  <c r="J115" i="17"/>
  <c r="I115" i="17"/>
  <c r="M115" i="17"/>
  <c r="J131" i="17"/>
  <c r="I131" i="17"/>
  <c r="M131" i="17"/>
  <c r="L131" i="17"/>
  <c r="K131" i="17"/>
  <c r="M139" i="17"/>
  <c r="L139" i="17"/>
  <c r="I139" i="17"/>
  <c r="K139" i="17"/>
  <c r="J139" i="17"/>
  <c r="H147" i="17"/>
  <c r="K154" i="17"/>
  <c r="J154" i="17"/>
  <c r="M154" i="17"/>
  <c r="L154" i="17"/>
  <c r="I154" i="17"/>
  <c r="J54" i="17"/>
  <c r="I54" i="17"/>
  <c r="L54" i="17"/>
  <c r="K54" i="17"/>
  <c r="M54" i="17"/>
  <c r="M61" i="17"/>
  <c r="L61" i="17"/>
  <c r="I61" i="17"/>
  <c r="K61" i="17"/>
  <c r="J61" i="17"/>
  <c r="K76" i="17"/>
  <c r="J76" i="17"/>
  <c r="L76" i="17"/>
  <c r="I76" i="17"/>
  <c r="M76" i="17"/>
  <c r="M84" i="17"/>
  <c r="J84" i="17"/>
  <c r="K84" i="17"/>
  <c r="I84" i="17"/>
  <c r="L84" i="17"/>
  <c r="J123" i="17"/>
  <c r="I123" i="17"/>
  <c r="L123" i="17"/>
  <c r="K123" i="17"/>
  <c r="M123" i="17"/>
  <c r="M130" i="17"/>
  <c r="L130" i="17"/>
  <c r="I130" i="17"/>
  <c r="K130" i="17"/>
  <c r="J130" i="17"/>
  <c r="K145" i="17"/>
  <c r="J145" i="17"/>
  <c r="L145" i="17"/>
  <c r="I145" i="17"/>
  <c r="M145" i="17"/>
  <c r="M153" i="17"/>
  <c r="J153" i="17"/>
  <c r="K153" i="17"/>
  <c r="I153" i="17"/>
  <c r="H161" i="17"/>
  <c r="L153" i="17"/>
  <c r="M53" i="17"/>
  <c r="L53" i="17"/>
  <c r="I53" i="17"/>
  <c r="J53" i="17"/>
  <c r="K53" i="17"/>
  <c r="K68" i="17"/>
  <c r="J68" i="17"/>
  <c r="I68" i="17"/>
  <c r="L68" i="17"/>
  <c r="M68" i="17"/>
  <c r="M75" i="17"/>
  <c r="J75" i="17"/>
  <c r="I75" i="17"/>
  <c r="L75" i="17"/>
  <c r="K75" i="17"/>
  <c r="K98" i="17"/>
  <c r="I98" i="17"/>
  <c r="M98" i="17"/>
  <c r="J98" i="17"/>
  <c r="L98" i="17"/>
  <c r="J114" i="17"/>
  <c r="I114" i="17"/>
  <c r="K114" i="17"/>
  <c r="M114" i="17"/>
  <c r="L114" i="17"/>
  <c r="M122" i="17"/>
  <c r="H121" i="17"/>
  <c r="L122" i="17"/>
  <c r="I122" i="17"/>
  <c r="J122" i="17"/>
  <c r="K122" i="17"/>
  <c r="K137" i="17"/>
  <c r="J137" i="17"/>
  <c r="I137" i="17"/>
  <c r="M137" i="17"/>
  <c r="L137" i="17"/>
  <c r="M144" i="17"/>
  <c r="J144" i="17"/>
  <c r="I144" i="17"/>
  <c r="L144" i="17"/>
  <c r="K144" i="17"/>
  <c r="K59" i="17"/>
  <c r="J59" i="17"/>
  <c r="M59" i="17"/>
  <c r="L59" i="17"/>
  <c r="I59" i="17"/>
  <c r="M67" i="17"/>
  <c r="J67" i="17"/>
  <c r="L67" i="17"/>
  <c r="K67" i="17"/>
  <c r="I67" i="17"/>
  <c r="K89" i="17"/>
  <c r="M89" i="17"/>
  <c r="L89" i="17"/>
  <c r="J89" i="17"/>
  <c r="I89" i="17"/>
  <c r="M113" i="17"/>
  <c r="L113" i="17"/>
  <c r="I113" i="17"/>
  <c r="K113" i="17"/>
  <c r="J113" i="17"/>
  <c r="K128" i="17"/>
  <c r="J128" i="17"/>
  <c r="M128" i="17"/>
  <c r="L128" i="17"/>
  <c r="I128" i="17"/>
  <c r="M136" i="17"/>
  <c r="H135" i="17"/>
  <c r="J136" i="17"/>
  <c r="L136" i="17"/>
  <c r="K136" i="17"/>
  <c r="I136" i="17"/>
  <c r="K158" i="17"/>
  <c r="M158" i="17"/>
  <c r="L158" i="17"/>
  <c r="J158" i="17"/>
  <c r="I158" i="17"/>
  <c r="L56" i="17"/>
  <c r="K56" i="17"/>
  <c r="M56" i="17"/>
  <c r="J56" i="17"/>
  <c r="I56" i="17"/>
  <c r="L73" i="17"/>
  <c r="K73" i="17"/>
  <c r="M73" i="17"/>
  <c r="J73" i="17"/>
  <c r="I73" i="17"/>
  <c r="L82" i="17"/>
  <c r="K82" i="17"/>
  <c r="M82" i="17"/>
  <c r="J82" i="17"/>
  <c r="I82" i="17"/>
  <c r="L90" i="17"/>
  <c r="K90" i="17"/>
  <c r="I90" i="17"/>
  <c r="M90" i="17"/>
  <c r="J90" i="17"/>
  <c r="L99" i="17"/>
  <c r="K99" i="17"/>
  <c r="J99" i="17"/>
  <c r="I99" i="17"/>
  <c r="M99" i="17"/>
  <c r="L108" i="17"/>
  <c r="K108" i="17"/>
  <c r="M108" i="17"/>
  <c r="J108" i="17"/>
  <c r="I108" i="17"/>
  <c r="H107" i="17"/>
  <c r="L116" i="17"/>
  <c r="K116" i="17"/>
  <c r="M116" i="17"/>
  <c r="J116" i="17"/>
  <c r="I116" i="17"/>
  <c r="L125" i="17"/>
  <c r="K125" i="17"/>
  <c r="H133" i="17"/>
  <c r="M125" i="17"/>
  <c r="J125" i="17"/>
  <c r="I125" i="17"/>
  <c r="L142" i="17"/>
  <c r="K142" i="17"/>
  <c r="M142" i="17"/>
  <c r="J142" i="17"/>
  <c r="I142" i="17"/>
  <c r="L151" i="17"/>
  <c r="K151" i="17"/>
  <c r="M151" i="17"/>
  <c r="J151" i="17"/>
  <c r="I151" i="17"/>
  <c r="L159" i="17"/>
  <c r="K159" i="17"/>
  <c r="I159" i="17"/>
  <c r="M159" i="17"/>
  <c r="J159" i="17"/>
  <c r="I57" i="17"/>
  <c r="M57" i="17"/>
  <c r="L57" i="17"/>
  <c r="K57" i="17"/>
  <c r="J57" i="17"/>
  <c r="I66" i="17"/>
  <c r="M66" i="17"/>
  <c r="H65" i="17"/>
  <c r="L66" i="17"/>
  <c r="K66" i="17"/>
  <c r="J66" i="17"/>
  <c r="I74" i="17"/>
  <c r="M74" i="17"/>
  <c r="L74" i="17"/>
  <c r="K74" i="17"/>
  <c r="J74" i="17"/>
  <c r="I83" i="17"/>
  <c r="H91" i="17"/>
  <c r="M83" i="17"/>
  <c r="J83" i="17"/>
  <c r="L83" i="17"/>
  <c r="K83" i="17"/>
  <c r="I100" i="17"/>
  <c r="M100" i="17"/>
  <c r="L100" i="17"/>
  <c r="K100" i="17"/>
  <c r="J100" i="17"/>
  <c r="I109" i="17"/>
  <c r="M109" i="17"/>
  <c r="L109" i="17"/>
  <c r="K109" i="17"/>
  <c r="J109" i="17"/>
  <c r="I117" i="17"/>
  <c r="M117" i="17"/>
  <c r="L117" i="17"/>
  <c r="K117" i="17"/>
  <c r="J117" i="17"/>
  <c r="I126" i="17"/>
  <c r="M126" i="17"/>
  <c r="L126" i="17"/>
  <c r="K126" i="17"/>
  <c r="J126" i="17"/>
  <c r="I143" i="17"/>
  <c r="M143" i="17"/>
  <c r="L143" i="17"/>
  <c r="K143" i="17"/>
  <c r="J143" i="17"/>
  <c r="I152" i="17"/>
  <c r="M152" i="17"/>
  <c r="J152" i="17"/>
  <c r="L152" i="17"/>
  <c r="K152" i="17"/>
  <c r="I160" i="17"/>
  <c r="M160" i="17"/>
  <c r="K160" i="17"/>
  <c r="J160" i="17"/>
  <c r="L160" i="17"/>
  <c r="L52" i="17"/>
  <c r="I52" i="17"/>
  <c r="M52" i="17"/>
  <c r="K52" i="17"/>
  <c r="J52" i="17"/>
  <c r="H51" i="17"/>
  <c r="L60" i="17"/>
  <c r="J60" i="17"/>
  <c r="I60" i="17"/>
  <c r="M60" i="17"/>
  <c r="K60" i="17"/>
  <c r="H77" i="17"/>
  <c r="L69" i="17"/>
  <c r="K69" i="17"/>
  <c r="J69" i="17"/>
  <c r="I69" i="17"/>
  <c r="M69" i="17"/>
  <c r="L86" i="17"/>
  <c r="M86" i="17"/>
  <c r="K86" i="17"/>
  <c r="J86" i="17"/>
  <c r="I86" i="17"/>
  <c r="L95" i="17"/>
  <c r="M95" i="17"/>
  <c r="K95" i="17"/>
  <c r="J95" i="17"/>
  <c r="I95" i="17"/>
  <c r="L103" i="17"/>
  <c r="M103" i="17"/>
  <c r="K103" i="17"/>
  <c r="J103" i="17"/>
  <c r="I103" i="17"/>
  <c r="L112" i="17"/>
  <c r="M112" i="17"/>
  <c r="K112" i="17"/>
  <c r="J112" i="17"/>
  <c r="I112" i="17"/>
  <c r="L129" i="17"/>
  <c r="J129" i="17"/>
  <c r="I129" i="17"/>
  <c r="M129" i="17"/>
  <c r="K129" i="17"/>
  <c r="L138" i="17"/>
  <c r="K138" i="17"/>
  <c r="J138" i="17"/>
  <c r="I138" i="17"/>
  <c r="M138" i="17"/>
  <c r="L146" i="17"/>
  <c r="M146" i="17"/>
  <c r="K146" i="17"/>
  <c r="J146" i="17"/>
  <c r="I146" i="17"/>
  <c r="L155" i="17"/>
  <c r="M155" i="17"/>
  <c r="K155" i="17"/>
  <c r="J155" i="17"/>
  <c r="I155" i="17"/>
  <c r="U14" i="14"/>
  <c r="T14" i="14"/>
  <c r="V14" i="14"/>
  <c r="M138" i="13"/>
  <c r="K138" i="13"/>
  <c r="J138" i="13"/>
  <c r="H146" i="13"/>
  <c r="L138" i="13"/>
  <c r="I138" i="13"/>
  <c r="K134" i="13"/>
  <c r="J134" i="13"/>
  <c r="I134" i="13"/>
  <c r="M134" i="13"/>
  <c r="L134" i="13"/>
  <c r="M115" i="13"/>
  <c r="L115" i="13"/>
  <c r="K115" i="13"/>
  <c r="J115" i="13"/>
  <c r="I115" i="13"/>
  <c r="M107" i="13"/>
  <c r="L107" i="13"/>
  <c r="K107" i="13"/>
  <c r="J107" i="13"/>
  <c r="I107" i="13"/>
  <c r="M98" i="13"/>
  <c r="L98" i="13"/>
  <c r="K98" i="13"/>
  <c r="J98" i="13"/>
  <c r="I98" i="13"/>
  <c r="M89" i="13"/>
  <c r="L89" i="13"/>
  <c r="J89" i="13"/>
  <c r="I89" i="13"/>
  <c r="K89" i="13"/>
  <c r="M81" i="13"/>
  <c r="I81" i="13"/>
  <c r="J81" i="13"/>
  <c r="L81" i="13"/>
  <c r="K81" i="13"/>
  <c r="M72" i="13"/>
  <c r="L72" i="13"/>
  <c r="K72" i="13"/>
  <c r="J72" i="13"/>
  <c r="I72" i="13"/>
  <c r="M64" i="13"/>
  <c r="I64" i="13"/>
  <c r="K64" i="13"/>
  <c r="J64" i="13"/>
  <c r="L64" i="13"/>
  <c r="M55" i="13"/>
  <c r="L55" i="13"/>
  <c r="K55" i="13"/>
  <c r="J55" i="13"/>
  <c r="I55" i="13"/>
  <c r="M46" i="13"/>
  <c r="I46" i="13"/>
  <c r="L46" i="13"/>
  <c r="K46" i="13"/>
  <c r="J46" i="13"/>
  <c r="M38" i="13"/>
  <c r="L38" i="13"/>
  <c r="K38" i="13"/>
  <c r="J38" i="13"/>
  <c r="I38" i="13"/>
  <c r="M29" i="13"/>
  <c r="I29" i="13"/>
  <c r="L29" i="13"/>
  <c r="K29" i="13"/>
  <c r="J29" i="13"/>
  <c r="V15" i="14"/>
  <c r="T15" i="14"/>
  <c r="S23" i="14"/>
  <c r="U15" i="14"/>
  <c r="V16" i="14"/>
  <c r="U16" i="14"/>
  <c r="T16" i="14"/>
  <c r="U18" i="14"/>
  <c r="T18" i="14"/>
  <c r="V18" i="14"/>
  <c r="T11" i="14"/>
  <c r="V11" i="14"/>
  <c r="U11" i="14"/>
  <c r="T19" i="14"/>
  <c r="U19" i="14"/>
  <c r="V19" i="14"/>
  <c r="V12" i="14"/>
  <c r="U12" i="14"/>
  <c r="T12" i="14"/>
  <c r="V20" i="14"/>
  <c r="U20" i="14"/>
  <c r="T20" i="14"/>
  <c r="M158" i="13"/>
  <c r="L158" i="13"/>
  <c r="J158" i="13"/>
  <c r="I158" i="13"/>
  <c r="K158" i="13"/>
  <c r="M129" i="13"/>
  <c r="K129" i="13"/>
  <c r="J129" i="13"/>
  <c r="I129" i="13"/>
  <c r="L129" i="13"/>
  <c r="K125" i="13"/>
  <c r="J125" i="13"/>
  <c r="I125" i="13"/>
  <c r="L125" i="13"/>
  <c r="M125" i="13"/>
  <c r="I121" i="13"/>
  <c r="M121" i="13"/>
  <c r="L121" i="13"/>
  <c r="K121" i="13"/>
  <c r="J121" i="13"/>
  <c r="I112" i="13"/>
  <c r="M112" i="13"/>
  <c r="J112" i="13"/>
  <c r="K112" i="13"/>
  <c r="L112" i="13"/>
  <c r="I103" i="13"/>
  <c r="M103" i="13"/>
  <c r="K103" i="13"/>
  <c r="J103" i="13"/>
  <c r="L103" i="13"/>
  <c r="I95" i="13"/>
  <c r="M95" i="13"/>
  <c r="L95" i="13"/>
  <c r="K95" i="13"/>
  <c r="J95" i="13"/>
  <c r="I86" i="13"/>
  <c r="M86" i="13"/>
  <c r="L86" i="13"/>
  <c r="K86" i="13"/>
  <c r="J86" i="13"/>
  <c r="I78" i="13"/>
  <c r="J78" i="13"/>
  <c r="K78" i="13"/>
  <c r="M78" i="13"/>
  <c r="L78" i="13"/>
  <c r="I69" i="13"/>
  <c r="M69" i="13"/>
  <c r="L69" i="13"/>
  <c r="K69" i="13"/>
  <c r="J69" i="13"/>
  <c r="I60" i="13"/>
  <c r="J60" i="13"/>
  <c r="L60" i="13"/>
  <c r="M60" i="13"/>
  <c r="K60" i="13"/>
  <c r="I52" i="13"/>
  <c r="M52" i="13"/>
  <c r="L52" i="13"/>
  <c r="K52" i="13"/>
  <c r="J52" i="13"/>
  <c r="I43" i="13"/>
  <c r="J43" i="13"/>
  <c r="K43" i="13"/>
  <c r="M43" i="13"/>
  <c r="L43" i="13"/>
  <c r="I26" i="13"/>
  <c r="H34" i="13"/>
  <c r="J26" i="13"/>
  <c r="L26" i="13"/>
  <c r="K26" i="13"/>
  <c r="M26" i="13"/>
  <c r="I19" i="13"/>
  <c r="M19" i="13"/>
  <c r="L19" i="13"/>
  <c r="K19" i="13"/>
  <c r="J19" i="13"/>
  <c r="I15" i="13"/>
  <c r="J15" i="13"/>
  <c r="M15" i="13"/>
  <c r="L15" i="13"/>
  <c r="K15" i="13"/>
  <c r="I11" i="13"/>
  <c r="M11" i="13"/>
  <c r="L11" i="13"/>
  <c r="K11" i="13"/>
  <c r="J11" i="13"/>
  <c r="M150" i="13"/>
  <c r="L150" i="13"/>
  <c r="J150" i="13"/>
  <c r="I150" i="13"/>
  <c r="K150" i="13"/>
  <c r="J117" i="13"/>
  <c r="I117" i="13"/>
  <c r="M117" i="13"/>
  <c r="L117" i="13"/>
  <c r="K117" i="13"/>
  <c r="J109" i="13"/>
  <c r="I109" i="13"/>
  <c r="M109" i="13"/>
  <c r="L109" i="13"/>
  <c r="K109" i="13"/>
  <c r="J100" i="13"/>
  <c r="I100" i="13"/>
  <c r="M100" i="13"/>
  <c r="L100" i="13"/>
  <c r="K100" i="13"/>
  <c r="J92" i="13"/>
  <c r="I92" i="13"/>
  <c r="M92" i="13"/>
  <c r="L92" i="13"/>
  <c r="K92" i="13"/>
  <c r="J83" i="13"/>
  <c r="I83" i="13"/>
  <c r="M83" i="13"/>
  <c r="L83" i="13"/>
  <c r="K83" i="13"/>
  <c r="J74" i="13"/>
  <c r="I74" i="13"/>
  <c r="K74" i="13"/>
  <c r="M74" i="13"/>
  <c r="L74" i="13"/>
  <c r="J66" i="13"/>
  <c r="I66" i="13"/>
  <c r="M66" i="13"/>
  <c r="L66" i="13"/>
  <c r="K66" i="13"/>
  <c r="J57" i="13"/>
  <c r="I57" i="13"/>
  <c r="K57" i="13"/>
  <c r="M57" i="13"/>
  <c r="L57" i="13"/>
  <c r="J40" i="13"/>
  <c r="I40" i="13"/>
  <c r="H48" i="13"/>
  <c r="K40" i="13"/>
  <c r="L40" i="13"/>
  <c r="M40" i="13"/>
  <c r="J31" i="13"/>
  <c r="I31" i="13"/>
  <c r="M31" i="13"/>
  <c r="L31" i="13"/>
  <c r="K31" i="13"/>
  <c r="J23" i="13"/>
  <c r="I23" i="13"/>
  <c r="K23" i="13"/>
  <c r="M23" i="13"/>
  <c r="L23" i="13"/>
  <c r="M127" i="13"/>
  <c r="L127" i="13"/>
  <c r="K127" i="13"/>
  <c r="I127" i="13"/>
  <c r="J127" i="13"/>
  <c r="M136" i="13"/>
  <c r="L136" i="13"/>
  <c r="K136" i="13"/>
  <c r="I136" i="13"/>
  <c r="J136" i="13"/>
  <c r="M144" i="13"/>
  <c r="L144" i="13"/>
  <c r="K144" i="13"/>
  <c r="I144" i="13"/>
  <c r="J144" i="13"/>
  <c r="M153" i="13"/>
  <c r="L153" i="13"/>
  <c r="K153" i="13"/>
  <c r="I153" i="13"/>
  <c r="J153" i="13"/>
  <c r="L130" i="13"/>
  <c r="K130" i="13"/>
  <c r="J130" i="13"/>
  <c r="M130" i="13"/>
  <c r="I130" i="13"/>
  <c r="L139" i="13"/>
  <c r="K139" i="13"/>
  <c r="J139" i="13"/>
  <c r="M139" i="13"/>
  <c r="I139" i="13"/>
  <c r="L148" i="13"/>
  <c r="K148" i="13"/>
  <c r="J148" i="13"/>
  <c r="M148" i="13"/>
  <c r="I148" i="13"/>
  <c r="L156" i="13"/>
  <c r="K156" i="13"/>
  <c r="J156" i="13"/>
  <c r="M156" i="13"/>
  <c r="I156" i="13"/>
  <c r="J128" i="13"/>
  <c r="I128" i="13"/>
  <c r="M128" i="13"/>
  <c r="L128" i="13"/>
  <c r="K128" i="13"/>
  <c r="J137" i="13"/>
  <c r="I137" i="13"/>
  <c r="M137" i="13"/>
  <c r="L137" i="13"/>
  <c r="K137" i="13"/>
  <c r="J145" i="13"/>
  <c r="I145" i="13"/>
  <c r="M145" i="13"/>
  <c r="L145" i="13"/>
  <c r="K145" i="13"/>
  <c r="J154" i="13"/>
  <c r="I154" i="13"/>
  <c r="M154" i="13"/>
  <c r="L154" i="13"/>
  <c r="K154" i="13"/>
  <c r="I123" i="13"/>
  <c r="M123" i="13"/>
  <c r="L123" i="13"/>
  <c r="K123" i="13"/>
  <c r="J123" i="13"/>
  <c r="I131" i="13"/>
  <c r="M131" i="13"/>
  <c r="L131" i="13"/>
  <c r="J131" i="13"/>
  <c r="K131" i="13"/>
  <c r="I140" i="13"/>
  <c r="M140" i="13"/>
  <c r="L140" i="13"/>
  <c r="K140" i="13"/>
  <c r="J140" i="13"/>
  <c r="I149" i="13"/>
  <c r="M149" i="13"/>
  <c r="L149" i="13"/>
  <c r="K149" i="13"/>
  <c r="J149" i="13"/>
  <c r="I157" i="13"/>
  <c r="M157" i="13"/>
  <c r="L157" i="13"/>
  <c r="K157" i="13"/>
  <c r="J157" i="13"/>
  <c r="L126" i="13"/>
  <c r="K126" i="13"/>
  <c r="M126" i="13"/>
  <c r="J126" i="13"/>
  <c r="I126" i="13"/>
  <c r="L135" i="13"/>
  <c r="K135" i="13"/>
  <c r="M135" i="13"/>
  <c r="J135" i="13"/>
  <c r="I135" i="13"/>
  <c r="L143" i="13"/>
  <c r="K143" i="13"/>
  <c r="M143" i="13"/>
  <c r="J143" i="13"/>
  <c r="I143" i="13"/>
  <c r="H160" i="13"/>
  <c r="L152" i="13"/>
  <c r="K152" i="13"/>
  <c r="M152" i="13"/>
  <c r="J152" i="13"/>
  <c r="I152" i="13"/>
  <c r="AA17" i="15"/>
  <c r="Z17" i="15"/>
  <c r="X17" i="15"/>
  <c r="W17" i="15"/>
  <c r="Y17" i="15"/>
  <c r="AA13" i="15"/>
  <c r="Z13" i="15"/>
  <c r="X13" i="15"/>
  <c r="W13" i="15"/>
  <c r="V21" i="15"/>
  <c r="Y13" i="15"/>
  <c r="Z12" i="15"/>
  <c r="Y12" i="15"/>
  <c r="X12" i="15"/>
  <c r="AA12" i="15"/>
  <c r="W12" i="15"/>
  <c r="Z16" i="15"/>
  <c r="Y16" i="15"/>
  <c r="X16" i="15"/>
  <c r="AA16" i="15"/>
  <c r="W16" i="15"/>
  <c r="Z20" i="15"/>
  <c r="Y20" i="15"/>
  <c r="X20" i="15"/>
  <c r="AA20" i="15"/>
  <c r="W20" i="15"/>
  <c r="X11" i="15"/>
  <c r="W11" i="15"/>
  <c r="AA11" i="15"/>
  <c r="Z11" i="15"/>
  <c r="Y11" i="15"/>
  <c r="X15" i="15"/>
  <c r="W15" i="15"/>
  <c r="AA15" i="15"/>
  <c r="Z15" i="15"/>
  <c r="Y15" i="15"/>
  <c r="X19" i="15"/>
  <c r="W19" i="15"/>
  <c r="AA19" i="15"/>
  <c r="Z19" i="15"/>
  <c r="Y19" i="15"/>
  <c r="Z10" i="15"/>
  <c r="Y10" i="15"/>
  <c r="AA10" i="15"/>
  <c r="X10" i="15"/>
  <c r="W10" i="15"/>
  <c r="Z14" i="15"/>
  <c r="Y14" i="15"/>
  <c r="AA14" i="15"/>
  <c r="X14" i="15"/>
  <c r="W14" i="15"/>
  <c r="Z18" i="15"/>
  <c r="Y18" i="15"/>
  <c r="AA18" i="15"/>
  <c r="X18" i="15"/>
  <c r="W18" i="15"/>
  <c r="L46" i="12"/>
  <c r="K46" i="12"/>
  <c r="J46" i="12"/>
  <c r="I46" i="12"/>
  <c r="N46" i="12"/>
  <c r="M46" i="12"/>
  <c r="N35" i="12"/>
  <c r="M35" i="12"/>
  <c r="L35" i="12"/>
  <c r="J35" i="12"/>
  <c r="I35" i="12"/>
  <c r="K35" i="12"/>
  <c r="L50" i="12"/>
  <c r="K50" i="12"/>
  <c r="J50" i="12"/>
  <c r="I50" i="12"/>
  <c r="N50" i="12"/>
  <c r="M50" i="12"/>
  <c r="N39" i="12"/>
  <c r="M39" i="12"/>
  <c r="L39" i="12"/>
  <c r="I39" i="12"/>
  <c r="K39" i="12"/>
  <c r="J39" i="12"/>
  <c r="L18" i="12"/>
  <c r="K18" i="12"/>
  <c r="J18" i="12"/>
  <c r="I18" i="12"/>
  <c r="M18" i="12"/>
  <c r="N18" i="12"/>
  <c r="M14" i="12"/>
  <c r="L14" i="12"/>
  <c r="K14" i="12"/>
  <c r="I14" i="12"/>
  <c r="N14" i="12"/>
  <c r="J14" i="12"/>
  <c r="H56" i="12"/>
  <c r="N9" i="12"/>
  <c r="M9" i="12"/>
  <c r="I9" i="12"/>
  <c r="J9" i="12"/>
  <c r="L9" i="12"/>
  <c r="K9" i="12"/>
  <c r="J11" i="12"/>
  <c r="I11" i="12"/>
  <c r="N11" i="12"/>
  <c r="M11" i="12"/>
  <c r="L11" i="12"/>
  <c r="K11" i="12"/>
  <c r="J17" i="12"/>
  <c r="I17" i="12"/>
  <c r="N17" i="12"/>
  <c r="M17" i="12"/>
  <c r="L17" i="12"/>
  <c r="K17" i="12"/>
  <c r="J21" i="12"/>
  <c r="I21" i="12"/>
  <c r="N21" i="12"/>
  <c r="L21" i="12"/>
  <c r="K21" i="12"/>
  <c r="M21" i="12"/>
  <c r="J25" i="12"/>
  <c r="I25" i="12"/>
  <c r="K25" i="12"/>
  <c r="N25" i="12"/>
  <c r="M25" i="12"/>
  <c r="L25" i="12"/>
  <c r="J29" i="12"/>
  <c r="I29" i="12"/>
  <c r="L29" i="12"/>
  <c r="K29" i="12"/>
  <c r="N29" i="12"/>
  <c r="M29" i="12"/>
  <c r="J33" i="12"/>
  <c r="I33" i="12"/>
  <c r="M33" i="12"/>
  <c r="L33" i="12"/>
  <c r="K33" i="12"/>
  <c r="N33" i="12"/>
  <c r="J37" i="12"/>
  <c r="I37" i="12"/>
  <c r="N37" i="12"/>
  <c r="M37" i="12"/>
  <c r="L37" i="12"/>
  <c r="K37" i="12"/>
  <c r="J41" i="12"/>
  <c r="I41" i="12"/>
  <c r="N41" i="12"/>
  <c r="M41" i="12"/>
  <c r="L41" i="12"/>
  <c r="K41" i="12"/>
  <c r="J45" i="12"/>
  <c r="I45" i="12"/>
  <c r="N45" i="12"/>
  <c r="M45" i="12"/>
  <c r="L45" i="12"/>
  <c r="K45" i="12"/>
  <c r="J49" i="12"/>
  <c r="I49" i="12"/>
  <c r="N49" i="12"/>
  <c r="M49" i="12"/>
  <c r="K49" i="12"/>
  <c r="L49" i="12"/>
  <c r="I6" i="12"/>
  <c r="H53" i="12"/>
  <c r="N55" i="12" s="1"/>
  <c r="K6" i="12"/>
  <c r="J6" i="12"/>
  <c r="M6" i="12"/>
  <c r="N6" i="12"/>
  <c r="L6" i="12"/>
  <c r="I10" i="12"/>
  <c r="L10" i="12"/>
  <c r="K10" i="12"/>
  <c r="J10" i="12"/>
  <c r="N10" i="12"/>
  <c r="M10" i="12"/>
  <c r="N16" i="12"/>
  <c r="M16" i="12"/>
  <c r="L16" i="12"/>
  <c r="K16" i="12"/>
  <c r="J16" i="12"/>
  <c r="I16" i="12"/>
  <c r="N20" i="12"/>
  <c r="M20" i="12"/>
  <c r="L20" i="12"/>
  <c r="K20" i="12"/>
  <c r="I20" i="12"/>
  <c r="J20" i="12"/>
  <c r="N24" i="12"/>
  <c r="M24" i="12"/>
  <c r="L24" i="12"/>
  <c r="K24" i="12"/>
  <c r="J24" i="12"/>
  <c r="I24" i="12"/>
  <c r="N28" i="12"/>
  <c r="I28" i="12"/>
  <c r="M28" i="12"/>
  <c r="L28" i="12"/>
  <c r="K28" i="12"/>
  <c r="J28" i="12"/>
  <c r="N32" i="12"/>
  <c r="J32" i="12"/>
  <c r="I32" i="12"/>
  <c r="K32" i="12"/>
  <c r="M32" i="12"/>
  <c r="L32" i="12"/>
  <c r="N36" i="12"/>
  <c r="K36" i="12"/>
  <c r="J36" i="12"/>
  <c r="I36" i="12"/>
  <c r="M36" i="12"/>
  <c r="L36" i="12"/>
  <c r="N40" i="12"/>
  <c r="L40" i="12"/>
  <c r="K40" i="12"/>
  <c r="J40" i="12"/>
  <c r="I40" i="12"/>
  <c r="M40" i="12"/>
  <c r="N44" i="12"/>
  <c r="M44" i="12"/>
  <c r="L44" i="12"/>
  <c r="K44" i="12"/>
  <c r="J44" i="12"/>
  <c r="I44" i="12"/>
  <c r="N48" i="12"/>
  <c r="M48" i="12"/>
  <c r="L48" i="12"/>
  <c r="K48" i="12"/>
  <c r="J48" i="12"/>
  <c r="I48" i="12"/>
  <c r="N52" i="12"/>
  <c r="M52" i="12"/>
  <c r="L52" i="12"/>
  <c r="K52" i="12"/>
  <c r="J52" i="12"/>
  <c r="I52" i="12"/>
  <c r="N76" i="8"/>
  <c r="O76" i="8"/>
  <c r="L22" i="12"/>
  <c r="K22" i="12"/>
  <c r="J22" i="12"/>
  <c r="M22" i="12"/>
  <c r="I22" i="12"/>
  <c r="N22" i="12"/>
  <c r="O79" i="8"/>
  <c r="N79" i="8"/>
  <c r="K7" i="19"/>
  <c r="N47" i="12"/>
  <c r="M47" i="12"/>
  <c r="L47" i="12"/>
  <c r="K47" i="12"/>
  <c r="J47" i="12"/>
  <c r="I47" i="12"/>
  <c r="L26" i="12"/>
  <c r="K26" i="12"/>
  <c r="J26" i="12"/>
  <c r="N26" i="12"/>
  <c r="M26" i="12"/>
  <c r="I26" i="12"/>
  <c r="N15" i="12"/>
  <c r="M15" i="12"/>
  <c r="L15" i="12"/>
  <c r="K15" i="12"/>
  <c r="J15" i="12"/>
  <c r="I15" i="12"/>
  <c r="K7" i="12"/>
  <c r="J7" i="12"/>
  <c r="I7" i="12"/>
  <c r="N7" i="12"/>
  <c r="M7" i="12"/>
  <c r="H54" i="12"/>
  <c r="L7" i="12"/>
  <c r="O82" i="8"/>
  <c r="N82" i="8"/>
  <c r="N51" i="12"/>
  <c r="M51" i="12"/>
  <c r="L51" i="12"/>
  <c r="K51" i="12"/>
  <c r="J51" i="12"/>
  <c r="I51" i="12"/>
  <c r="L30" i="12"/>
  <c r="K30" i="12"/>
  <c r="J30" i="12"/>
  <c r="N30" i="12"/>
  <c r="M30" i="12"/>
  <c r="I30" i="12"/>
  <c r="N19" i="12"/>
  <c r="M19" i="12"/>
  <c r="L19" i="12"/>
  <c r="K19" i="12"/>
  <c r="J19" i="12"/>
  <c r="I19" i="12"/>
  <c r="O32" i="10"/>
  <c r="N32" i="10"/>
  <c r="O35" i="10"/>
  <c r="N35" i="10"/>
  <c r="O54" i="10"/>
  <c r="N54" i="10"/>
  <c r="O57" i="10"/>
  <c r="N57" i="10"/>
  <c r="O31" i="10"/>
  <c r="N31" i="10"/>
  <c r="O34" i="10"/>
  <c r="N34" i="10"/>
  <c r="N37" i="10"/>
  <c r="O37" i="10"/>
  <c r="O56" i="10"/>
  <c r="N56" i="10"/>
  <c r="N59" i="10"/>
  <c r="O59" i="10"/>
  <c r="N62" i="10"/>
  <c r="O62" i="10"/>
  <c r="N65" i="10"/>
  <c r="O65" i="10"/>
  <c r="O61" i="10"/>
  <c r="N61" i="10"/>
  <c r="O64" i="10"/>
  <c r="N64" i="10"/>
  <c r="O36" i="10"/>
  <c r="N36" i="10"/>
  <c r="O58" i="10"/>
  <c r="N58" i="10"/>
  <c r="N33" i="10"/>
  <c r="O33" i="10"/>
  <c r="N55" i="10"/>
  <c r="O55" i="10"/>
  <c r="N63" i="10"/>
  <c r="O63" i="10"/>
  <c r="O38" i="10"/>
  <c r="N38" i="10"/>
  <c r="O60" i="10"/>
  <c r="N60" i="10"/>
  <c r="O253" i="8"/>
  <c r="N253" i="8"/>
  <c r="O209" i="8"/>
  <c r="N209" i="8"/>
  <c r="O165" i="8"/>
  <c r="N165" i="8"/>
  <c r="O121" i="8"/>
  <c r="N121" i="8"/>
  <c r="X56" i="12"/>
  <c r="V56" i="12"/>
  <c r="U56" i="12"/>
  <c r="X48" i="12"/>
  <c r="V48" i="12"/>
  <c r="U48" i="12"/>
  <c r="X11" i="12"/>
  <c r="V11" i="12"/>
  <c r="U11" i="12"/>
  <c r="X33" i="12"/>
  <c r="V33" i="12"/>
  <c r="U33" i="12"/>
  <c r="X44" i="12"/>
  <c r="V44" i="12"/>
  <c r="U44" i="12"/>
  <c r="X10" i="12"/>
  <c r="V10" i="12"/>
  <c r="U10" i="12"/>
  <c r="X29" i="12"/>
  <c r="V29" i="12"/>
  <c r="U29" i="12"/>
  <c r="X40" i="12"/>
  <c r="V40" i="12"/>
  <c r="U40" i="12"/>
  <c r="X6" i="12"/>
  <c r="V6" i="12"/>
  <c r="U6" i="12"/>
  <c r="X25" i="12"/>
  <c r="V25" i="12"/>
  <c r="U25" i="12"/>
  <c r="X36" i="12"/>
  <c r="V36" i="12"/>
  <c r="U36" i="12"/>
  <c r="X57" i="12"/>
  <c r="V57" i="12"/>
  <c r="U57" i="12"/>
  <c r="X21" i="12"/>
  <c r="U21" i="12"/>
  <c r="V21" i="12"/>
  <c r="X32" i="12"/>
  <c r="V32" i="12"/>
  <c r="U32" i="12"/>
  <c r="X53" i="12"/>
  <c r="U53" i="12"/>
  <c r="V53" i="12"/>
  <c r="V9" i="12"/>
  <c r="U9" i="12"/>
  <c r="X9" i="12"/>
  <c r="X17" i="12"/>
  <c r="V17" i="12"/>
  <c r="U17" i="12"/>
  <c r="X28" i="12"/>
  <c r="V28" i="12"/>
  <c r="U28" i="12"/>
  <c r="X49" i="12"/>
  <c r="U49" i="12"/>
  <c r="V49" i="12"/>
  <c r="V15" i="12"/>
  <c r="U15" i="12"/>
  <c r="X15" i="12"/>
  <c r="V19" i="12"/>
  <c r="U19" i="12"/>
  <c r="X19" i="12"/>
  <c r="V23" i="12"/>
  <c r="U23" i="12"/>
  <c r="X23" i="12"/>
  <c r="V27" i="12"/>
  <c r="U27" i="12"/>
  <c r="X27" i="12"/>
  <c r="V31" i="12"/>
  <c r="U31" i="12"/>
  <c r="X31" i="12"/>
  <c r="V35" i="12"/>
  <c r="U35" i="12"/>
  <c r="X35" i="12"/>
  <c r="V39" i="12"/>
  <c r="U39" i="12"/>
  <c r="X39" i="12"/>
  <c r="V43" i="12"/>
  <c r="U43" i="12"/>
  <c r="X43" i="12"/>
  <c r="V47" i="12"/>
  <c r="U47" i="12"/>
  <c r="X47" i="12"/>
  <c r="V51" i="12"/>
  <c r="U51" i="12"/>
  <c r="X51" i="12"/>
  <c r="V55" i="12"/>
  <c r="U55" i="12"/>
  <c r="X55" i="12"/>
  <c r="U8" i="12"/>
  <c r="X8" i="12"/>
  <c r="V8" i="12"/>
  <c r="U14" i="12"/>
  <c r="V14" i="12"/>
  <c r="X14" i="12"/>
  <c r="U13" i="12"/>
  <c r="V13" i="12"/>
  <c r="X13" i="12"/>
  <c r="V18" i="12"/>
  <c r="U18" i="12"/>
  <c r="X18" i="12"/>
  <c r="X22" i="12"/>
  <c r="V22" i="12"/>
  <c r="U22" i="12"/>
  <c r="X26" i="12"/>
  <c r="V26" i="12"/>
  <c r="U26" i="12"/>
  <c r="X30" i="12"/>
  <c r="V30" i="12"/>
  <c r="U30" i="12"/>
  <c r="X34" i="12"/>
  <c r="V34" i="12"/>
  <c r="U34" i="12"/>
  <c r="X38" i="12"/>
  <c r="V38" i="12"/>
  <c r="U38" i="12"/>
  <c r="U42" i="12"/>
  <c r="X42" i="12"/>
  <c r="V42" i="12"/>
  <c r="V46" i="12"/>
  <c r="U46" i="12"/>
  <c r="X46" i="12"/>
  <c r="V50" i="12"/>
  <c r="U50" i="12"/>
  <c r="X50" i="12"/>
  <c r="X54" i="12"/>
  <c r="V54" i="12"/>
  <c r="U54" i="12"/>
  <c r="Z14" i="13"/>
  <c r="Y14" i="13"/>
  <c r="X14" i="13"/>
  <c r="W14" i="13"/>
  <c r="AA14" i="13"/>
  <c r="AA15" i="13"/>
  <c r="Z15" i="13"/>
  <c r="Y15" i="13"/>
  <c r="X15" i="13"/>
  <c r="W15" i="13"/>
  <c r="Z10" i="13"/>
  <c r="Y10" i="13"/>
  <c r="X10" i="13"/>
  <c r="W10" i="13"/>
  <c r="AA10" i="13"/>
  <c r="Z18" i="13"/>
  <c r="Y18" i="13"/>
  <c r="X18" i="13"/>
  <c r="W18" i="13"/>
  <c r="AA18" i="13"/>
  <c r="X9" i="13"/>
  <c r="W9" i="13"/>
  <c r="AA9" i="13"/>
  <c r="Z9" i="13"/>
  <c r="Y9" i="13"/>
  <c r="X13" i="13"/>
  <c r="W13" i="13"/>
  <c r="Y13" i="13"/>
  <c r="Z13" i="13"/>
  <c r="AA13" i="13"/>
  <c r="X17" i="13"/>
  <c r="W17" i="13"/>
  <c r="AA17" i="13"/>
  <c r="Z17" i="13"/>
  <c r="Y17" i="13"/>
  <c r="AA8" i="13"/>
  <c r="W8" i="13"/>
  <c r="Z8" i="13"/>
  <c r="X8" i="13"/>
  <c r="Y8" i="13"/>
  <c r="V20" i="13"/>
  <c r="AA12" i="13"/>
  <c r="Z12" i="13"/>
  <c r="Y12" i="13"/>
  <c r="X12" i="13"/>
  <c r="W12" i="13"/>
  <c r="AA16" i="13"/>
  <c r="W16" i="13"/>
  <c r="Z16" i="13"/>
  <c r="Y16" i="13"/>
  <c r="X16" i="13"/>
  <c r="X37" i="12"/>
  <c r="V37" i="12"/>
  <c r="U37" i="12"/>
  <c r="X20" i="12"/>
  <c r="V20" i="12"/>
  <c r="U20" i="12"/>
  <c r="O256" i="8"/>
  <c r="N256" i="8"/>
  <c r="O258" i="8"/>
  <c r="N258" i="8"/>
  <c r="O255" i="8"/>
  <c r="N255" i="8"/>
  <c r="O252" i="8"/>
  <c r="N252" i="8"/>
  <c r="N257" i="8"/>
  <c r="O257" i="8"/>
  <c r="O254" i="8"/>
  <c r="N254" i="8"/>
  <c r="O212" i="8"/>
  <c r="N212" i="8"/>
  <c r="O214" i="8"/>
  <c r="N214" i="8"/>
  <c r="O211" i="8"/>
  <c r="N211" i="8"/>
  <c r="O208" i="8"/>
  <c r="N208" i="8"/>
  <c r="N213" i="8"/>
  <c r="O213" i="8"/>
  <c r="O210" i="8"/>
  <c r="N210" i="8"/>
  <c r="O168" i="8"/>
  <c r="N168" i="8"/>
  <c r="O170" i="8"/>
  <c r="N170" i="8"/>
  <c r="O167" i="8"/>
  <c r="N167" i="8"/>
  <c r="O164" i="8"/>
  <c r="N164" i="8"/>
  <c r="N169" i="8"/>
  <c r="O169" i="8"/>
  <c r="O166" i="8"/>
  <c r="N166" i="8"/>
  <c r="O124" i="8"/>
  <c r="N124" i="8"/>
  <c r="O126" i="8"/>
  <c r="N126" i="8"/>
  <c r="O123" i="8"/>
  <c r="N123" i="8"/>
  <c r="O120" i="8"/>
  <c r="N120" i="8"/>
  <c r="N125" i="8"/>
  <c r="O125" i="8"/>
  <c r="O122" i="8"/>
  <c r="N122" i="8"/>
  <c r="X52" i="12"/>
  <c r="V52" i="12"/>
  <c r="U52" i="12"/>
  <c r="X12" i="12"/>
  <c r="U12" i="12"/>
  <c r="V12" i="12"/>
  <c r="O231" i="8"/>
  <c r="N231" i="8"/>
  <c r="O229" i="8"/>
  <c r="N229" i="8"/>
  <c r="O236" i="8"/>
  <c r="N236" i="8"/>
  <c r="O233" i="8"/>
  <c r="N233" i="8"/>
  <c r="O230" i="8"/>
  <c r="N230" i="8"/>
  <c r="N235" i="8"/>
  <c r="O235" i="8"/>
  <c r="O232" i="8"/>
  <c r="N232" i="8"/>
  <c r="O56" i="8"/>
  <c r="N56" i="8"/>
  <c r="O59" i="8"/>
  <c r="N59" i="8"/>
  <c r="O58" i="8"/>
  <c r="N58" i="8"/>
  <c r="O55" i="8"/>
  <c r="N55" i="8"/>
  <c r="O60" i="8"/>
  <c r="N60" i="8"/>
  <c r="N57" i="8"/>
  <c r="O57" i="8"/>
  <c r="N54" i="8"/>
  <c r="O54" i="8"/>
  <c r="M33" i="6"/>
  <c r="L33" i="6"/>
  <c r="I33" i="6"/>
  <c r="K33" i="6"/>
  <c r="J33" i="6"/>
  <c r="M11" i="6"/>
  <c r="L11" i="6"/>
  <c r="K11" i="6"/>
  <c r="I11" i="6"/>
  <c r="J11" i="6"/>
  <c r="M22" i="6"/>
  <c r="L22" i="6"/>
  <c r="K22" i="6"/>
  <c r="J22" i="6"/>
  <c r="I22" i="6"/>
  <c r="M30" i="6"/>
  <c r="L30" i="6"/>
  <c r="K30" i="6"/>
  <c r="J30" i="6"/>
  <c r="I30" i="6"/>
  <c r="M51" i="6"/>
  <c r="L51" i="6"/>
  <c r="K51" i="6"/>
  <c r="J51" i="6"/>
  <c r="I51" i="6"/>
  <c r="K10" i="6"/>
  <c r="J10" i="6"/>
  <c r="I10" i="6"/>
  <c r="M10" i="6"/>
  <c r="L10" i="6"/>
  <c r="K21" i="6"/>
  <c r="J21" i="6"/>
  <c r="I21" i="6"/>
  <c r="M21" i="6"/>
  <c r="L21" i="6"/>
  <c r="K29" i="6"/>
  <c r="J29" i="6"/>
  <c r="I29" i="6"/>
  <c r="M29" i="6"/>
  <c r="L29" i="6"/>
  <c r="K38" i="6"/>
  <c r="J38" i="6"/>
  <c r="I38" i="6"/>
  <c r="M38" i="6"/>
  <c r="L38" i="6"/>
  <c r="M40" i="6"/>
  <c r="L40" i="6"/>
  <c r="K40" i="6"/>
  <c r="J40" i="6"/>
  <c r="I40" i="6"/>
  <c r="K42" i="6"/>
  <c r="J42" i="6"/>
  <c r="M42" i="6"/>
  <c r="L42" i="6"/>
  <c r="I42" i="6"/>
  <c r="J7" i="6"/>
  <c r="I7" i="6"/>
  <c r="L7" i="6"/>
  <c r="M7" i="6"/>
  <c r="K7" i="6"/>
  <c r="J15" i="6"/>
  <c r="I15" i="6"/>
  <c r="L15" i="6"/>
  <c r="K15" i="6"/>
  <c r="M15" i="6"/>
  <c r="J18" i="6"/>
  <c r="I18" i="6"/>
  <c r="L18" i="6"/>
  <c r="K18" i="6"/>
  <c r="M18" i="6"/>
  <c r="J26" i="6"/>
  <c r="I26" i="6"/>
  <c r="L26" i="6"/>
  <c r="M26" i="6"/>
  <c r="K26" i="6"/>
  <c r="K34" i="6"/>
  <c r="J34" i="6"/>
  <c r="I34" i="6"/>
  <c r="M34" i="6"/>
  <c r="L34" i="6"/>
  <c r="M35" i="6"/>
  <c r="J35" i="6"/>
  <c r="I35" i="6"/>
  <c r="L35" i="6"/>
  <c r="K35" i="6"/>
  <c r="L37" i="6"/>
  <c r="K37" i="6"/>
  <c r="J37" i="6"/>
  <c r="I37" i="6"/>
  <c r="M37" i="6"/>
  <c r="J39" i="6"/>
  <c r="I39" i="6"/>
  <c r="L39" i="6"/>
  <c r="K39" i="6"/>
  <c r="M39" i="6"/>
  <c r="I12" i="6"/>
  <c r="K12" i="6"/>
  <c r="J12" i="6"/>
  <c r="M12" i="6"/>
  <c r="L12" i="6"/>
  <c r="I23" i="6"/>
  <c r="K23" i="6"/>
  <c r="L23" i="6"/>
  <c r="J23" i="6"/>
  <c r="M23" i="6"/>
  <c r="I31" i="6"/>
  <c r="K31" i="6"/>
  <c r="M31" i="6"/>
  <c r="J31" i="6"/>
  <c r="L31" i="6"/>
  <c r="M9" i="6"/>
  <c r="J9" i="6"/>
  <c r="I9" i="6"/>
  <c r="L9" i="6"/>
  <c r="K9" i="6"/>
  <c r="M20" i="6"/>
  <c r="J20" i="6"/>
  <c r="K20" i="6"/>
  <c r="L20" i="6"/>
  <c r="I20" i="6"/>
  <c r="M28" i="6"/>
  <c r="J28" i="6"/>
  <c r="K28" i="6"/>
  <c r="L28" i="6"/>
  <c r="I28" i="6"/>
  <c r="I36" i="6"/>
  <c r="K36" i="6"/>
  <c r="J36" i="6"/>
  <c r="M36" i="6"/>
  <c r="L36" i="6"/>
  <c r="I44" i="6"/>
  <c r="M44" i="6"/>
  <c r="L44" i="6"/>
  <c r="K44" i="6"/>
  <c r="J44" i="6"/>
  <c r="K52" i="6"/>
  <c r="I52" i="6"/>
  <c r="J52" i="6"/>
  <c r="M52" i="6"/>
  <c r="L52" i="6"/>
  <c r="L41" i="6"/>
  <c r="K41" i="6"/>
  <c r="J41" i="6"/>
  <c r="I41" i="6"/>
  <c r="M41" i="6"/>
  <c r="M49" i="6"/>
  <c r="L49" i="6"/>
  <c r="K49" i="6"/>
  <c r="J49" i="6"/>
  <c r="I49" i="6"/>
  <c r="W50" i="5"/>
  <c r="V50" i="5"/>
  <c r="U50" i="5"/>
  <c r="T50" i="5"/>
  <c r="S50" i="5"/>
  <c r="W48" i="5"/>
  <c r="V48" i="5"/>
  <c r="S48" i="5"/>
  <c r="U48" i="5"/>
  <c r="T48" i="5"/>
  <c r="W43" i="5"/>
  <c r="T43" i="5"/>
  <c r="U43" i="5"/>
  <c r="S43" i="5"/>
  <c r="V43" i="5"/>
  <c r="W32" i="5"/>
  <c r="V32" i="5"/>
  <c r="U32" i="5"/>
  <c r="S32" i="5"/>
  <c r="T32" i="5"/>
  <c r="W21" i="5"/>
  <c r="V21" i="5"/>
  <c r="U21" i="5"/>
  <c r="S21" i="5"/>
  <c r="T21" i="5"/>
  <c r="T9" i="5"/>
  <c r="S9" i="5"/>
  <c r="W9" i="5"/>
  <c r="V9" i="5"/>
  <c r="U9" i="5"/>
  <c r="F194" i="3"/>
  <c r="H193" i="3"/>
  <c r="K193" i="3" s="1"/>
  <c r="F190" i="3"/>
  <c r="H189" i="3"/>
  <c r="F186" i="3"/>
  <c r="E196" i="3"/>
  <c r="E192" i="3"/>
  <c r="E195" i="3"/>
  <c r="O187" i="8"/>
  <c r="N187" i="8"/>
  <c r="O185" i="8"/>
  <c r="N185" i="8"/>
  <c r="O192" i="8"/>
  <c r="N192" i="8"/>
  <c r="O189" i="8"/>
  <c r="N189" i="8"/>
  <c r="O186" i="8"/>
  <c r="N186" i="8"/>
  <c r="N191" i="8"/>
  <c r="O191" i="8"/>
  <c r="O188" i="8"/>
  <c r="N188" i="8"/>
  <c r="M46" i="6"/>
  <c r="L46" i="6"/>
  <c r="K46" i="6"/>
  <c r="J46" i="6"/>
  <c r="I46" i="6"/>
  <c r="V11" i="6"/>
  <c r="U11" i="6"/>
  <c r="T11" i="6"/>
  <c r="S11" i="6"/>
  <c r="W11" i="6"/>
  <c r="W9" i="6"/>
  <c r="V9" i="6"/>
  <c r="U9" i="6"/>
  <c r="T9" i="6"/>
  <c r="S9" i="6"/>
  <c r="W20" i="6"/>
  <c r="V20" i="6"/>
  <c r="U20" i="6"/>
  <c r="T20" i="6"/>
  <c r="S20" i="6"/>
  <c r="W28" i="6"/>
  <c r="V28" i="6"/>
  <c r="U28" i="6"/>
  <c r="T28" i="6"/>
  <c r="S28" i="6"/>
  <c r="W49" i="6"/>
  <c r="V49" i="6"/>
  <c r="U49" i="6"/>
  <c r="T49" i="6"/>
  <c r="S49" i="6"/>
  <c r="V51" i="6"/>
  <c r="U51" i="6"/>
  <c r="W51" i="6"/>
  <c r="S51" i="6"/>
  <c r="T51" i="6"/>
  <c r="U8" i="6"/>
  <c r="T8" i="6"/>
  <c r="S8" i="6"/>
  <c r="W8" i="6"/>
  <c r="V8" i="6"/>
  <c r="U16" i="6"/>
  <c r="T16" i="6"/>
  <c r="S16" i="6"/>
  <c r="W16" i="6"/>
  <c r="V16" i="6"/>
  <c r="U19" i="6"/>
  <c r="T19" i="6"/>
  <c r="S19" i="6"/>
  <c r="W19" i="6"/>
  <c r="V19" i="6"/>
  <c r="U27" i="6"/>
  <c r="T27" i="6"/>
  <c r="S27" i="6"/>
  <c r="W27" i="6"/>
  <c r="V27" i="6"/>
  <c r="U36" i="6"/>
  <c r="T36" i="6"/>
  <c r="S36" i="6"/>
  <c r="W36" i="6"/>
  <c r="V36" i="6"/>
  <c r="W38" i="6"/>
  <c r="V38" i="6"/>
  <c r="U38" i="6"/>
  <c r="T38" i="6"/>
  <c r="S38" i="6"/>
  <c r="U40" i="6"/>
  <c r="T40" i="6"/>
  <c r="W40" i="6"/>
  <c r="V40" i="6"/>
  <c r="S40" i="6"/>
  <c r="T13" i="6"/>
  <c r="S13" i="6"/>
  <c r="V13" i="6"/>
  <c r="W13" i="6"/>
  <c r="U13" i="6"/>
  <c r="T24" i="6"/>
  <c r="S24" i="6"/>
  <c r="V24" i="6"/>
  <c r="W24" i="6"/>
  <c r="U24" i="6"/>
  <c r="T32" i="6"/>
  <c r="S32" i="6"/>
  <c r="V32" i="6"/>
  <c r="W32" i="6"/>
  <c r="U32" i="6"/>
  <c r="V35" i="6"/>
  <c r="U35" i="6"/>
  <c r="T35" i="6"/>
  <c r="S35" i="6"/>
  <c r="W35" i="6"/>
  <c r="T37" i="6"/>
  <c r="S37" i="6"/>
  <c r="V37" i="6"/>
  <c r="U37" i="6"/>
  <c r="W37" i="6"/>
  <c r="S10" i="6"/>
  <c r="U10" i="6"/>
  <c r="V10" i="6"/>
  <c r="T10" i="6"/>
  <c r="W10" i="6"/>
  <c r="S21" i="6"/>
  <c r="U21" i="6"/>
  <c r="W21" i="6"/>
  <c r="V21" i="6"/>
  <c r="T21" i="6"/>
  <c r="S29" i="6"/>
  <c r="U29" i="6"/>
  <c r="W29" i="6"/>
  <c r="V29" i="6"/>
  <c r="T29" i="6"/>
  <c r="W7" i="6"/>
  <c r="T7" i="6"/>
  <c r="U7" i="6"/>
  <c r="S7" i="6"/>
  <c r="V7" i="6"/>
  <c r="W15" i="6"/>
  <c r="T15" i="6"/>
  <c r="V15" i="6"/>
  <c r="U15" i="6"/>
  <c r="S15" i="6"/>
  <c r="W18" i="6"/>
  <c r="T18" i="6"/>
  <c r="V18" i="6"/>
  <c r="U18" i="6"/>
  <c r="S18" i="6"/>
  <c r="W26" i="6"/>
  <c r="T26" i="6"/>
  <c r="V26" i="6"/>
  <c r="U26" i="6"/>
  <c r="S26" i="6"/>
  <c r="S34" i="6"/>
  <c r="U34" i="6"/>
  <c r="T34" i="6"/>
  <c r="W34" i="6"/>
  <c r="V34" i="6"/>
  <c r="S42" i="6"/>
  <c r="W42" i="6"/>
  <c r="V42" i="6"/>
  <c r="U42" i="6"/>
  <c r="T42" i="6"/>
  <c r="S50" i="6"/>
  <c r="W50" i="6"/>
  <c r="V50" i="6"/>
  <c r="U50" i="6"/>
  <c r="T50" i="6"/>
  <c r="V39" i="6"/>
  <c r="U39" i="6"/>
  <c r="T39" i="6"/>
  <c r="S39" i="6"/>
  <c r="W39" i="6"/>
  <c r="W47" i="6"/>
  <c r="V47" i="6"/>
  <c r="U47" i="6"/>
  <c r="S47" i="6"/>
  <c r="T47" i="6"/>
  <c r="S52" i="6"/>
  <c r="U52" i="6"/>
  <c r="T52" i="6"/>
  <c r="W52" i="6"/>
  <c r="V52" i="6"/>
  <c r="L36" i="5"/>
  <c r="K36" i="5"/>
  <c r="J36" i="5"/>
  <c r="I36" i="5"/>
  <c r="M36" i="5"/>
  <c r="W35" i="5"/>
  <c r="S35" i="5"/>
  <c r="V35" i="5"/>
  <c r="T35" i="5"/>
  <c r="U35" i="5"/>
  <c r="K25" i="5"/>
  <c r="J25" i="5"/>
  <c r="I25" i="5"/>
  <c r="L25" i="5"/>
  <c r="M25" i="5"/>
  <c r="W24" i="5"/>
  <c r="V24" i="5"/>
  <c r="S24" i="5"/>
  <c r="U24" i="5"/>
  <c r="T24" i="5"/>
  <c r="I17" i="5"/>
  <c r="L17" i="5"/>
  <c r="K17" i="5"/>
  <c r="J17" i="5"/>
  <c r="M17" i="5"/>
  <c r="I14" i="5"/>
  <c r="L14" i="5"/>
  <c r="K14" i="5"/>
  <c r="J14" i="5"/>
  <c r="M14" i="5"/>
  <c r="S12" i="5"/>
  <c r="V12" i="5"/>
  <c r="T12" i="5"/>
  <c r="U12" i="5"/>
  <c r="W12" i="5"/>
  <c r="M47" i="5"/>
  <c r="L47" i="5"/>
  <c r="K47" i="5"/>
  <c r="J47" i="5"/>
  <c r="I47" i="5"/>
  <c r="J22" i="5"/>
  <c r="I22" i="5"/>
  <c r="K22" i="5"/>
  <c r="M22" i="5"/>
  <c r="L22" i="5"/>
  <c r="J30" i="5"/>
  <c r="I30" i="5"/>
  <c r="M30" i="5"/>
  <c r="K30" i="5"/>
  <c r="L30" i="5"/>
  <c r="J38" i="5"/>
  <c r="I38" i="5"/>
  <c r="L38" i="5"/>
  <c r="M38" i="5"/>
  <c r="K38" i="5"/>
  <c r="J46" i="5"/>
  <c r="I46" i="5"/>
  <c r="M46" i="5"/>
  <c r="K46" i="5"/>
  <c r="L46" i="5"/>
  <c r="I19" i="5"/>
  <c r="J19" i="5"/>
  <c r="M19" i="5"/>
  <c r="L19" i="5"/>
  <c r="K19" i="5"/>
  <c r="I27" i="5"/>
  <c r="J27" i="5"/>
  <c r="M27" i="5"/>
  <c r="L27" i="5"/>
  <c r="K27" i="5"/>
  <c r="I35" i="5"/>
  <c r="K35" i="5"/>
  <c r="M35" i="5"/>
  <c r="L35" i="5"/>
  <c r="J35" i="5"/>
  <c r="I43" i="5"/>
  <c r="J43" i="5"/>
  <c r="M43" i="5"/>
  <c r="L43" i="5"/>
  <c r="K43" i="5"/>
  <c r="J51" i="5"/>
  <c r="I51" i="5"/>
  <c r="L51" i="5"/>
  <c r="M51" i="5"/>
  <c r="K51" i="5"/>
  <c r="K24" i="5"/>
  <c r="I24" i="5"/>
  <c r="M24" i="5"/>
  <c r="L24" i="5"/>
  <c r="J24" i="5"/>
  <c r="I32" i="5"/>
  <c r="M32" i="5"/>
  <c r="J32" i="5"/>
  <c r="L32" i="5"/>
  <c r="K32" i="5"/>
  <c r="M40" i="5"/>
  <c r="L40" i="5"/>
  <c r="K40" i="5"/>
  <c r="I40" i="5"/>
  <c r="J40" i="5"/>
  <c r="I48" i="5"/>
  <c r="K48" i="5"/>
  <c r="M48" i="5"/>
  <c r="L48" i="5"/>
  <c r="J48" i="5"/>
  <c r="J212" i="3"/>
  <c r="L212" i="3"/>
  <c r="M212" i="3"/>
  <c r="N212" i="3"/>
  <c r="K212" i="3"/>
  <c r="J208" i="3"/>
  <c r="K208" i="3"/>
  <c r="M208" i="3"/>
  <c r="L208" i="3"/>
  <c r="N208" i="3"/>
  <c r="J185" i="3"/>
  <c r="L185" i="3"/>
  <c r="K185" i="3"/>
  <c r="N185" i="3"/>
  <c r="I196" i="3"/>
  <c r="M185" i="3"/>
  <c r="E194" i="3"/>
  <c r="L194" i="3" s="1"/>
  <c r="G193" i="3"/>
  <c r="J181" i="3"/>
  <c r="I192" i="3"/>
  <c r="M181" i="3"/>
  <c r="L181" i="3"/>
  <c r="N181" i="3"/>
  <c r="K181" i="3"/>
  <c r="E190" i="3"/>
  <c r="G189" i="3"/>
  <c r="J177" i="3"/>
  <c r="I188" i="3"/>
  <c r="M177" i="3"/>
  <c r="K177" i="3"/>
  <c r="N177" i="3"/>
  <c r="L177" i="3"/>
  <c r="E186" i="3"/>
  <c r="M186" i="3" s="1"/>
  <c r="J173" i="3"/>
  <c r="M173" i="3"/>
  <c r="L173" i="3"/>
  <c r="K173" i="3"/>
  <c r="N173" i="3"/>
  <c r="J169" i="3"/>
  <c r="M169" i="3"/>
  <c r="L169" i="3"/>
  <c r="K169" i="3"/>
  <c r="N169" i="3"/>
  <c r="J165" i="3"/>
  <c r="L165" i="3"/>
  <c r="K165" i="3"/>
  <c r="N165" i="3"/>
  <c r="M165" i="3"/>
  <c r="J161" i="3"/>
  <c r="K161" i="3"/>
  <c r="L161" i="3"/>
  <c r="N161" i="3"/>
  <c r="M161" i="3"/>
  <c r="J157" i="3"/>
  <c r="M157" i="3"/>
  <c r="L157" i="3"/>
  <c r="N157" i="3"/>
  <c r="K157" i="3"/>
  <c r="J153" i="3"/>
  <c r="M153" i="3"/>
  <c r="L153" i="3"/>
  <c r="N153" i="3"/>
  <c r="K153" i="3"/>
  <c r="J139" i="3"/>
  <c r="M139" i="3"/>
  <c r="N139" i="3"/>
  <c r="L139" i="3"/>
  <c r="K139" i="3"/>
  <c r="J66" i="2"/>
  <c r="M66" i="2"/>
  <c r="L66" i="2"/>
  <c r="K66" i="2"/>
  <c r="E67" i="2"/>
  <c r="J62" i="2"/>
  <c r="M62" i="2"/>
  <c r="N62" i="2"/>
  <c r="L62" i="2"/>
  <c r="K62" i="2"/>
  <c r="J58" i="2"/>
  <c r="M58" i="2"/>
  <c r="L58" i="2"/>
  <c r="N58" i="2"/>
  <c r="K58" i="2"/>
  <c r="E43" i="2"/>
  <c r="J38" i="2"/>
  <c r="K38" i="2"/>
  <c r="M38" i="2"/>
  <c r="N38" i="2"/>
  <c r="L38" i="2"/>
  <c r="J34" i="2"/>
  <c r="N34" i="2"/>
  <c r="L34" i="2"/>
  <c r="K34" i="2"/>
  <c r="M34" i="2"/>
  <c r="J14" i="2"/>
  <c r="L14" i="2"/>
  <c r="K14" i="2"/>
  <c r="I17" i="2"/>
  <c r="M14" i="2"/>
  <c r="N14" i="2"/>
  <c r="J10" i="2"/>
  <c r="N10" i="2"/>
  <c r="M10" i="2"/>
  <c r="L10" i="2"/>
  <c r="K10" i="2"/>
  <c r="V34" i="5"/>
  <c r="U34" i="5"/>
  <c r="T34" i="5"/>
  <c r="W34" i="5"/>
  <c r="S34" i="5"/>
  <c r="W8" i="5"/>
  <c r="V8" i="5"/>
  <c r="U8" i="5"/>
  <c r="T8" i="5"/>
  <c r="S8" i="5"/>
  <c r="N60" i="2"/>
  <c r="M60" i="2"/>
  <c r="L60" i="2"/>
  <c r="K60" i="2"/>
  <c r="J60" i="2"/>
  <c r="O275" i="8"/>
  <c r="N275" i="8"/>
  <c r="T17" i="5"/>
  <c r="W17" i="5"/>
  <c r="V17" i="5"/>
  <c r="U17" i="5"/>
  <c r="S17" i="5"/>
  <c r="E187" i="3"/>
  <c r="O278" i="8"/>
  <c r="N278" i="8"/>
  <c r="O143" i="8"/>
  <c r="N143" i="8"/>
  <c r="O141" i="8"/>
  <c r="N141" i="8"/>
  <c r="O148" i="8"/>
  <c r="N148" i="8"/>
  <c r="O145" i="8"/>
  <c r="N145" i="8"/>
  <c r="O142" i="8"/>
  <c r="N142" i="8"/>
  <c r="N147" i="8"/>
  <c r="O147" i="8"/>
  <c r="O144" i="8"/>
  <c r="N144" i="8"/>
  <c r="J47" i="6"/>
  <c r="I47" i="6"/>
  <c r="M47" i="6"/>
  <c r="L47" i="6"/>
  <c r="K47" i="6"/>
  <c r="W44" i="6"/>
  <c r="V44" i="6"/>
  <c r="U44" i="6"/>
  <c r="T44" i="6"/>
  <c r="S44" i="6"/>
  <c r="M43" i="6"/>
  <c r="L43" i="6"/>
  <c r="K43" i="6"/>
  <c r="J43" i="6"/>
  <c r="I43" i="6"/>
  <c r="W17" i="6"/>
  <c r="V17" i="6"/>
  <c r="U17" i="6"/>
  <c r="T17" i="6"/>
  <c r="S17" i="6"/>
  <c r="L28" i="5"/>
  <c r="K28" i="5"/>
  <c r="J28" i="5"/>
  <c r="M28" i="5"/>
  <c r="I28" i="5"/>
  <c r="W27" i="5"/>
  <c r="T27" i="5"/>
  <c r="S27" i="5"/>
  <c r="V27" i="5"/>
  <c r="U27" i="5"/>
  <c r="T18" i="5"/>
  <c r="S18" i="5"/>
  <c r="U18" i="5"/>
  <c r="W18" i="5"/>
  <c r="V18" i="5"/>
  <c r="T15" i="5"/>
  <c r="S15" i="5"/>
  <c r="W15" i="5"/>
  <c r="V15" i="5"/>
  <c r="U15" i="5"/>
  <c r="T7" i="5"/>
  <c r="S7" i="5"/>
  <c r="W7" i="5"/>
  <c r="V7" i="5"/>
  <c r="U7" i="5"/>
  <c r="H196" i="3"/>
  <c r="F193" i="3"/>
  <c r="H192" i="3"/>
  <c r="F189" i="3"/>
  <c r="H188" i="3"/>
  <c r="K19" i="2"/>
  <c r="M19" i="2"/>
  <c r="J19" i="2"/>
  <c r="L19" i="2"/>
  <c r="I67" i="2"/>
  <c r="N64" i="2"/>
  <c r="M64" i="2"/>
  <c r="J64" i="2"/>
  <c r="L64" i="2"/>
  <c r="K64" i="2"/>
  <c r="F195" i="3"/>
  <c r="F191" i="3"/>
  <c r="V47" i="5"/>
  <c r="U47" i="5"/>
  <c r="T47" i="5"/>
  <c r="S47" i="5"/>
  <c r="W47" i="5"/>
  <c r="W40" i="5"/>
  <c r="V40" i="5"/>
  <c r="T40" i="5"/>
  <c r="U40" i="5"/>
  <c r="S40" i="5"/>
  <c r="M21" i="5"/>
  <c r="J21" i="5"/>
  <c r="I21" i="5"/>
  <c r="L21" i="5"/>
  <c r="K21" i="5"/>
  <c r="W14" i="5"/>
  <c r="V14" i="5"/>
  <c r="S14" i="5"/>
  <c r="U14" i="5"/>
  <c r="T14" i="5"/>
  <c r="O9" i="10"/>
  <c r="N9" i="10"/>
  <c r="O12" i="10"/>
  <c r="N12" i="10"/>
  <c r="O15" i="10"/>
  <c r="N15" i="10"/>
  <c r="N13" i="10"/>
  <c r="O13" i="10"/>
  <c r="O16" i="10"/>
  <c r="N16" i="10"/>
  <c r="O10" i="10"/>
  <c r="N10" i="10"/>
  <c r="N14" i="10"/>
  <c r="O14" i="10"/>
  <c r="O11" i="10"/>
  <c r="N11" i="10"/>
  <c r="O234" i="8"/>
  <c r="N234" i="8"/>
  <c r="T45" i="6"/>
  <c r="S45" i="6"/>
  <c r="W45" i="6"/>
  <c r="V45" i="6"/>
  <c r="U45" i="6"/>
  <c r="W41" i="6"/>
  <c r="V41" i="6"/>
  <c r="U41" i="6"/>
  <c r="T41" i="6"/>
  <c r="S41" i="6"/>
  <c r="V30" i="6"/>
  <c r="U30" i="6"/>
  <c r="T30" i="6"/>
  <c r="S30" i="6"/>
  <c r="W30" i="6"/>
  <c r="W25" i="6"/>
  <c r="V25" i="6"/>
  <c r="U25" i="6"/>
  <c r="T25" i="6"/>
  <c r="S25" i="6"/>
  <c r="W23" i="6"/>
  <c r="V23" i="6"/>
  <c r="S23" i="6"/>
  <c r="U23" i="6"/>
  <c r="T23" i="6"/>
  <c r="L49" i="5"/>
  <c r="K49" i="5"/>
  <c r="J49" i="5"/>
  <c r="I49" i="5"/>
  <c r="M49" i="5"/>
  <c r="M42" i="5"/>
  <c r="L42" i="5"/>
  <c r="K42" i="5"/>
  <c r="J42" i="5"/>
  <c r="I42" i="5"/>
  <c r="U39" i="5"/>
  <c r="T39" i="5"/>
  <c r="S39" i="5"/>
  <c r="W39" i="5"/>
  <c r="V39" i="5"/>
  <c r="M31" i="5"/>
  <c r="L31" i="5"/>
  <c r="K31" i="5"/>
  <c r="J31" i="5"/>
  <c r="I31" i="5"/>
  <c r="L20" i="5"/>
  <c r="K20" i="5"/>
  <c r="J20" i="5"/>
  <c r="M20" i="5"/>
  <c r="I20" i="5"/>
  <c r="W19" i="5"/>
  <c r="U19" i="5"/>
  <c r="T19" i="5"/>
  <c r="S19" i="5"/>
  <c r="V19" i="5"/>
  <c r="U10" i="5"/>
  <c r="T10" i="5"/>
  <c r="S10" i="5"/>
  <c r="W10" i="5"/>
  <c r="V10" i="5"/>
  <c r="L215" i="3"/>
  <c r="K215" i="3"/>
  <c r="J215" i="3"/>
  <c r="M215" i="3"/>
  <c r="N215" i="3"/>
  <c r="L211" i="3"/>
  <c r="K211" i="3"/>
  <c r="J211" i="3"/>
  <c r="M211" i="3"/>
  <c r="N211" i="3"/>
  <c r="G196" i="3"/>
  <c r="L184" i="3"/>
  <c r="K184" i="3"/>
  <c r="J184" i="3"/>
  <c r="I195" i="3"/>
  <c r="N184" i="3"/>
  <c r="M184" i="3"/>
  <c r="E193" i="3"/>
  <c r="M193" i="3" s="1"/>
  <c r="G192" i="3"/>
  <c r="L180" i="3"/>
  <c r="K180" i="3"/>
  <c r="M180" i="3"/>
  <c r="I191" i="3"/>
  <c r="J180" i="3"/>
  <c r="N180" i="3"/>
  <c r="E189" i="3"/>
  <c r="G188" i="3"/>
  <c r="L176" i="3"/>
  <c r="K176" i="3"/>
  <c r="N176" i="3"/>
  <c r="M176" i="3"/>
  <c r="J176" i="3"/>
  <c r="I187" i="3"/>
  <c r="L172" i="3"/>
  <c r="K172" i="3"/>
  <c r="J172" i="3"/>
  <c r="N172" i="3"/>
  <c r="M172" i="3"/>
  <c r="L168" i="3"/>
  <c r="K168" i="3"/>
  <c r="J168" i="3"/>
  <c r="N168" i="3"/>
  <c r="M168" i="3"/>
  <c r="L164" i="3"/>
  <c r="N164" i="3"/>
  <c r="K164" i="3"/>
  <c r="M164" i="3"/>
  <c r="J164" i="3"/>
  <c r="L160" i="3"/>
  <c r="K160" i="3"/>
  <c r="N160" i="3"/>
  <c r="J160" i="3"/>
  <c r="M160" i="3"/>
  <c r="L156" i="3"/>
  <c r="K156" i="3"/>
  <c r="J156" i="3"/>
  <c r="M156" i="3"/>
  <c r="N156" i="3"/>
  <c r="L142" i="3"/>
  <c r="K142" i="3"/>
  <c r="M142" i="3"/>
  <c r="J142" i="3"/>
  <c r="N142" i="3"/>
  <c r="L138" i="3"/>
  <c r="K138" i="3"/>
  <c r="J138" i="3"/>
  <c r="M138" i="3"/>
  <c r="N138" i="3"/>
  <c r="L65" i="2"/>
  <c r="K65" i="2"/>
  <c r="J65" i="2"/>
  <c r="I68" i="2"/>
  <c r="M65" i="2"/>
  <c r="N65" i="2"/>
  <c r="L61" i="2"/>
  <c r="N61" i="2"/>
  <c r="K61" i="2"/>
  <c r="J61" i="2"/>
  <c r="M61" i="2"/>
  <c r="L57" i="2"/>
  <c r="K57" i="2"/>
  <c r="N57" i="2"/>
  <c r="J57" i="2"/>
  <c r="M57" i="2"/>
  <c r="L48" i="2"/>
  <c r="K48" i="2"/>
  <c r="N48" i="2"/>
  <c r="J48" i="2"/>
  <c r="M48" i="2"/>
  <c r="L41" i="2"/>
  <c r="K41" i="2"/>
  <c r="J41" i="2"/>
  <c r="M41" i="2"/>
  <c r="E42" i="2"/>
  <c r="L37" i="2"/>
  <c r="K37" i="2"/>
  <c r="J37" i="2"/>
  <c r="M37" i="2"/>
  <c r="N37" i="2"/>
  <c r="L33" i="2"/>
  <c r="K33" i="2"/>
  <c r="M33" i="2"/>
  <c r="J33" i="2"/>
  <c r="N33" i="2"/>
  <c r="L24" i="2"/>
  <c r="K24" i="2"/>
  <c r="J24" i="2"/>
  <c r="M24" i="2"/>
  <c r="N24" i="2"/>
  <c r="L13" i="2"/>
  <c r="M13" i="2"/>
  <c r="K13" i="2"/>
  <c r="J13" i="2"/>
  <c r="N13" i="2"/>
  <c r="L9" i="2"/>
  <c r="K9" i="2"/>
  <c r="J9" i="2"/>
  <c r="N9" i="2"/>
  <c r="M9" i="2"/>
  <c r="H68" i="2"/>
  <c r="G195" i="3"/>
  <c r="N74" i="2"/>
  <c r="M74" i="2"/>
  <c r="J74" i="2"/>
  <c r="L74" i="2"/>
  <c r="K74" i="2"/>
  <c r="W11" i="5"/>
  <c r="V11" i="5"/>
  <c r="U11" i="5"/>
  <c r="S11" i="5"/>
  <c r="T11" i="5"/>
  <c r="W29" i="5"/>
  <c r="V29" i="5"/>
  <c r="U29" i="5"/>
  <c r="T29" i="5"/>
  <c r="S29" i="5"/>
  <c r="E191" i="3"/>
  <c r="V42" i="5"/>
  <c r="U42" i="5"/>
  <c r="T42" i="5"/>
  <c r="W42" i="5"/>
  <c r="S42" i="5"/>
  <c r="U31" i="5"/>
  <c r="T31" i="5"/>
  <c r="S31" i="5"/>
  <c r="W31" i="5"/>
  <c r="V31" i="5"/>
  <c r="L18" i="5"/>
  <c r="K18" i="5"/>
  <c r="J18" i="5"/>
  <c r="M18" i="5"/>
  <c r="I18" i="5"/>
  <c r="V13" i="5"/>
  <c r="U13" i="5"/>
  <c r="T13" i="5"/>
  <c r="W13" i="5"/>
  <c r="S13" i="5"/>
  <c r="F196" i="3"/>
  <c r="H195" i="3"/>
  <c r="F192" i="3"/>
  <c r="H191" i="3"/>
  <c r="F188" i="3"/>
  <c r="H187" i="3"/>
  <c r="W45" i="5"/>
  <c r="V45" i="5"/>
  <c r="U45" i="5"/>
  <c r="T45" i="5"/>
  <c r="S45" i="5"/>
  <c r="U23" i="5"/>
  <c r="T23" i="5"/>
  <c r="S23" i="5"/>
  <c r="W23" i="5"/>
  <c r="V23" i="5"/>
  <c r="W16" i="5"/>
  <c r="V16" i="5"/>
  <c r="U16" i="5"/>
  <c r="T16" i="5"/>
  <c r="S16" i="5"/>
  <c r="G191" i="3"/>
  <c r="E188" i="3"/>
  <c r="V26" i="5"/>
  <c r="U26" i="5"/>
  <c r="T26" i="5"/>
  <c r="S26" i="5"/>
  <c r="W26" i="5"/>
  <c r="F187" i="3"/>
  <c r="H67" i="2"/>
  <c r="T20" i="5"/>
  <c r="S20" i="5"/>
  <c r="W20" i="5"/>
  <c r="V20" i="5"/>
  <c r="U20" i="5"/>
  <c r="T28" i="5"/>
  <c r="S28" i="5"/>
  <c r="W28" i="5"/>
  <c r="V28" i="5"/>
  <c r="U28" i="5"/>
  <c r="T36" i="5"/>
  <c r="S36" i="5"/>
  <c r="W36" i="5"/>
  <c r="V36" i="5"/>
  <c r="U36" i="5"/>
  <c r="T44" i="5"/>
  <c r="S44" i="5"/>
  <c r="V44" i="5"/>
  <c r="U44" i="5"/>
  <c r="W44" i="5"/>
  <c r="U52" i="5"/>
  <c r="T52" i="5"/>
  <c r="S52" i="5"/>
  <c r="W52" i="5"/>
  <c r="V52" i="5"/>
  <c r="S25" i="5"/>
  <c r="W25" i="5"/>
  <c r="V25" i="5"/>
  <c r="U25" i="5"/>
  <c r="T25" i="5"/>
  <c r="S33" i="5"/>
  <c r="V33" i="5"/>
  <c r="U33" i="5"/>
  <c r="T33" i="5"/>
  <c r="W33" i="5"/>
  <c r="S41" i="5"/>
  <c r="U41" i="5"/>
  <c r="T41" i="5"/>
  <c r="V41" i="5"/>
  <c r="W41" i="5"/>
  <c r="T49" i="5"/>
  <c r="S49" i="5"/>
  <c r="V49" i="5"/>
  <c r="W49" i="5"/>
  <c r="U49" i="5"/>
  <c r="V22" i="5"/>
  <c r="U22" i="5"/>
  <c r="T22" i="5"/>
  <c r="W22" i="5"/>
  <c r="S22" i="5"/>
  <c r="U30" i="5"/>
  <c r="T30" i="5"/>
  <c r="S30" i="5"/>
  <c r="W30" i="5"/>
  <c r="V30" i="5"/>
  <c r="T38" i="5"/>
  <c r="S38" i="5"/>
  <c r="U38" i="5"/>
  <c r="W38" i="5"/>
  <c r="V38" i="5"/>
  <c r="U46" i="5"/>
  <c r="V46" i="5"/>
  <c r="T46" i="5"/>
  <c r="W46" i="5"/>
  <c r="S46" i="5"/>
  <c r="W51" i="5"/>
  <c r="T51" i="5"/>
  <c r="S51" i="5"/>
  <c r="U51" i="5"/>
  <c r="V51" i="5"/>
  <c r="O273" i="8"/>
  <c r="N273" i="8"/>
  <c r="O280" i="8"/>
  <c r="N280" i="8"/>
  <c r="O277" i="8"/>
  <c r="N277" i="8"/>
  <c r="O274" i="8"/>
  <c r="N274" i="8"/>
  <c r="N279" i="8"/>
  <c r="O279" i="8"/>
  <c r="O276" i="8"/>
  <c r="N276" i="8"/>
  <c r="S16" i="43"/>
  <c r="R16" i="43"/>
  <c r="Q16" i="43"/>
  <c r="P16" i="43"/>
  <c r="T16" i="43"/>
  <c r="J16" i="43"/>
  <c r="I16" i="43"/>
  <c r="H16" i="43"/>
  <c r="N16" i="43"/>
  <c r="L16" i="43"/>
  <c r="M16" i="43"/>
  <c r="N146" i="42"/>
  <c r="M146" i="42"/>
  <c r="O146" i="42"/>
  <c r="L146" i="42"/>
  <c r="J16" i="42"/>
  <c r="I16" i="42"/>
  <c r="H16" i="42"/>
  <c r="I146" i="42"/>
  <c r="H146" i="42"/>
  <c r="K146" i="42" s="1"/>
  <c r="G146" i="42"/>
  <c r="P16" i="42"/>
  <c r="T16" i="42"/>
  <c r="S16" i="42"/>
  <c r="R16" i="42"/>
  <c r="Q16" i="42"/>
  <c r="R16" i="41"/>
  <c r="Q16" i="41"/>
  <c r="T16" i="41"/>
  <c r="P16" i="41"/>
  <c r="S16" i="41"/>
  <c r="M16" i="42"/>
  <c r="N16" i="42"/>
  <c r="L16" i="42"/>
  <c r="N16" i="41"/>
  <c r="M16" i="41"/>
  <c r="L16" i="41"/>
  <c r="I129" i="37"/>
  <c r="H129" i="37"/>
  <c r="G129" i="37"/>
  <c r="I11" i="37"/>
  <c r="H11" i="37"/>
  <c r="G11" i="37"/>
  <c r="N129" i="37"/>
  <c r="M129" i="37"/>
  <c r="L129" i="37"/>
  <c r="K129" i="37"/>
  <c r="O129" i="37"/>
  <c r="T11" i="37"/>
  <c r="S11" i="37"/>
  <c r="Q11" i="37"/>
  <c r="P11" i="37"/>
  <c r="R11" i="37"/>
  <c r="O11" i="37"/>
  <c r="M11" i="37"/>
  <c r="L11" i="37"/>
  <c r="K11" i="37"/>
  <c r="J16" i="41"/>
  <c r="L76" i="27"/>
  <c r="M76" i="27"/>
  <c r="K76" i="27"/>
  <c r="I76" i="27"/>
  <c r="J76" i="27"/>
  <c r="K146" i="28"/>
  <c r="J146" i="28"/>
  <c r="I146" i="28"/>
  <c r="M146" i="28"/>
  <c r="L146" i="28"/>
  <c r="J104" i="27"/>
  <c r="K104" i="27"/>
  <c r="I104" i="27"/>
  <c r="M104" i="27"/>
  <c r="L104" i="27"/>
  <c r="M160" i="27"/>
  <c r="L160" i="27"/>
  <c r="I160" i="27"/>
  <c r="J160" i="27"/>
  <c r="K160" i="27"/>
  <c r="L104" i="28"/>
  <c r="K104" i="28"/>
  <c r="I104" i="28"/>
  <c r="M104" i="28"/>
  <c r="J104" i="28"/>
  <c r="M146" i="27"/>
  <c r="L146" i="27"/>
  <c r="K146" i="27"/>
  <c r="J146" i="27"/>
  <c r="I146" i="27"/>
  <c r="J76" i="28"/>
  <c r="M76" i="28"/>
  <c r="I76" i="28"/>
  <c r="K76" i="28"/>
  <c r="L76" i="28"/>
  <c r="M34" i="28"/>
  <c r="L34" i="28"/>
  <c r="K34" i="28"/>
  <c r="J34" i="28"/>
  <c r="I34" i="28"/>
  <c r="L132" i="27"/>
  <c r="J132" i="27"/>
  <c r="I132" i="27"/>
  <c r="K132" i="27"/>
  <c r="M132" i="27"/>
  <c r="M34" i="27"/>
  <c r="K34" i="27"/>
  <c r="L34" i="27"/>
  <c r="J34" i="27"/>
  <c r="I34" i="27"/>
  <c r="M62" i="27"/>
  <c r="J62" i="27"/>
  <c r="I62" i="27"/>
  <c r="L62" i="27"/>
  <c r="K62" i="27"/>
  <c r="K20" i="28"/>
  <c r="J20" i="28"/>
  <c r="I20" i="28"/>
  <c r="M20" i="28"/>
  <c r="L20" i="28"/>
  <c r="I90" i="27"/>
  <c r="L90" i="27"/>
  <c r="K90" i="27"/>
  <c r="M90" i="27"/>
  <c r="J90" i="27"/>
  <c r="L48" i="27"/>
  <c r="I48" i="27"/>
  <c r="M48" i="27"/>
  <c r="K48" i="27"/>
  <c r="J48" i="27"/>
  <c r="K90" i="28"/>
  <c r="M90" i="28"/>
  <c r="L90" i="28"/>
  <c r="J90" i="28"/>
  <c r="I90" i="28"/>
  <c r="K104" i="26"/>
  <c r="L104" i="26"/>
  <c r="I104" i="26"/>
  <c r="M104" i="26"/>
  <c r="J104" i="26"/>
  <c r="L20" i="27"/>
  <c r="J20" i="27"/>
  <c r="M20" i="27"/>
  <c r="I20" i="27"/>
  <c r="K20" i="27"/>
  <c r="M160" i="26"/>
  <c r="I160" i="26"/>
  <c r="J160" i="26"/>
  <c r="K160" i="26"/>
  <c r="L160" i="26"/>
  <c r="J62" i="26"/>
  <c r="L62" i="26"/>
  <c r="M62" i="26"/>
  <c r="K62" i="26"/>
  <c r="I62" i="26"/>
  <c r="L118" i="26"/>
  <c r="M118" i="26"/>
  <c r="K118" i="26"/>
  <c r="I118" i="26"/>
  <c r="J118" i="26"/>
  <c r="K76" i="26"/>
  <c r="I76" i="26"/>
  <c r="M76" i="26"/>
  <c r="L76" i="26"/>
  <c r="J76" i="26"/>
  <c r="M132" i="26"/>
  <c r="I132" i="26"/>
  <c r="K132" i="26"/>
  <c r="J132" i="26"/>
  <c r="L132" i="26"/>
  <c r="K118" i="27"/>
  <c r="I118" i="27"/>
  <c r="M118" i="27"/>
  <c r="J118" i="27"/>
  <c r="L118" i="27"/>
  <c r="L146" i="26"/>
  <c r="M146" i="26"/>
  <c r="K146" i="26"/>
  <c r="J146" i="26"/>
  <c r="I146" i="26"/>
  <c r="I20" i="26"/>
  <c r="M20" i="26"/>
  <c r="K20" i="26"/>
  <c r="J20" i="26"/>
  <c r="L20" i="26"/>
  <c r="J34" i="26"/>
  <c r="I34" i="26"/>
  <c r="M34" i="26"/>
  <c r="L34" i="26"/>
  <c r="K34" i="26"/>
  <c r="J90" i="26"/>
  <c r="K90" i="26"/>
  <c r="M90" i="26"/>
  <c r="L90" i="26"/>
  <c r="I90" i="26"/>
  <c r="I48" i="26"/>
  <c r="K48" i="26"/>
  <c r="M48" i="26"/>
  <c r="L48" i="26"/>
  <c r="J48" i="26"/>
  <c r="K161" i="22"/>
  <c r="J161" i="22"/>
  <c r="N161" i="22"/>
  <c r="L161" i="22"/>
  <c r="M161" i="22"/>
  <c r="K133" i="22"/>
  <c r="J133" i="22"/>
  <c r="N133" i="22"/>
  <c r="M133" i="22"/>
  <c r="L133" i="22"/>
  <c r="K105" i="22"/>
  <c r="J105" i="22"/>
  <c r="N105" i="22"/>
  <c r="M105" i="22"/>
  <c r="L105" i="22"/>
  <c r="J77" i="22"/>
  <c r="L77" i="22"/>
  <c r="K77" i="22"/>
  <c r="N77" i="22"/>
  <c r="M77" i="22"/>
  <c r="N63" i="22"/>
  <c r="M63" i="22"/>
  <c r="L63" i="22"/>
  <c r="J63" i="22"/>
  <c r="K63" i="22"/>
  <c r="J49" i="22"/>
  <c r="N49" i="22"/>
  <c r="M49" i="22"/>
  <c r="K49" i="22"/>
  <c r="L49" i="22"/>
  <c r="K21" i="22"/>
  <c r="J21" i="22"/>
  <c r="N21" i="22"/>
  <c r="L21" i="22"/>
  <c r="M21" i="22"/>
  <c r="I162" i="21"/>
  <c r="H162" i="21"/>
  <c r="J162" i="21"/>
  <c r="H148" i="21"/>
  <c r="J148" i="21"/>
  <c r="I148" i="21"/>
  <c r="H134" i="21"/>
  <c r="I134" i="21"/>
  <c r="J134" i="21"/>
  <c r="H120" i="21"/>
  <c r="J120" i="21"/>
  <c r="I120" i="21"/>
  <c r="H106" i="21"/>
  <c r="I106" i="21"/>
  <c r="J106" i="21"/>
  <c r="H92" i="21"/>
  <c r="J92" i="21"/>
  <c r="I92" i="21"/>
  <c r="H78" i="21"/>
  <c r="J78" i="21"/>
  <c r="I78" i="21"/>
  <c r="N119" i="22"/>
  <c r="M119" i="22"/>
  <c r="K119" i="22"/>
  <c r="J119" i="22"/>
  <c r="L119" i="22"/>
  <c r="N91" i="22"/>
  <c r="M91" i="22"/>
  <c r="J91" i="22"/>
  <c r="L91" i="22"/>
  <c r="K91" i="22"/>
  <c r="H50" i="21"/>
  <c r="I50" i="21"/>
  <c r="J50" i="21"/>
  <c r="AB21" i="22"/>
  <c r="Z21" i="22"/>
  <c r="Y21" i="22"/>
  <c r="X21" i="22"/>
  <c r="AA21" i="22"/>
  <c r="H36" i="21"/>
  <c r="J36" i="21"/>
  <c r="I36" i="21"/>
  <c r="N147" i="22"/>
  <c r="M147" i="22"/>
  <c r="K147" i="22"/>
  <c r="J147" i="22"/>
  <c r="L147" i="22"/>
  <c r="H64" i="21"/>
  <c r="J64" i="21"/>
  <c r="I64" i="21"/>
  <c r="AA148" i="18"/>
  <c r="Z148" i="18"/>
  <c r="AB148" i="18"/>
  <c r="S148" i="18"/>
  <c r="R148" i="18"/>
  <c r="T148" i="18"/>
  <c r="AB118" i="18"/>
  <c r="AA118" i="18"/>
  <c r="Z118" i="18"/>
  <c r="R118" i="18"/>
  <c r="T118" i="18"/>
  <c r="S118" i="18"/>
  <c r="AA92" i="18"/>
  <c r="Z92" i="18"/>
  <c r="AB92" i="18"/>
  <c r="S92" i="18"/>
  <c r="R92" i="18"/>
  <c r="T92" i="18"/>
  <c r="Z62" i="18"/>
  <c r="AB62" i="18"/>
  <c r="AA62" i="18"/>
  <c r="T62" i="18"/>
  <c r="S62" i="18"/>
  <c r="R62" i="18"/>
  <c r="AA36" i="18"/>
  <c r="Z36" i="18"/>
  <c r="AB36" i="18"/>
  <c r="S36" i="18"/>
  <c r="R36" i="18"/>
  <c r="T36" i="18"/>
  <c r="L35" i="22"/>
  <c r="K35" i="22"/>
  <c r="J35" i="22"/>
  <c r="N35" i="22"/>
  <c r="M35" i="22"/>
  <c r="K148" i="18"/>
  <c r="J148" i="18"/>
  <c r="I148" i="18"/>
  <c r="I118" i="18"/>
  <c r="K118" i="18"/>
  <c r="J118" i="18"/>
  <c r="K92" i="18"/>
  <c r="J92" i="18"/>
  <c r="I92" i="18"/>
  <c r="I62" i="18"/>
  <c r="J62" i="18"/>
  <c r="K62" i="18"/>
  <c r="K36" i="18"/>
  <c r="J36" i="18"/>
  <c r="I36" i="18"/>
  <c r="X149" i="19"/>
  <c r="S160" i="18"/>
  <c r="R160" i="18"/>
  <c r="T160" i="18"/>
  <c r="K146" i="18"/>
  <c r="J146" i="18"/>
  <c r="I146" i="18"/>
  <c r="K120" i="18"/>
  <c r="J120" i="18"/>
  <c r="I120" i="18"/>
  <c r="K104" i="18"/>
  <c r="J104" i="18"/>
  <c r="I104" i="18"/>
  <c r="K78" i="18"/>
  <c r="J78" i="18"/>
  <c r="I78" i="18"/>
  <c r="K20" i="18"/>
  <c r="J20" i="18"/>
  <c r="I20" i="18"/>
  <c r="H79" i="19"/>
  <c r="H77" i="19"/>
  <c r="T146" i="18"/>
  <c r="R146" i="18"/>
  <c r="S146" i="18"/>
  <c r="AB132" i="18"/>
  <c r="Z132" i="18"/>
  <c r="AA132" i="18"/>
  <c r="T120" i="18"/>
  <c r="R120" i="18"/>
  <c r="S120" i="18"/>
  <c r="AB106" i="18"/>
  <c r="Z106" i="18"/>
  <c r="AA106" i="18"/>
  <c r="S104" i="18"/>
  <c r="R104" i="18"/>
  <c r="T104" i="18"/>
  <c r="AB90" i="18"/>
  <c r="Z90" i="18"/>
  <c r="AA90" i="18"/>
  <c r="T78" i="18"/>
  <c r="R78" i="18"/>
  <c r="S78" i="18"/>
  <c r="AB64" i="18"/>
  <c r="Z64" i="18"/>
  <c r="AA64" i="18"/>
  <c r="AA48" i="18"/>
  <c r="Z48" i="18"/>
  <c r="AB48" i="18"/>
  <c r="AB22" i="18"/>
  <c r="Z22" i="18"/>
  <c r="AA22" i="18"/>
  <c r="H147" i="19"/>
  <c r="X79" i="19"/>
  <c r="X77" i="19"/>
  <c r="J134" i="18"/>
  <c r="K134" i="18"/>
  <c r="I134" i="18"/>
  <c r="H22" i="21"/>
  <c r="J22" i="21"/>
  <c r="I22" i="21"/>
  <c r="H121" i="19"/>
  <c r="X65" i="19"/>
  <c r="J76" i="18"/>
  <c r="I76" i="18"/>
  <c r="K76" i="18"/>
  <c r="I50" i="18"/>
  <c r="K50" i="18"/>
  <c r="J50" i="18"/>
  <c r="K34" i="18"/>
  <c r="J34" i="18"/>
  <c r="I34" i="18"/>
  <c r="X161" i="19"/>
  <c r="R135" i="19"/>
  <c r="P135" i="19"/>
  <c r="R77" i="19"/>
  <c r="P77" i="19"/>
  <c r="I106" i="18"/>
  <c r="J106" i="18"/>
  <c r="K106" i="18"/>
  <c r="J90" i="18"/>
  <c r="I90" i="18"/>
  <c r="K90" i="18"/>
  <c r="K48" i="18"/>
  <c r="J48" i="18"/>
  <c r="I48" i="18"/>
  <c r="T132" i="18"/>
  <c r="S132" i="18"/>
  <c r="R132" i="18"/>
  <c r="AB76" i="18"/>
  <c r="AA76" i="18"/>
  <c r="Z76" i="18"/>
  <c r="T64" i="18"/>
  <c r="S64" i="18"/>
  <c r="R64" i="18"/>
  <c r="AB120" i="18"/>
  <c r="AA120" i="18"/>
  <c r="Z120" i="18"/>
  <c r="AA104" i="18"/>
  <c r="Z104" i="18"/>
  <c r="AB104" i="18"/>
  <c r="R50" i="18"/>
  <c r="T50" i="18"/>
  <c r="S50" i="18"/>
  <c r="T34" i="18"/>
  <c r="R34" i="18"/>
  <c r="S34" i="18"/>
  <c r="AB20" i="18"/>
  <c r="AA20" i="18"/>
  <c r="Z20" i="18"/>
  <c r="AB8" i="18"/>
  <c r="AA8" i="18"/>
  <c r="Z8" i="18"/>
  <c r="J37" i="17"/>
  <c r="I37" i="17"/>
  <c r="M37" i="17"/>
  <c r="L37" i="17"/>
  <c r="K37" i="17"/>
  <c r="AB134" i="18"/>
  <c r="Z134" i="18"/>
  <c r="AA134" i="18"/>
  <c r="R76" i="18"/>
  <c r="T76" i="18"/>
  <c r="S76" i="18"/>
  <c r="J22" i="18"/>
  <c r="K22" i="18"/>
  <c r="I22" i="18"/>
  <c r="X91" i="19"/>
  <c r="K160" i="18"/>
  <c r="J160" i="18"/>
  <c r="I160" i="18"/>
  <c r="J132" i="18"/>
  <c r="I132" i="18"/>
  <c r="K132" i="18"/>
  <c r="J64" i="18"/>
  <c r="I64" i="18"/>
  <c r="K64" i="18"/>
  <c r="S48" i="18"/>
  <c r="R48" i="18"/>
  <c r="T48" i="18"/>
  <c r="T106" i="18"/>
  <c r="S106" i="18"/>
  <c r="R106" i="18"/>
  <c r="T90" i="18"/>
  <c r="S90" i="18"/>
  <c r="R90" i="18"/>
  <c r="K8" i="18"/>
  <c r="J8" i="18"/>
  <c r="I8" i="18"/>
  <c r="M49" i="17"/>
  <c r="J49" i="17"/>
  <c r="L49" i="17"/>
  <c r="K49" i="17"/>
  <c r="I49" i="17"/>
  <c r="AB78" i="18"/>
  <c r="Z78" i="18"/>
  <c r="AA78" i="18"/>
  <c r="L119" i="16"/>
  <c r="K119" i="16"/>
  <c r="M119" i="16"/>
  <c r="J119" i="16"/>
  <c r="I119" i="16"/>
  <c r="K93" i="16"/>
  <c r="J93" i="16"/>
  <c r="I93" i="16"/>
  <c r="M93" i="16"/>
  <c r="L93" i="16"/>
  <c r="L161" i="15"/>
  <c r="K161" i="15"/>
  <c r="M161" i="15"/>
  <c r="J161" i="15"/>
  <c r="I161" i="15"/>
  <c r="L49" i="15"/>
  <c r="K49" i="15"/>
  <c r="I49" i="15"/>
  <c r="M49" i="15"/>
  <c r="J49" i="15"/>
  <c r="K149" i="14"/>
  <c r="J149" i="14"/>
  <c r="I149" i="14"/>
  <c r="K37" i="14"/>
  <c r="J37" i="14"/>
  <c r="I37" i="14"/>
  <c r="AB34" i="18"/>
  <c r="AA34" i="18"/>
  <c r="Z34" i="18"/>
  <c r="M35" i="17"/>
  <c r="L35" i="17"/>
  <c r="I35" i="17"/>
  <c r="K35" i="17"/>
  <c r="J35" i="17"/>
  <c r="M9" i="17"/>
  <c r="K9" i="17"/>
  <c r="J9" i="17"/>
  <c r="L9" i="17"/>
  <c r="I9" i="17"/>
  <c r="I133" i="16"/>
  <c r="M133" i="16"/>
  <c r="L133" i="16"/>
  <c r="K133" i="16"/>
  <c r="J133" i="16"/>
  <c r="L107" i="16"/>
  <c r="K107" i="16"/>
  <c r="J107" i="16"/>
  <c r="M107" i="16"/>
  <c r="I107" i="16"/>
  <c r="I63" i="15"/>
  <c r="M63" i="15"/>
  <c r="L63" i="15"/>
  <c r="K63" i="15"/>
  <c r="J63" i="15"/>
  <c r="I21" i="15"/>
  <c r="M21" i="15"/>
  <c r="L21" i="15"/>
  <c r="J21" i="15"/>
  <c r="K21" i="15"/>
  <c r="I79" i="14"/>
  <c r="K79" i="14"/>
  <c r="J79" i="14"/>
  <c r="AB146" i="18"/>
  <c r="Z146" i="18"/>
  <c r="AA146" i="18"/>
  <c r="T134" i="18"/>
  <c r="R134" i="18"/>
  <c r="S134" i="18"/>
  <c r="I23" i="17"/>
  <c r="M23" i="17"/>
  <c r="J23" i="17"/>
  <c r="L23" i="17"/>
  <c r="K23" i="17"/>
  <c r="J147" i="16"/>
  <c r="I147" i="16"/>
  <c r="M147" i="16"/>
  <c r="L147" i="16"/>
  <c r="K147" i="16"/>
  <c r="M121" i="16"/>
  <c r="L121" i="16"/>
  <c r="K121" i="16"/>
  <c r="I121" i="16"/>
  <c r="J121" i="16"/>
  <c r="J35" i="16"/>
  <c r="I35" i="16"/>
  <c r="M35" i="16"/>
  <c r="L35" i="16"/>
  <c r="K35" i="16"/>
  <c r="J77" i="15"/>
  <c r="I77" i="15"/>
  <c r="M77" i="15"/>
  <c r="L77" i="15"/>
  <c r="K77" i="15"/>
  <c r="J121" i="14"/>
  <c r="I121" i="14"/>
  <c r="K121" i="14"/>
  <c r="AA160" i="18"/>
  <c r="Z160" i="18"/>
  <c r="AB160" i="18"/>
  <c r="M149" i="16"/>
  <c r="K149" i="16"/>
  <c r="J149" i="16"/>
  <c r="L149" i="16"/>
  <c r="I149" i="16"/>
  <c r="L63" i="16"/>
  <c r="K63" i="16"/>
  <c r="J63" i="16"/>
  <c r="M63" i="16"/>
  <c r="I63" i="16"/>
  <c r="M37" i="16"/>
  <c r="K37" i="16"/>
  <c r="J37" i="16"/>
  <c r="I37" i="16"/>
  <c r="L37" i="16"/>
  <c r="L21" i="16"/>
  <c r="K21" i="16"/>
  <c r="J21" i="16"/>
  <c r="M21" i="16"/>
  <c r="I21" i="16"/>
  <c r="L105" i="15"/>
  <c r="K105" i="15"/>
  <c r="J105" i="15"/>
  <c r="I105" i="15"/>
  <c r="M105" i="15"/>
  <c r="K93" i="14"/>
  <c r="J93" i="14"/>
  <c r="I93" i="14"/>
  <c r="M77" i="16"/>
  <c r="L77" i="16"/>
  <c r="K77" i="16"/>
  <c r="I77" i="16"/>
  <c r="J77" i="16"/>
  <c r="L51" i="16"/>
  <c r="K51" i="16"/>
  <c r="M51" i="16"/>
  <c r="J51" i="16"/>
  <c r="I51" i="16"/>
  <c r="M119" i="15"/>
  <c r="L119" i="15"/>
  <c r="K119" i="15"/>
  <c r="I119" i="15"/>
  <c r="J119" i="15"/>
  <c r="K135" i="14"/>
  <c r="I135" i="14"/>
  <c r="J135" i="14"/>
  <c r="K23" i="14"/>
  <c r="I23" i="14"/>
  <c r="J23" i="14"/>
  <c r="AB50" i="18"/>
  <c r="AA50" i="18"/>
  <c r="Z50" i="18"/>
  <c r="K49" i="16"/>
  <c r="J49" i="16"/>
  <c r="I49" i="16"/>
  <c r="M49" i="16"/>
  <c r="L49" i="16"/>
  <c r="I65" i="16"/>
  <c r="M65" i="16"/>
  <c r="L65" i="16"/>
  <c r="K65" i="16"/>
  <c r="J65" i="16"/>
  <c r="L9" i="16"/>
  <c r="K9" i="16"/>
  <c r="J9" i="16"/>
  <c r="M9" i="16"/>
  <c r="I9" i="16"/>
  <c r="M147" i="15"/>
  <c r="K147" i="15"/>
  <c r="J147" i="15"/>
  <c r="L147" i="15"/>
  <c r="I147" i="15"/>
  <c r="T8" i="18"/>
  <c r="S8" i="18"/>
  <c r="R8" i="18"/>
  <c r="M105" i="16"/>
  <c r="K105" i="16"/>
  <c r="J105" i="16"/>
  <c r="I105" i="16"/>
  <c r="L105" i="16"/>
  <c r="M23" i="16"/>
  <c r="L23" i="16"/>
  <c r="J23" i="16"/>
  <c r="I23" i="16"/>
  <c r="K23" i="16"/>
  <c r="K51" i="14"/>
  <c r="J51" i="14"/>
  <c r="I51" i="14"/>
  <c r="K21" i="17"/>
  <c r="L21" i="17"/>
  <c r="J21" i="17"/>
  <c r="M21" i="17"/>
  <c r="I21" i="17"/>
  <c r="K161" i="16"/>
  <c r="J161" i="16"/>
  <c r="I161" i="16"/>
  <c r="M161" i="16"/>
  <c r="L161" i="16"/>
  <c r="K163" i="14"/>
  <c r="J163" i="14"/>
  <c r="I163" i="14"/>
  <c r="K107" i="14"/>
  <c r="J107" i="14"/>
  <c r="I107" i="14"/>
  <c r="K62" i="13"/>
  <c r="J62" i="13"/>
  <c r="I62" i="13"/>
  <c r="M62" i="13"/>
  <c r="L62" i="13"/>
  <c r="K20" i="13"/>
  <c r="J20" i="13"/>
  <c r="I20" i="13"/>
  <c r="L20" i="13"/>
  <c r="M20" i="13"/>
  <c r="J79" i="16"/>
  <c r="I79" i="16"/>
  <c r="M79" i="16"/>
  <c r="L79" i="16"/>
  <c r="K79" i="16"/>
  <c r="M118" i="13"/>
  <c r="L118" i="13"/>
  <c r="K118" i="13"/>
  <c r="J118" i="13"/>
  <c r="I118" i="13"/>
  <c r="L76" i="13"/>
  <c r="K76" i="13"/>
  <c r="J76" i="13"/>
  <c r="I76" i="13"/>
  <c r="M76" i="13"/>
  <c r="M133" i="15"/>
  <c r="L133" i="15"/>
  <c r="J133" i="15"/>
  <c r="I133" i="15"/>
  <c r="K133" i="15"/>
  <c r="M90" i="13"/>
  <c r="L90" i="13"/>
  <c r="K90" i="13"/>
  <c r="J90" i="13"/>
  <c r="I90" i="13"/>
  <c r="M91" i="16"/>
  <c r="L91" i="16"/>
  <c r="J91" i="16"/>
  <c r="I91" i="16"/>
  <c r="K91" i="16"/>
  <c r="T20" i="18"/>
  <c r="S20" i="18"/>
  <c r="R20" i="18"/>
  <c r="Z9" i="17"/>
  <c r="Y9" i="17"/>
  <c r="X9" i="17"/>
  <c r="AA9" i="17"/>
  <c r="W9" i="17"/>
  <c r="W9" i="16"/>
  <c r="AA9" i="16"/>
  <c r="Z9" i="16"/>
  <c r="Y9" i="16"/>
  <c r="X9" i="16"/>
  <c r="R22" i="18"/>
  <c r="T22" i="18"/>
  <c r="S22" i="18"/>
  <c r="M135" i="16"/>
  <c r="L135" i="16"/>
  <c r="J135" i="16"/>
  <c r="I135" i="16"/>
  <c r="K135" i="16"/>
  <c r="M132" i="13"/>
  <c r="L132" i="13"/>
  <c r="J132" i="13"/>
  <c r="I132" i="13"/>
  <c r="K132" i="13"/>
  <c r="M35" i="15"/>
  <c r="K35" i="15"/>
  <c r="J35" i="15"/>
  <c r="L35" i="15"/>
  <c r="I35" i="15"/>
  <c r="M104" i="13"/>
  <c r="L104" i="13"/>
  <c r="K104" i="13"/>
  <c r="J104" i="13"/>
  <c r="I104" i="13"/>
  <c r="M123" i="3"/>
  <c r="L123" i="3"/>
  <c r="J123" i="3"/>
  <c r="K123" i="3"/>
  <c r="K134" i="3"/>
  <c r="J134" i="3"/>
  <c r="M134" i="3"/>
  <c r="L134" i="3"/>
  <c r="M130" i="3"/>
  <c r="L130" i="3"/>
  <c r="J130" i="3"/>
  <c r="K130" i="3"/>
  <c r="J119" i="3"/>
  <c r="M119" i="3"/>
  <c r="L119" i="3"/>
  <c r="K119" i="3"/>
  <c r="M115" i="3"/>
  <c r="L115" i="3"/>
  <c r="K115" i="3"/>
  <c r="J115" i="3"/>
  <c r="K126" i="3"/>
  <c r="M126" i="3"/>
  <c r="J126" i="3"/>
  <c r="L126" i="3"/>
  <c r="K186" i="3"/>
  <c r="J186" i="3"/>
  <c r="K197" i="3"/>
  <c r="J197" i="3"/>
  <c r="K121" i="3"/>
  <c r="J121" i="3"/>
  <c r="M121" i="3"/>
  <c r="L121" i="3"/>
  <c r="M132" i="3"/>
  <c r="L132" i="3"/>
  <c r="K132" i="3"/>
  <c r="J132" i="3"/>
  <c r="K113" i="3"/>
  <c r="J113" i="3"/>
  <c r="M113" i="3"/>
  <c r="L113" i="3"/>
  <c r="M124" i="3"/>
  <c r="L124" i="3"/>
  <c r="K124" i="3"/>
  <c r="J124" i="3"/>
  <c r="K194" i="3"/>
  <c r="J194" i="3"/>
  <c r="M194" i="3"/>
  <c r="K205" i="3"/>
  <c r="J205" i="3"/>
  <c r="L117" i="3"/>
  <c r="K117" i="3"/>
  <c r="J117" i="3"/>
  <c r="M117" i="3"/>
  <c r="L128" i="3"/>
  <c r="K128" i="3"/>
  <c r="J128" i="3"/>
  <c r="M128" i="3"/>
  <c r="J65" i="14"/>
  <c r="I65" i="14"/>
  <c r="K65" i="14"/>
  <c r="L133" i="3"/>
  <c r="K133" i="3"/>
  <c r="J133" i="3"/>
  <c r="M133" i="3"/>
  <c r="K122" i="3"/>
  <c r="J122" i="3"/>
  <c r="M122" i="3"/>
  <c r="L122" i="3"/>
  <c r="K118" i="3"/>
  <c r="J118" i="3"/>
  <c r="L118" i="3"/>
  <c r="M118" i="3"/>
  <c r="L129" i="3"/>
  <c r="K129" i="3"/>
  <c r="M129" i="3"/>
  <c r="J129" i="3"/>
  <c r="L125" i="3"/>
  <c r="K125" i="3"/>
  <c r="J125" i="3"/>
  <c r="M125" i="3"/>
  <c r="J114" i="3"/>
  <c r="M114" i="3"/>
  <c r="K114" i="3"/>
  <c r="L114" i="3"/>
  <c r="L190" i="3"/>
  <c r="K190" i="3"/>
  <c r="J190" i="3"/>
  <c r="M190" i="3"/>
  <c r="J201" i="3"/>
  <c r="K201" i="3"/>
  <c r="M55" i="12"/>
  <c r="L55" i="12"/>
  <c r="K55" i="12"/>
  <c r="J55" i="12"/>
  <c r="I55" i="12"/>
  <c r="M116" i="3"/>
  <c r="L116" i="3"/>
  <c r="K116" i="3"/>
  <c r="J116" i="3"/>
  <c r="J127" i="3"/>
  <c r="M127" i="3"/>
  <c r="L127" i="3"/>
  <c r="K127" i="3"/>
  <c r="K91" i="15"/>
  <c r="J91" i="15"/>
  <c r="I91" i="15"/>
  <c r="M91" i="15"/>
  <c r="L91" i="15"/>
  <c r="J46" i="2"/>
  <c r="K46" i="2"/>
  <c r="J43" i="2"/>
  <c r="M43" i="2"/>
  <c r="K43" i="2"/>
  <c r="L43" i="2"/>
  <c r="J193" i="3"/>
  <c r="M131" i="3"/>
  <c r="L131" i="3"/>
  <c r="K131" i="3"/>
  <c r="J131" i="3"/>
  <c r="M120" i="3"/>
  <c r="L120" i="3"/>
  <c r="J120" i="3"/>
  <c r="K120" i="3"/>
  <c r="K45" i="2"/>
  <c r="J45" i="2"/>
  <c r="K42" i="2"/>
  <c r="M42" i="2"/>
  <c r="J42" i="2"/>
  <c r="L42" i="2"/>
  <c r="L18" i="2"/>
  <c r="K18" i="2"/>
  <c r="J18" i="2"/>
  <c r="M18" i="2"/>
  <c r="M189" i="3"/>
  <c r="L189" i="3"/>
  <c r="K189" i="3"/>
  <c r="J189" i="3"/>
  <c r="L63" i="19" l="1"/>
  <c r="D133" i="19"/>
  <c r="D121" i="19"/>
  <c r="M197" i="3"/>
  <c r="L197" i="3"/>
  <c r="L107" i="19"/>
  <c r="L93" i="19"/>
  <c r="D149" i="19"/>
  <c r="D21" i="19"/>
  <c r="D23" i="19"/>
  <c r="J69" i="2"/>
  <c r="K69" i="2"/>
  <c r="L35" i="19"/>
  <c r="L37" i="19"/>
  <c r="D63" i="19"/>
  <c r="D147" i="19"/>
  <c r="D135" i="19"/>
  <c r="D79" i="19"/>
  <c r="M45" i="2"/>
  <c r="L45" i="2"/>
  <c r="M200" i="3"/>
  <c r="L200" i="3"/>
  <c r="L46" i="2"/>
  <c r="M46" i="2"/>
  <c r="J200" i="3"/>
  <c r="K200" i="3"/>
  <c r="L65" i="19"/>
  <c r="L119" i="19"/>
  <c r="L201" i="3"/>
  <c r="M201" i="3"/>
  <c r="L77" i="19"/>
  <c r="L9" i="19"/>
  <c r="D35" i="19"/>
  <c r="D37" i="19"/>
  <c r="D105" i="19"/>
  <c r="D161" i="19"/>
  <c r="L133" i="19"/>
  <c r="L91" i="19"/>
  <c r="L49" i="19"/>
  <c r="L51" i="19"/>
  <c r="L121" i="19"/>
  <c r="L135" i="19"/>
  <c r="D65" i="19"/>
  <c r="M69" i="2"/>
  <c r="L69" i="2"/>
  <c r="J204" i="3"/>
  <c r="K204" i="3"/>
  <c r="L105" i="19"/>
  <c r="D77" i="19"/>
  <c r="D93" i="19"/>
  <c r="D9" i="19"/>
  <c r="D107" i="19"/>
  <c r="M204" i="3"/>
  <c r="L204" i="3"/>
  <c r="M205" i="3"/>
  <c r="L205" i="3"/>
  <c r="L79" i="19"/>
  <c r="L21" i="19"/>
  <c r="L23" i="19"/>
  <c r="L147" i="19"/>
  <c r="L161" i="19"/>
  <c r="L149" i="19"/>
  <c r="D119" i="19"/>
  <c r="D91" i="19"/>
  <c r="D49" i="19"/>
  <c r="D51" i="19"/>
  <c r="K143" i="43"/>
  <c r="J81" i="19"/>
  <c r="J96" i="19"/>
  <c r="J95" i="19"/>
  <c r="J110" i="19"/>
  <c r="J112" i="19"/>
  <c r="J139" i="19"/>
  <c r="J60" i="19"/>
  <c r="J57" i="19"/>
  <c r="J142" i="19"/>
  <c r="J58" i="19"/>
  <c r="J69" i="19"/>
  <c r="J61" i="19"/>
  <c r="J68" i="19"/>
  <c r="J84" i="19"/>
  <c r="J101" i="19"/>
  <c r="J122" i="19"/>
  <c r="J118" i="19"/>
  <c r="J104" i="19"/>
  <c r="J127" i="19"/>
  <c r="J71" i="19"/>
  <c r="J146" i="19"/>
  <c r="J138" i="19"/>
  <c r="J113" i="19"/>
  <c r="J82" i="19"/>
  <c r="J80" i="19"/>
  <c r="J62" i="19"/>
  <c r="J87" i="19"/>
  <c r="J26" i="19"/>
  <c r="J27" i="19"/>
  <c r="J42" i="19"/>
  <c r="J46" i="19"/>
  <c r="J59" i="19"/>
  <c r="J155" i="19"/>
  <c r="J73" i="19"/>
  <c r="J147" i="19"/>
  <c r="H16" i="41"/>
  <c r="J102" i="19"/>
  <c r="J85" i="19"/>
  <c r="J140" i="19"/>
  <c r="J114" i="19"/>
  <c r="J143" i="19"/>
  <c r="J83" i="19"/>
  <c r="J150" i="19"/>
  <c r="J12" i="19"/>
  <c r="R24" i="19"/>
  <c r="R40" i="19"/>
  <c r="J43" i="19"/>
  <c r="J44" i="19"/>
  <c r="J45" i="19"/>
  <c r="J47" i="19"/>
  <c r="J48" i="19"/>
  <c r="J52" i="19"/>
  <c r="R56" i="19"/>
  <c r="R83" i="19"/>
  <c r="J156" i="19"/>
  <c r="R152" i="19"/>
  <c r="R144" i="19"/>
  <c r="K137" i="43"/>
  <c r="I16" i="41"/>
  <c r="J154" i="19"/>
  <c r="J128" i="19"/>
  <c r="J109" i="19"/>
  <c r="J66" i="19"/>
  <c r="J124" i="19"/>
  <c r="J144" i="19"/>
  <c r="J11" i="19"/>
  <c r="J13" i="19"/>
  <c r="J29" i="19"/>
  <c r="J33" i="19"/>
  <c r="J38" i="19"/>
  <c r="J70" i="19"/>
  <c r="L193" i="3"/>
  <c r="J76" i="19"/>
  <c r="J160" i="19"/>
  <c r="J89" i="19"/>
  <c r="R25" i="19"/>
  <c r="J28" i="19"/>
  <c r="J30" i="19"/>
  <c r="J31" i="19"/>
  <c r="J32" i="19"/>
  <c r="J34" i="19"/>
  <c r="R43" i="19"/>
  <c r="R47" i="19"/>
  <c r="R84" i="19"/>
  <c r="J129" i="19"/>
  <c r="J75" i="19"/>
  <c r="J99" i="19"/>
  <c r="J116" i="19"/>
  <c r="K141" i="41"/>
  <c r="K139" i="43"/>
  <c r="K144" i="41"/>
  <c r="K138" i="43"/>
  <c r="J77" i="19"/>
  <c r="J94" i="19"/>
  <c r="J131" i="19"/>
  <c r="J97" i="19"/>
  <c r="J126" i="19"/>
  <c r="J141" i="19"/>
  <c r="R74" i="19"/>
  <c r="R127" i="19"/>
  <c r="R76" i="19"/>
  <c r="R130" i="19"/>
  <c r="R110" i="19"/>
  <c r="R70" i="19"/>
  <c r="R89" i="19"/>
  <c r="R115" i="19"/>
  <c r="R124" i="19"/>
  <c r="R98" i="19"/>
  <c r="R136" i="19"/>
  <c r="R72" i="19"/>
  <c r="R58" i="19"/>
  <c r="R156" i="19"/>
  <c r="R61" i="19"/>
  <c r="R75" i="19"/>
  <c r="R101" i="19"/>
  <c r="R67" i="19"/>
  <c r="R160" i="19"/>
  <c r="R118" i="19"/>
  <c r="R100" i="19"/>
  <c r="R69" i="19"/>
  <c r="R57" i="19"/>
  <c r="J16" i="19"/>
  <c r="J20" i="19"/>
  <c r="R27" i="19"/>
  <c r="R42" i="19"/>
  <c r="R44" i="19"/>
  <c r="R45" i="19"/>
  <c r="R46" i="19"/>
  <c r="R48" i="19"/>
  <c r="R52" i="19"/>
  <c r="J53" i="19"/>
  <c r="J54" i="19"/>
  <c r="J55" i="19"/>
  <c r="J90" i="19"/>
  <c r="J130" i="19"/>
  <c r="R60" i="19"/>
  <c r="J72" i="19"/>
  <c r="K137" i="41"/>
  <c r="K142" i="43"/>
  <c r="C57" i="12"/>
  <c r="AA10" i="17"/>
  <c r="AA17" i="17"/>
  <c r="AA16" i="17"/>
  <c r="K145" i="41"/>
  <c r="J145" i="19"/>
  <c r="J111" i="19"/>
  <c r="J157" i="19"/>
  <c r="J100" i="19"/>
  <c r="J74" i="19"/>
  <c r="J158" i="19"/>
  <c r="J115" i="19"/>
  <c r="R11" i="19"/>
  <c r="R12" i="19"/>
  <c r="R13" i="19"/>
  <c r="J14" i="19"/>
  <c r="J15" i="19"/>
  <c r="J17" i="19"/>
  <c r="J18" i="19"/>
  <c r="J19" i="19"/>
  <c r="J24" i="19"/>
  <c r="R30" i="19"/>
  <c r="R34" i="19"/>
  <c r="J103" i="19"/>
  <c r="R126" i="19"/>
  <c r="R81" i="19"/>
  <c r="J108" i="19"/>
  <c r="J151" i="19"/>
  <c r="R139" i="19"/>
  <c r="K144" i="43"/>
  <c r="G57" i="12"/>
  <c r="AA10" i="16"/>
  <c r="AA12" i="16"/>
  <c r="AA16" i="16"/>
  <c r="AA20" i="16"/>
  <c r="AA14" i="16"/>
  <c r="AA18" i="16"/>
  <c r="K139" i="41"/>
  <c r="L186" i="3"/>
  <c r="J121" i="19"/>
  <c r="J79" i="19"/>
  <c r="J123" i="19"/>
  <c r="J152" i="19"/>
  <c r="J136" i="19"/>
  <c r="J39" i="19"/>
  <c r="J40" i="19"/>
  <c r="J41" i="19"/>
  <c r="J125" i="19"/>
  <c r="J117" i="19"/>
  <c r="J132" i="19"/>
  <c r="J153" i="19"/>
  <c r="J10" i="19"/>
  <c r="J25" i="19"/>
  <c r="J56" i="19"/>
  <c r="J86" i="19"/>
  <c r="J159" i="19"/>
  <c r="J67" i="19"/>
  <c r="K138" i="41"/>
  <c r="K141" i="43"/>
  <c r="L68" i="2"/>
  <c r="K68" i="2"/>
  <c r="J68" i="2"/>
  <c r="N68" i="2"/>
  <c r="M68" i="2"/>
  <c r="L71" i="2"/>
  <c r="K71" i="2"/>
  <c r="J71" i="2"/>
  <c r="N71" i="2"/>
  <c r="M71" i="2"/>
  <c r="L198" i="3"/>
  <c r="K198" i="3"/>
  <c r="J198" i="3"/>
  <c r="M198" i="3"/>
  <c r="M187" i="3"/>
  <c r="L187" i="3"/>
  <c r="J187" i="3"/>
  <c r="K187" i="3"/>
  <c r="K202" i="3"/>
  <c r="M202" i="3"/>
  <c r="L202" i="3"/>
  <c r="J202" i="3"/>
  <c r="K191" i="3"/>
  <c r="M191" i="3"/>
  <c r="J191" i="3"/>
  <c r="L191" i="3"/>
  <c r="J195" i="3"/>
  <c r="M195" i="3"/>
  <c r="L195" i="3"/>
  <c r="K195" i="3"/>
  <c r="L206" i="3"/>
  <c r="K206" i="3"/>
  <c r="J206" i="3"/>
  <c r="M206" i="3"/>
  <c r="M70" i="2"/>
  <c r="L70" i="2"/>
  <c r="K70" i="2"/>
  <c r="J70" i="2"/>
  <c r="L67" i="2"/>
  <c r="K67" i="2"/>
  <c r="M67" i="2"/>
  <c r="J67" i="2"/>
  <c r="M17" i="2"/>
  <c r="L17" i="2"/>
  <c r="K17" i="2"/>
  <c r="J17" i="2"/>
  <c r="L44" i="2"/>
  <c r="K44" i="2"/>
  <c r="J44" i="2"/>
  <c r="M44" i="2"/>
  <c r="K199" i="3"/>
  <c r="M199" i="3"/>
  <c r="J199" i="3"/>
  <c r="L199" i="3"/>
  <c r="M188" i="3"/>
  <c r="L188" i="3"/>
  <c r="K188" i="3"/>
  <c r="J188" i="3"/>
  <c r="J203" i="3"/>
  <c r="M203" i="3"/>
  <c r="L203" i="3"/>
  <c r="K203" i="3"/>
  <c r="J192" i="3"/>
  <c r="K192" i="3"/>
  <c r="M192" i="3"/>
  <c r="L192" i="3"/>
  <c r="M196" i="3"/>
  <c r="L196" i="3"/>
  <c r="K196" i="3"/>
  <c r="J196" i="3"/>
  <c r="K207" i="3"/>
  <c r="J207" i="3"/>
  <c r="L207" i="3"/>
  <c r="M207" i="3"/>
  <c r="AA20" i="13"/>
  <c r="Z20" i="13"/>
  <c r="Y20" i="13"/>
  <c r="X20" i="13"/>
  <c r="W20" i="13"/>
  <c r="L54" i="12"/>
  <c r="K54" i="12"/>
  <c r="J54" i="12"/>
  <c r="M54" i="12"/>
  <c r="I54" i="12"/>
  <c r="N54" i="12"/>
  <c r="Q7" i="19"/>
  <c r="J53" i="12"/>
  <c r="I53" i="12"/>
  <c r="H57" i="12"/>
  <c r="N53" i="12"/>
  <c r="M53" i="12"/>
  <c r="L53" i="12"/>
  <c r="K53" i="12"/>
  <c r="N56" i="12"/>
  <c r="M56" i="12"/>
  <c r="L56" i="12"/>
  <c r="K56" i="12"/>
  <c r="J56" i="12"/>
  <c r="I56" i="12"/>
  <c r="AA21" i="15"/>
  <c r="Z21" i="15"/>
  <c r="X21" i="15"/>
  <c r="W21" i="15"/>
  <c r="Y21" i="15"/>
  <c r="L160" i="13"/>
  <c r="K160" i="13"/>
  <c r="J160" i="13"/>
  <c r="I160" i="13"/>
  <c r="M160" i="13"/>
  <c r="J48" i="13"/>
  <c r="I48" i="13"/>
  <c r="M48" i="13"/>
  <c r="L48" i="13"/>
  <c r="K48" i="13"/>
  <c r="I34" i="13"/>
  <c r="M34" i="13"/>
  <c r="L34" i="13"/>
  <c r="K34" i="13"/>
  <c r="J34" i="13"/>
  <c r="V23" i="14"/>
  <c r="T23" i="14"/>
  <c r="U23" i="14"/>
  <c r="M146" i="13"/>
  <c r="K146" i="13"/>
  <c r="J146" i="13"/>
  <c r="I146" i="13"/>
  <c r="L146" i="13"/>
  <c r="L77" i="17"/>
  <c r="M77" i="17"/>
  <c r="K77" i="17"/>
  <c r="J77" i="17"/>
  <c r="I77" i="17"/>
  <c r="K51" i="17"/>
  <c r="J51" i="17"/>
  <c r="M51" i="17"/>
  <c r="L51" i="17"/>
  <c r="I51" i="17"/>
  <c r="I91" i="17"/>
  <c r="M91" i="17"/>
  <c r="K91" i="17"/>
  <c r="J91" i="17"/>
  <c r="L91" i="17"/>
  <c r="L65" i="17"/>
  <c r="K65" i="17"/>
  <c r="M65" i="17"/>
  <c r="J65" i="17"/>
  <c r="I65" i="17"/>
  <c r="L133" i="17"/>
  <c r="K133" i="17"/>
  <c r="M133" i="17"/>
  <c r="J133" i="17"/>
  <c r="I133" i="17"/>
  <c r="K107" i="17"/>
  <c r="J107" i="17"/>
  <c r="I107" i="17"/>
  <c r="M107" i="17"/>
  <c r="L107" i="17"/>
  <c r="I135" i="17"/>
  <c r="M135" i="17"/>
  <c r="L135" i="17"/>
  <c r="K135" i="17"/>
  <c r="J135" i="17"/>
  <c r="L121" i="17"/>
  <c r="I121" i="17"/>
  <c r="M121" i="17"/>
  <c r="K121" i="17"/>
  <c r="J121" i="17"/>
  <c r="M161" i="17"/>
  <c r="J161" i="17"/>
  <c r="L161" i="17"/>
  <c r="K161" i="17"/>
  <c r="I161" i="17"/>
  <c r="M147" i="17"/>
  <c r="L147" i="17"/>
  <c r="I147" i="17"/>
  <c r="K147" i="17"/>
  <c r="J147" i="17"/>
  <c r="M93" i="17"/>
  <c r="J93" i="17"/>
  <c r="L93" i="17"/>
  <c r="K93" i="17"/>
  <c r="I93" i="17"/>
  <c r="K63" i="17"/>
  <c r="M63" i="17"/>
  <c r="L63" i="17"/>
  <c r="J63" i="17"/>
  <c r="I63" i="17"/>
  <c r="M79" i="17"/>
  <c r="L79" i="17"/>
  <c r="I79" i="17"/>
  <c r="K79" i="17"/>
  <c r="J79" i="17"/>
  <c r="J105" i="17"/>
  <c r="I105" i="17"/>
  <c r="M105" i="17"/>
  <c r="L105" i="17"/>
  <c r="K105" i="17"/>
  <c r="K119" i="17"/>
  <c r="J119" i="17"/>
  <c r="M119" i="17"/>
  <c r="L119" i="17"/>
  <c r="I119" i="17"/>
  <c r="J149" i="17"/>
  <c r="I149" i="17"/>
  <c r="M149" i="17"/>
  <c r="L149" i="17"/>
  <c r="K149" i="17"/>
  <c r="Z21" i="17"/>
  <c r="Y21" i="17"/>
  <c r="AA21" i="17"/>
  <c r="W21" i="17"/>
  <c r="X21" i="17"/>
  <c r="W21" i="16"/>
  <c r="AA21" i="16"/>
  <c r="Z21" i="16"/>
  <c r="Y21" i="16"/>
  <c r="X21" i="16"/>
  <c r="I7" i="19"/>
  <c r="U91" i="19"/>
  <c r="U21" i="19"/>
  <c r="U23" i="19"/>
  <c r="U49" i="19"/>
  <c r="U37" i="19"/>
  <c r="U63" i="19"/>
  <c r="U9" i="19"/>
  <c r="Z9" i="19" s="1"/>
  <c r="U35" i="19"/>
  <c r="U105" i="19"/>
  <c r="U51" i="19"/>
  <c r="Z69" i="19"/>
  <c r="U77" i="19"/>
  <c r="U107" i="19"/>
  <c r="U133" i="19"/>
  <c r="U65" i="19"/>
  <c r="S7" i="19"/>
  <c r="U79" i="19"/>
  <c r="U93" i="19"/>
  <c r="U119" i="19"/>
  <c r="U121" i="19"/>
  <c r="Z121" i="19" s="1"/>
  <c r="U147" i="19"/>
  <c r="U135" i="19"/>
  <c r="U161" i="19"/>
  <c r="U149" i="19"/>
  <c r="Z149" i="19" s="1"/>
  <c r="H119" i="19"/>
  <c r="J119" i="19"/>
  <c r="J93" i="19"/>
  <c r="H93" i="19"/>
  <c r="H105" i="19"/>
  <c r="J105" i="19"/>
  <c r="H91" i="19"/>
  <c r="J91" i="19"/>
  <c r="H65" i="19"/>
  <c r="J65" i="19"/>
  <c r="H149" i="19"/>
  <c r="J149" i="19"/>
  <c r="J161" i="19"/>
  <c r="H161" i="19"/>
  <c r="H135" i="19"/>
  <c r="J135" i="19"/>
  <c r="R133" i="19"/>
  <c r="P133" i="19"/>
  <c r="R107" i="19"/>
  <c r="P107" i="19"/>
  <c r="P119" i="19"/>
  <c r="R119" i="19"/>
  <c r="R93" i="19"/>
  <c r="P93" i="19"/>
  <c r="P105" i="19"/>
  <c r="R105" i="19"/>
  <c r="P79" i="19"/>
  <c r="R79" i="19"/>
  <c r="P149" i="19"/>
  <c r="R149" i="19"/>
  <c r="X147" i="19"/>
  <c r="X121" i="19"/>
  <c r="X133" i="19"/>
  <c r="X107" i="19"/>
  <c r="X119" i="19"/>
  <c r="X93" i="19"/>
  <c r="H9" i="19"/>
  <c r="J9" i="19"/>
  <c r="P9" i="19"/>
  <c r="R9" i="19"/>
  <c r="X9" i="19"/>
  <c r="H21" i="19"/>
  <c r="J21" i="19"/>
  <c r="P21" i="19"/>
  <c r="R21" i="19"/>
  <c r="X21" i="19"/>
  <c r="H23" i="19"/>
  <c r="J23" i="19"/>
  <c r="P23" i="19"/>
  <c r="R23" i="19"/>
  <c r="X23" i="19"/>
  <c r="H35" i="19"/>
  <c r="J35" i="19"/>
  <c r="P35" i="19"/>
  <c r="R35" i="19"/>
  <c r="X35" i="19"/>
  <c r="H37" i="19"/>
  <c r="J37" i="19"/>
  <c r="P37" i="19"/>
  <c r="R37" i="19"/>
  <c r="X37" i="19"/>
  <c r="H49" i="19"/>
  <c r="J49" i="19"/>
  <c r="P49" i="19"/>
  <c r="R49" i="19"/>
  <c r="X49" i="19"/>
  <c r="H51" i="19"/>
  <c r="J51" i="19"/>
  <c r="P51" i="19"/>
  <c r="R51" i="19"/>
  <c r="X51" i="19"/>
  <c r="J63" i="19"/>
  <c r="H63" i="19"/>
  <c r="R63" i="19"/>
  <c r="P63" i="19"/>
  <c r="X63" i="19"/>
  <c r="X105" i="19"/>
  <c r="X135" i="19"/>
  <c r="R91" i="19"/>
  <c r="P91" i="19"/>
  <c r="J107" i="19"/>
  <c r="H107" i="19"/>
  <c r="J133" i="19"/>
  <c r="H133" i="19"/>
  <c r="P161" i="19"/>
  <c r="R161" i="19"/>
  <c r="R65" i="19"/>
  <c r="P65" i="19"/>
  <c r="R121" i="19"/>
  <c r="P121" i="19"/>
  <c r="R147" i="19"/>
  <c r="P147" i="19"/>
  <c r="R22" i="21"/>
  <c r="T22" i="21"/>
  <c r="S22" i="21"/>
  <c r="L160" i="28"/>
  <c r="K160" i="28"/>
  <c r="I160" i="28"/>
  <c r="M160" i="28"/>
  <c r="J160" i="28"/>
  <c r="M48" i="28"/>
  <c r="L48" i="28"/>
  <c r="K48" i="28"/>
  <c r="J48" i="28"/>
  <c r="I48" i="28"/>
  <c r="M118" i="28"/>
  <c r="L118" i="28"/>
  <c r="I118" i="28"/>
  <c r="K118" i="28"/>
  <c r="J118" i="28"/>
  <c r="M132" i="28"/>
  <c r="J132" i="28"/>
  <c r="I132" i="28"/>
  <c r="L132" i="28"/>
  <c r="K132" i="28"/>
  <c r="I62" i="28"/>
  <c r="J62" i="28"/>
  <c r="M62" i="28"/>
  <c r="L62" i="28"/>
  <c r="K62" i="28"/>
  <c r="O146" i="41"/>
  <c r="N146" i="41"/>
  <c r="M146" i="41"/>
  <c r="L146" i="41"/>
  <c r="G146" i="41"/>
  <c r="I146" i="41"/>
  <c r="H146" i="41"/>
  <c r="K146" i="41" s="1"/>
  <c r="I146" i="43"/>
  <c r="H146" i="43"/>
  <c r="K146" i="43" s="1"/>
  <c r="G146" i="43"/>
  <c r="O146" i="43"/>
  <c r="N146" i="43"/>
  <c r="M146" i="43"/>
  <c r="L146" i="43"/>
  <c r="T77" i="19" l="1"/>
  <c r="C37" i="19"/>
  <c r="I37" i="19" s="1"/>
  <c r="I38" i="19"/>
  <c r="I12" i="19"/>
  <c r="I44" i="19"/>
  <c r="C23" i="19"/>
  <c r="I23" i="19" s="1"/>
  <c r="I24" i="19"/>
  <c r="I30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Q42" i="19"/>
  <c r="Q16" i="19"/>
  <c r="Q48" i="19"/>
  <c r="Q19" i="19"/>
  <c r="Q53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T79" i="19"/>
  <c r="T147" i="19"/>
  <c r="T21" i="19"/>
  <c r="T23" i="19"/>
  <c r="T107" i="19"/>
  <c r="I25" i="19"/>
  <c r="I29" i="19"/>
  <c r="I17" i="19"/>
  <c r="I32" i="19"/>
  <c r="I39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K23" i="19"/>
  <c r="Q23" i="19" s="1"/>
  <c r="Q24" i="19"/>
  <c r="Q33" i="19"/>
  <c r="Q12" i="19"/>
  <c r="Q28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104" i="19"/>
  <c r="T133" i="19"/>
  <c r="I54" i="19"/>
  <c r="I11" i="19"/>
  <c r="I34" i="19"/>
  <c r="I14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47" i="19"/>
  <c r="Q39" i="19"/>
  <c r="Q32" i="19"/>
  <c r="Q29" i="19"/>
  <c r="Q54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T65" i="19"/>
  <c r="I26" i="19"/>
  <c r="I74" i="19"/>
  <c r="I137" i="19"/>
  <c r="Q43" i="19"/>
  <c r="Q15" i="19"/>
  <c r="K79" i="19"/>
  <c r="Q79" i="19" s="1"/>
  <c r="Q80" i="19"/>
  <c r="Q110" i="19"/>
  <c r="Q159" i="19"/>
  <c r="T105" i="19"/>
  <c r="T35" i="19"/>
  <c r="T37" i="19"/>
  <c r="I18" i="19"/>
  <c r="I28" i="19"/>
  <c r="I43" i="19"/>
  <c r="I31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30" i="19"/>
  <c r="Q56" i="19"/>
  <c r="K37" i="19"/>
  <c r="Q37" i="19" s="1"/>
  <c r="Q38" i="19"/>
  <c r="K9" i="19"/>
  <c r="Q9" i="19" s="1"/>
  <c r="Q10" i="19"/>
  <c r="Q60" i="19"/>
  <c r="Q71" i="19"/>
  <c r="Q82" i="19"/>
  <c r="Q90" i="19"/>
  <c r="Q101" i="19"/>
  <c r="Q112" i="19"/>
  <c r="Q123" i="19"/>
  <c r="Q131" i="19"/>
  <c r="Q142" i="19"/>
  <c r="K161" i="19"/>
  <c r="Q161" i="19" s="1"/>
  <c r="Q153" i="19"/>
  <c r="C49" i="19"/>
  <c r="I49" i="19" s="1"/>
  <c r="I41" i="19"/>
  <c r="I85" i="19"/>
  <c r="I145" i="19"/>
  <c r="K49" i="19"/>
  <c r="Q49" i="19" s="1"/>
  <c r="Q41" i="19"/>
  <c r="Q20" i="19"/>
  <c r="K77" i="19"/>
  <c r="Q77" i="19" s="1"/>
  <c r="Q69" i="19"/>
  <c r="Q118" i="19"/>
  <c r="Q151" i="19"/>
  <c r="T93" i="19"/>
  <c r="T121" i="19"/>
  <c r="I42" i="19"/>
  <c r="I53" i="19"/>
  <c r="I45" i="19"/>
  <c r="C51" i="19"/>
  <c r="I51" i="19" s="1"/>
  <c r="I52" i="19"/>
  <c r="I40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Q26" i="19"/>
  <c r="Q17" i="19"/>
  <c r="Q14" i="19"/>
  <c r="Q46" i="19"/>
  <c r="Q18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T161" i="19"/>
  <c r="I19" i="19"/>
  <c r="I47" i="19"/>
  <c r="I126" i="19"/>
  <c r="Q58" i="19"/>
  <c r="Q99" i="19"/>
  <c r="Q140" i="19"/>
  <c r="T119" i="19"/>
  <c r="T9" i="19"/>
  <c r="T135" i="19"/>
  <c r="C63" i="19"/>
  <c r="I63" i="19" s="1"/>
  <c r="I55" i="19"/>
  <c r="I16" i="19"/>
  <c r="C9" i="19"/>
  <c r="I9" i="19" s="1"/>
  <c r="I1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K21" i="19"/>
  <c r="Q21" i="19" s="1"/>
  <c r="Q13" i="19"/>
  <c r="Q34" i="19"/>
  <c r="Q31" i="19"/>
  <c r="K63" i="19"/>
  <c r="Q63" i="19" s="1"/>
  <c r="Q55" i="19"/>
  <c r="K35" i="19"/>
  <c r="Q35" i="19" s="1"/>
  <c r="Q27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T63" i="19"/>
  <c r="I46" i="19"/>
  <c r="C65" i="19"/>
  <c r="I65" i="19" s="1"/>
  <c r="I66" i="19"/>
  <c r="I96" i="19"/>
  <c r="I115" i="19"/>
  <c r="I156" i="19"/>
  <c r="Q45" i="19"/>
  <c r="Q88" i="19"/>
  <c r="Q129" i="19"/>
  <c r="T91" i="19"/>
  <c r="T49" i="19"/>
  <c r="T51" i="19"/>
  <c r="T149" i="19"/>
  <c r="I20" i="19"/>
  <c r="I33" i="19"/>
  <c r="C35" i="19"/>
  <c r="I35" i="19" s="1"/>
  <c r="I27" i="19"/>
  <c r="I15" i="19"/>
  <c r="C21" i="19"/>
  <c r="I21" i="19" s="1"/>
  <c r="I13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Q25" i="19"/>
  <c r="K51" i="19"/>
  <c r="Q51" i="19" s="1"/>
  <c r="Q52" i="19"/>
  <c r="Q40" i="19"/>
  <c r="Q11" i="19"/>
  <c r="Q44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Z24" i="19"/>
  <c r="Z95" i="19"/>
  <c r="Z70" i="19"/>
  <c r="Z40" i="19"/>
  <c r="Z129" i="19"/>
  <c r="Z132" i="19"/>
  <c r="Z44" i="19"/>
  <c r="Z160" i="19"/>
  <c r="Z159" i="19"/>
  <c r="Z99" i="19"/>
  <c r="Z28" i="19"/>
  <c r="Z152" i="19"/>
  <c r="Z153" i="19"/>
  <c r="Z111" i="19"/>
  <c r="Z65" i="19"/>
  <c r="Z52" i="19"/>
  <c r="Z63" i="19"/>
  <c r="Z21" i="19"/>
  <c r="Z143" i="19"/>
  <c r="Z157" i="19"/>
  <c r="Z74" i="19"/>
  <c r="Z57" i="19"/>
  <c r="Z144" i="19"/>
  <c r="Z138" i="19"/>
  <c r="Z59" i="19"/>
  <c r="Z90" i="19"/>
  <c r="Z75" i="19"/>
  <c r="Z98" i="19"/>
  <c r="Z61" i="19"/>
  <c r="Z89" i="19"/>
  <c r="Z126" i="19"/>
  <c r="Z46" i="19"/>
  <c r="Z135" i="19"/>
  <c r="Z94" i="19"/>
  <c r="Z125" i="19"/>
  <c r="Z105" i="19"/>
  <c r="Z37" i="19"/>
  <c r="Z91" i="19"/>
  <c r="Z158" i="19"/>
  <c r="Z109" i="19"/>
  <c r="Z62" i="19"/>
  <c r="Z15" i="19"/>
  <c r="Z142" i="19"/>
  <c r="Z145" i="19"/>
  <c r="Z30" i="19"/>
  <c r="Z34" i="19"/>
  <c r="Z26" i="19"/>
  <c r="Z104" i="19"/>
  <c r="Z96" i="19"/>
  <c r="Z11" i="19"/>
  <c r="Z161" i="19"/>
  <c r="Z51" i="19"/>
  <c r="Z13" i="19"/>
  <c r="Z31" i="19"/>
  <c r="Z12" i="19"/>
  <c r="Z68" i="19"/>
  <c r="Z110" i="19"/>
  <c r="Z136" i="19"/>
  <c r="Z93" i="19"/>
  <c r="Z133" i="19"/>
  <c r="Z97" i="19"/>
  <c r="Z38" i="19"/>
  <c r="Z83" i="19"/>
  <c r="Z81" i="19"/>
  <c r="Z73" i="19"/>
  <c r="Z60" i="19"/>
  <c r="Z20" i="19"/>
  <c r="Z131" i="19"/>
  <c r="Z88" i="19"/>
  <c r="Z114" i="19"/>
  <c r="Z115" i="19"/>
  <c r="Z18" i="19"/>
  <c r="Z155" i="19"/>
  <c r="Z102" i="19"/>
  <c r="Z19" i="19"/>
  <c r="Z119" i="19"/>
  <c r="Z66" i="19"/>
  <c r="Z55" i="19"/>
  <c r="Z76" i="19"/>
  <c r="Z82" i="19"/>
  <c r="Z53" i="19"/>
  <c r="Z33" i="19"/>
  <c r="Z139" i="19"/>
  <c r="Z79" i="19"/>
  <c r="Z108" i="19"/>
  <c r="Z27" i="19"/>
  <c r="Z49" i="19"/>
  <c r="Z101" i="19"/>
  <c r="Z100" i="19"/>
  <c r="Z67" i="19"/>
  <c r="Z141" i="19"/>
  <c r="Z47" i="19"/>
  <c r="Z71" i="19"/>
  <c r="Z146" i="19"/>
  <c r="Z56" i="19"/>
  <c r="Z127" i="19"/>
  <c r="Z84" i="19"/>
  <c r="Z116" i="19"/>
  <c r="Z103" i="19"/>
  <c r="Z130" i="19"/>
  <c r="Z118" i="19"/>
  <c r="Z147" i="19"/>
  <c r="Z80" i="19"/>
  <c r="Z107" i="19"/>
  <c r="Z35" i="19"/>
  <c r="Z41" i="19"/>
  <c r="Z87" i="19"/>
  <c r="Z48" i="19"/>
  <c r="Z72" i="19"/>
  <c r="Z85" i="19"/>
  <c r="Z154" i="19"/>
  <c r="Z14" i="19"/>
  <c r="Z123" i="19"/>
  <c r="Z42" i="19"/>
  <c r="Z124" i="19"/>
  <c r="Z151" i="19"/>
  <c r="Z113" i="19"/>
  <c r="Z39" i="19"/>
  <c r="Z16" i="19"/>
  <c r="Z112" i="19"/>
  <c r="Z25" i="19"/>
  <c r="Z150" i="19"/>
  <c r="Z122" i="19"/>
  <c r="Z77" i="19"/>
  <c r="Z10" i="19"/>
  <c r="Z23" i="19"/>
  <c r="Z86" i="19"/>
  <c r="Z32" i="19"/>
  <c r="Z156" i="19"/>
  <c r="Z29" i="19"/>
  <c r="Z140" i="19"/>
  <c r="Z117" i="19"/>
  <c r="Z43" i="19"/>
  <c r="Z137" i="19"/>
  <c r="Z54" i="19"/>
  <c r="Z128" i="19"/>
  <c r="Z45" i="19"/>
  <c r="Z17" i="19"/>
  <c r="Z58" i="19"/>
  <c r="Y7" i="19"/>
  <c r="J57" i="12"/>
  <c r="I57" i="12"/>
  <c r="K57" i="12"/>
  <c r="M57" i="12"/>
  <c r="N57" i="12"/>
  <c r="L57" i="12"/>
  <c r="S9" i="19" l="1"/>
  <c r="Y9" i="19" s="1"/>
  <c r="Y10" i="19"/>
  <c r="Y113" i="19"/>
  <c r="Y31" i="19"/>
  <c r="Y29" i="19"/>
  <c r="Y56" i="19"/>
  <c r="Y54" i="19"/>
  <c r="Y33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Y72" i="19"/>
  <c r="Y124" i="19"/>
  <c r="Y14" i="19"/>
  <c r="Y46" i="19"/>
  <c r="Y20" i="19"/>
  <c r="Y17" i="19"/>
  <c r="Y42" i="19"/>
  <c r="Y60" i="19"/>
  <c r="Y71" i="19"/>
  <c r="Y82" i="19"/>
  <c r="Y90" i="19"/>
  <c r="Y101" i="19"/>
  <c r="Y112" i="19"/>
  <c r="Y123" i="19"/>
  <c r="Y131" i="19"/>
  <c r="Y142" i="19"/>
  <c r="S161" i="19"/>
  <c r="Y161" i="19" s="1"/>
  <c r="Y153" i="19"/>
  <c r="Y61" i="19"/>
  <c r="Y102" i="19"/>
  <c r="Y48" i="19"/>
  <c r="S35" i="19"/>
  <c r="Y35" i="19" s="1"/>
  <c r="Y27" i="19"/>
  <c r="S63" i="19"/>
  <c r="Y63" i="19" s="1"/>
  <c r="Y55" i="19"/>
  <c r="Y34" i="19"/>
  <c r="S23" i="19"/>
  <c r="Y23" i="19" s="1"/>
  <c r="Y2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Y53" i="19"/>
  <c r="S93" i="19"/>
  <c r="Y93" i="19" s="1"/>
  <c r="Y94" i="19"/>
  <c r="S21" i="19"/>
  <c r="Y21" i="19" s="1"/>
  <c r="Y13" i="19"/>
  <c r="Y44" i="19"/>
  <c r="Y11" i="19"/>
  <c r="Y43" i="19"/>
  <c r="Y32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Y15" i="19"/>
  <c r="S91" i="19"/>
  <c r="Y91" i="19" s="1"/>
  <c r="Y83" i="19"/>
  <c r="Y154" i="19"/>
  <c r="Y30" i="19"/>
  <c r="Y40" i="19"/>
  <c r="Y19" i="19"/>
  <c r="S51" i="19"/>
  <c r="Y51" i="19" s="1"/>
  <c r="Y52" i="19"/>
  <c r="S49" i="19"/>
  <c r="Y49" i="19" s="1"/>
  <c r="Y41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S37" i="19"/>
  <c r="Y37" i="19" s="1"/>
  <c r="Y38" i="19"/>
  <c r="Y132" i="19"/>
  <c r="Y47" i="19"/>
  <c r="Y28" i="19"/>
  <c r="Y1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Y26" i="19"/>
  <c r="Y143" i="19"/>
  <c r="Y18" i="19"/>
  <c r="Y12" i="19"/>
  <c r="Y39" i="19"/>
  <c r="Y45" i="19"/>
  <c r="Y25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</calcChain>
</file>

<file path=xl/sharedStrings.xml><?xml version="1.0" encoding="utf-8"?>
<sst xmlns="http://schemas.openxmlformats.org/spreadsheetml/2006/main" count="5302" uniqueCount="306">
  <si>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</si>
  <si>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</si>
  <si>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</si>
  <si>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</si>
  <si>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</si>
  <si>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</si>
  <si>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</si>
  <si>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</si>
  <si>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</si>
  <si>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</si>
  <si>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</si>
  <si>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</si>
  <si>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</si>
  <si>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</si>
  <si>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</si>
  <si>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</si>
  <si>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</si>
  <si>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</si>
  <si>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</si>
  <si>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</si>
  <si>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</si>
  <si>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</si>
  <si>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</si>
  <si>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</si>
  <si>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</si>
  <si>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</si>
  <si>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</si>
  <si>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</si>
  <si>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</si>
  <si>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</si>
  <si>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</si>
  <si>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</si>
  <si>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</si>
  <si>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</si>
  <si>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</si>
  <si>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</si>
  <si>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</si>
  <si>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</si>
  <si>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</si>
  <si>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</si>
  <si>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</si>
  <si>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</si>
  <si>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</si>
  <si>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</si>
  <si>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</si>
  <si>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</si>
  <si>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</si>
  <si>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</si>
  <si>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</si>
  <si>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</si>
  <si>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</si>
  <si>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</si>
  <si>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</si>
  <si>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</si>
  <si>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</si>
  <si>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</si>
  <si>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</si>
  <si>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</si>
  <si>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</si>
  <si>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</si>
  <si>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</si>
  <si>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</si>
  <si>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</si>
  <si>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</si>
  <si>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</si>
  <si>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</si>
  <si>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</si>
  <si>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</si>
  <si>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</si>
  <si>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</si>
  <si>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</si>
  <si>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</si>
  <si>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</si>
  <si>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</si>
  <si>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</si>
  <si>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</si>
  <si>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</si>
  <si>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</si>
  <si>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</si>
  <si>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</si>
  <si>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</si>
  <si>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</si>
  <si>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</si>
  <si>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</si>
  <si>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</si>
  <si>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</si>
  <si>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</si>
  <si>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</si>
  <si>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</si>
  <si>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</si>
  <si>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</si>
  <si>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</si>
  <si>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</si>
  <si>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</si>
  <si>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</si>
  <si>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</si>
  <si>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</si>
  <si>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</si>
  <si>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</si>
  <si>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</si>
  <si>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</si>
  <si>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</si>
  <si>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</si>
  <si>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</si>
  <si>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</si>
  <si>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</si>
  <si>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</si>
  <si>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</si>
  <si>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</si>
  <si>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</si>
  <si>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</si>
  <si>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</si>
  <si>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</si>
  <si>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</si>
  <si>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</si>
  <si>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</si>
  <si>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</si>
  <si>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</si>
  <si>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</si>
  <si>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</si>
  <si>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</si>
  <si>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</si>
  <si>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</si>
  <si>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</si>
  <si>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</si>
  <si>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</si>
  <si>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</si>
  <si>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</si>
  <si>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</si>
  <si>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</si>
  <si>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</si>
  <si>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</si>
  <si>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</si>
  <si>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</si>
  <si>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</si>
  <si>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</si>
  <si>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</si>
  <si>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</si>
  <si>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</si>
  <si>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</si>
  <si>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</si>
  <si>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</si>
  <si>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</si>
  <si>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</si>
  <si>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</si>
  <si>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</si>
  <si>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</si>
  <si>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</si>
  <si>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</si>
  <si>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</si>
  <si>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</si>
  <si>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</si>
  <si>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</si>
  <si>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</si>
  <si>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</si>
  <si>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</si>
  <si>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</si>
  <si>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</si>
  <si>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</si>
  <si>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</si>
  <si>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</si>
  <si>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</si>
  <si>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</si>
  <si>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</si>
  <si>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</si>
  <si>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</si>
  <si>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</si>
  <si>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</si>
  <si>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</si>
  <si>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</si>
  <si>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</si>
  <si>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</si>
  <si>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</si>
  <si>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</si>
  <si>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</si>
  <si>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</si>
  <si>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</si>
  <si>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</si>
  <si>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</si>
  <si>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</si>
  <si>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</si>
  <si>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</si>
  <si>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</si>
  <si>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</si>
  <si>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</si>
  <si>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</si>
  <si>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</si>
  <si>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</si>
  <si>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</si>
  <si>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</si>
  <si>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</si>
  <si>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</si>
  <si>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</si>
  <si>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</si>
  <si>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</si>
  <si>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</si>
  <si>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</si>
  <si>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</si>
  <si>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</si>
  <si>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</si>
  <si>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</si>
  <si>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</si>
  <si>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</si>
  <si>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</si>
  <si>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</si>
  <si>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</si>
  <si>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</si>
  <si>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</si>
  <si>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</si>
  <si>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</si>
  <si>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</si>
  <si>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</si>
  <si>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</si>
  <si>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</si>
  <si>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</si>
  <si>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</si>
  <si>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</si>
  <si>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</si>
  <si>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</si>
  <si>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</si>
  <si>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</si>
  <si>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</si>
  <si>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</si>
  <si>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</si>
  <si>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</si>
  <si>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</si>
  <si>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</si>
  <si>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-</t>
  </si>
  <si>
    <t>agosto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</si>
  <si>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</si>
  <si>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</si>
  <si>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</si>
  <si>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</si>
  <si>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</si>
  <si>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</si>
  <si>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</si>
  <si>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</si>
  <si>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</si>
  <si>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</si>
  <si>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</si>
  <si>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</si>
  <si>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</si>
  <si>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</si>
  <si>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</si>
  <si>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</si>
  <si>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</si>
  <si>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</si>
  <si>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</si>
  <si>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</si>
  <si>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</si>
  <si>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agosto 2020</t>
  </si>
  <si>
    <t>Viajeros entrados en los establecimientos alojativos de Granadilla de Abona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</si>
  <si>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</si>
  <si>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</si>
  <si>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</si>
  <si>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</si>
  <si>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</si>
  <si>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</si>
  <si>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</si>
  <si>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</si>
  <si>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agosto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</si>
  <si>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</si>
  <si>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</si>
  <si>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</si>
  <si>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</si>
  <si>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</si>
  <si>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</si>
  <si>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</si>
  <si>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</si>
  <si>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</si>
  <si>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</si>
  <si>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</si>
  <si>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</si>
  <si>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</si>
  <si>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</si>
  <si>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</si>
  <si>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</si>
  <si>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</si>
  <si>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</si>
  <si>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</si>
  <si>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Pernoctaciones realizadas por los turistas en los apartamentos de Granadilla de Abona</t>
  </si>
  <si>
    <t>agosto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</si>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</sst>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F530F88-9B3F-49D3-A9F8-4C79E7D32558}"/>
    <cellStyle name="Normal 2 6" xfId="3" xr:uid="{65A28DE2-91DE-412A-B9CE-53E9FF534AA0}"/>
    <cellStyle name="Porcentaje" xfId="1" builtinId="5"/>
  </cellStyles>
  <dxfs count="0"/>
  <tableStyles count="1" defaultTableStyle="TableStyleMedium2" defaultPivotStyle="PivotStyleLight16">
    <tableStyle name="Invisible" pivot="0" table="0" count="0" xr9:uid="{CF568665-DE44-4DBF-B54A-ADC454394B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9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122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2-45BE-8D63-96FBDD1E7D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2-45BE-8D63-96FBDD1E7D6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72-45BE-8D63-96FBDD1E7D6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72-45BE-8D63-96FBDD1E7D6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2-45BE-8D63-96FBDD1E7D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72-45BE-8D63-96FBDD1E7D6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72-45BE-8D63-96FBDD1E7D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72-45BE-8D63-96FBDD1E7D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12">
                  <c:v>28900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72-45BE-8D63-96FBDD1E7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72-45BE-8D63-96FBDD1E7D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2-45BE-8D63-96FBDD1E7D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2-45BE-8D63-96FBDD1E7D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2-45BE-8D63-96FBDD1E7D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2-45BE-8D63-96FBDD1E7D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2-45BE-8D63-96FBDD1E7D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2-45BE-8D63-96FBDD1E7D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2-45BE-8D63-96FBDD1E7D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2-45BE-8D63-96FBDD1E7D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2-45BE-8D63-96FBDD1E7D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72-45BE-8D63-96FBDD1E7D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72-45BE-8D63-96FBDD1E7D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72-45BE-8D63-96FBDD1E7D6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12">
                  <c:v>-0.13280921802796619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72-45BE-8D63-96FBDD1E7D6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12">
                  <c:v>-3.2992036405005698E-2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72-45BE-8D63-96FBDD1E7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A-42C1-9738-CFA3F1CC1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A-42C1-9738-CFA3F1CC15FD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A-42C1-9738-CFA3F1CC15FD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A-42C1-9738-CFA3F1CC15FD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A-42C1-9738-CFA3F1CC1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A-42C1-9738-CFA3F1CC15FD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8A-42C1-9738-CFA3F1CC15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8A-42C1-9738-CFA3F1CC1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12">
                  <c:v>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A-42C1-9738-CFA3F1CC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A-42C1-9738-CFA3F1CC15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A-42C1-9738-CFA3F1CC15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A-42C1-9738-CFA3F1CC15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A-42C1-9738-CFA3F1CC15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A-42C1-9738-CFA3F1CC15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A-42C1-9738-CFA3F1CC15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A-42C1-9738-CFA3F1CC15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A-42C1-9738-CFA3F1CC15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A-42C1-9738-CFA3F1CC15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A-42C1-9738-CFA3F1CC15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8A-42C1-9738-CFA3F1CC15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8A-42C1-9738-CFA3F1CC15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8A-42C1-9738-CFA3F1CC15FD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7">
                  <c:v>3.12</c:v>
                </c:pt>
                <c:pt idx="12">
                  <c:v>0.63294117647058834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8A-42C1-9738-CFA3F1CC15FD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7">
                  <c:v>0.609375</c:v>
                </c:pt>
                <c:pt idx="12">
                  <c:v>0.27808471454880301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8A-42C1-9738-CFA3F1CC1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4-4356-97C2-C717DCD445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4-4356-97C2-C717DCD4453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4-4356-97C2-C717DCD4453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4-4356-97C2-C717DCD4453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4-4356-97C2-C717DCD445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4-4356-97C2-C717DCD4453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94-4356-97C2-C717DCD445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94-4356-97C2-C717DCD445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1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94-4356-97C2-C717DCD44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94-4356-97C2-C717DCD445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4-4356-97C2-C717DCD445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4-4356-97C2-C717DCD445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4-4356-97C2-C717DCD445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4-4356-97C2-C717DCD445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4-4356-97C2-C717DCD445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4-4356-97C2-C717DCD445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4-4356-97C2-C717DCD445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4-4356-97C2-C717DCD445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4-4356-97C2-C717DCD445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4-4356-97C2-C717DCD445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4-4356-97C2-C717DCD445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4-4356-97C2-C717DCD4453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12">
                  <c:v>-3.5164835164835151E-2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94-4356-97C2-C717DCD4453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12">
                  <c:v>-0.13412228796844183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94-4356-97C2-C717DCD44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03-4C2C-A5D6-BF57653AE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03-4C2C-A5D6-BF57653AE48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03-4C2C-A5D6-BF57653AE48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03-4C2C-A5D6-BF57653AE48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03-4C2C-A5D6-BF57653AE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03-4C2C-A5D6-BF57653AE48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03-4C2C-A5D6-BF57653AE4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03-4C2C-A5D6-BF57653AE4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03-4C2C-A5D6-BF57653A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03-4C2C-A5D6-BF57653AE4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03-4C2C-A5D6-BF57653AE4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3-4C2C-A5D6-BF57653AE4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3-4C2C-A5D6-BF57653AE4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3-4C2C-A5D6-BF57653AE4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3-4C2C-A5D6-BF57653AE4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03-4C2C-A5D6-BF57653AE4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03-4C2C-A5D6-BF57653AE4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03-4C2C-A5D6-BF57653AE4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03-4C2C-A5D6-BF57653AE4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03-4C2C-A5D6-BF57653AE4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03-4C2C-A5D6-BF57653AE4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03-4C2C-A5D6-BF57653AE48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0.60000000000000009</c:v>
                </c:pt>
                <c:pt idx="12">
                  <c:v>-0.4285714285714286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03-4C2C-A5D6-BF57653AE48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7">
                  <c:v>-0.33333333333333337</c:v>
                </c:pt>
                <c:pt idx="12">
                  <c:v>-0.49450549450549453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03-4C2C-A5D6-BF57653A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4-435A-A212-9C1100B88A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4-435A-A212-9C1100B88A99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4-435A-A212-9C1100B88A9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4-435A-A212-9C1100B88A9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44-435A-A212-9C1100B88A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4-435A-A212-9C1100B88A9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44-435A-A212-9C1100B88A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44-435A-A212-9C1100B88A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12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44-435A-A212-9C1100B8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4-435A-A212-9C1100B88A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4-435A-A212-9C1100B88A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44-435A-A212-9C1100B88A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44-435A-A212-9C1100B88A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44-435A-A212-9C1100B88A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44-435A-A212-9C1100B88A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44-435A-A212-9C1100B88A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44-435A-A212-9C1100B88A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44-435A-A212-9C1100B88A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44-435A-A212-9C1100B88A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44-435A-A212-9C1100B88A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44-435A-A212-9C1100B88A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44-435A-A212-9C1100B88A9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2</c:v>
                </c:pt>
                <c:pt idx="12">
                  <c:v>-0.34285714285714286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44-435A-A212-9C1100B88A99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7">
                  <c:v>-0.45454545454545459</c:v>
                </c:pt>
                <c:pt idx="12">
                  <c:v>-0.68813559322033901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44-435A-A212-9C1100B8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4-4DF8-83A8-1C6628CCE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4-4DF8-83A8-1C6628CCEDAB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4-4DF8-83A8-1C6628CCEDA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4-4DF8-83A8-1C6628CCEDA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4-4DF8-83A8-1C6628CCE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4-4DF8-83A8-1C6628CCEDA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F4-4DF8-83A8-1C6628CCED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F4-4DF8-83A8-1C6628CCEDA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12">
                  <c:v>28900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F4-4DF8-83A8-1C6628CC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F4-4DF8-83A8-1C6628CCED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F4-4DF8-83A8-1C6628CCED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F4-4DF8-83A8-1C6628CCED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F4-4DF8-83A8-1C6628CCED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F4-4DF8-83A8-1C6628CCED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F4-4DF8-83A8-1C6628CCED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F4-4DF8-83A8-1C6628CCED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F4-4DF8-83A8-1C6628CCED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F4-4DF8-83A8-1C6628CCED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F4-4DF8-83A8-1C6628CCED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F4-4DF8-83A8-1C6628CCED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F4-4DF8-83A8-1C6628CCED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F4-4DF8-83A8-1C6628CCEDA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12">
                  <c:v>-0.13280921802796619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F4-4DF8-83A8-1C6628CCEDAB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12">
                  <c:v>-3.2992036405005698E-2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F4-4DF8-83A8-1C6628CC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4-4B37-AC1D-AD70724B41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4-4B37-AC1D-AD70724B4120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4-4B37-AC1D-AD70724B412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4-4B37-AC1D-AD70724B412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04-4B37-AC1D-AD70724B41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4-4B37-AC1D-AD70724B412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04-4B37-AC1D-AD70724B41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04-4B37-AC1D-AD70724B41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12">
                  <c:v>28494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04-4B37-AC1D-AD70724B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4-4B37-AC1D-AD70724B41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4-4B37-AC1D-AD70724B41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4-4B37-AC1D-AD70724B41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4-4B37-AC1D-AD70724B41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04-4B37-AC1D-AD70724B41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04-4B37-AC1D-AD70724B41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04-4B37-AC1D-AD70724B41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4-4B37-AC1D-AD70724B41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4-4B37-AC1D-AD70724B41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4-4B37-AC1D-AD70724B41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04-4B37-AC1D-AD70724B41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04-4B37-AC1D-AD70724B41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04-4B37-AC1D-AD70724B412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7">
                  <c:v>2.1430926475436873E-2</c:v>
                </c:pt>
                <c:pt idx="12">
                  <c:v>-0.13452601524769914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04-4B37-AC1D-AD70724B4120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7">
                  <c:v>-3.0663329161451869E-2</c:v>
                </c:pt>
                <c:pt idx="12">
                  <c:v>9.2184445551765082E-2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04-4B37-AC1D-AD70724B4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E-4447-95AB-49242B7E975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cat'!$C$54:$C$66</c:f>
              <c:numCache>
                <c:formatCode>#,##0</c:formatCode>
                <c:ptCount val="13"/>
                <c:pt idx="0">
                  <c:v>583</c:v>
                </c:pt>
                <c:pt idx="1">
                  <c:v>305</c:v>
                </c:pt>
                <c:pt idx="2">
                  <c:v>380</c:v>
                </c:pt>
                <c:pt idx="3">
                  <c:v>259</c:v>
                </c:pt>
                <c:pt idx="4">
                  <c:v>589</c:v>
                </c:pt>
                <c:pt idx="5">
                  <c:v>518</c:v>
                </c:pt>
                <c:pt idx="6">
                  <c:v>851</c:v>
                </c:pt>
                <c:pt idx="7">
                  <c:v>312</c:v>
                </c:pt>
                <c:pt idx="8">
                  <c:v>548</c:v>
                </c:pt>
                <c:pt idx="9">
                  <c:v>726</c:v>
                </c:pt>
                <c:pt idx="10">
                  <c:v>672</c:v>
                </c:pt>
                <c:pt idx="11">
                  <c:v>512</c:v>
                </c:pt>
                <c:pt idx="12">
                  <c:v>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E-4447-95AB-49242B7E9751}"/>
            </c:ext>
          </c:extLst>
        </c:ser>
        <c:ser>
          <c:idx val="5"/>
          <c:order val="1"/>
          <c:tx>
            <c:strRef>
              <c:f>'Viajeros entr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E-4447-95AB-49242B7E9751}"/>
              </c:ext>
            </c:extLst>
          </c:dPt>
          <c:val>
            <c:numRef>
              <c:f>'Viajeros entr evol mensu TF cat'!$I$54:$I$66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</c:v>
                </c:pt>
                <c:pt idx="11">
                  <c:v>68</c:v>
                </c:pt>
                <c:pt idx="12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E-4447-95AB-49242B7E9751}"/>
            </c:ext>
          </c:extLst>
        </c:ser>
        <c:ser>
          <c:idx val="0"/>
          <c:order val="2"/>
          <c:tx>
            <c:strRef>
              <c:f>'Viajeros entr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E-4447-95AB-49242B7E975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cat'!$K$54:$K$66</c:f>
              <c:numCache>
                <c:formatCode>#,##0</c:formatCode>
                <c:ptCount val="13"/>
                <c:pt idx="0">
                  <c:v>58</c:v>
                </c:pt>
                <c:pt idx="1">
                  <c:v>57</c:v>
                </c:pt>
                <c:pt idx="2">
                  <c:v>60</c:v>
                </c:pt>
                <c:pt idx="3">
                  <c:v>56</c:v>
                </c:pt>
                <c:pt idx="4">
                  <c:v>32</c:v>
                </c:pt>
                <c:pt idx="5">
                  <c:v>58</c:v>
                </c:pt>
                <c:pt idx="6">
                  <c:v>35</c:v>
                </c:pt>
                <c:pt idx="7">
                  <c:v>47</c:v>
                </c:pt>
                <c:pt idx="8">
                  <c:v>61</c:v>
                </c:pt>
                <c:pt idx="9">
                  <c:v>50</c:v>
                </c:pt>
                <c:pt idx="10">
                  <c:v>67</c:v>
                </c:pt>
                <c:pt idx="11">
                  <c:v>64</c:v>
                </c:pt>
                <c:pt idx="12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7E-4447-95AB-49242B7E9751}"/>
            </c:ext>
          </c:extLst>
        </c:ser>
        <c:ser>
          <c:idx val="1"/>
          <c:order val="3"/>
          <c:tx>
            <c:strRef>
              <c:f>'Viajeros entr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7E-4447-95AB-49242B7E97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7E-4447-95AB-49242B7E975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cat'!$M$54:$M$66</c:f>
              <c:numCache>
                <c:formatCode>#,##0</c:formatCode>
                <c:ptCount val="13"/>
                <c:pt idx="0">
                  <c:v>50</c:v>
                </c:pt>
                <c:pt idx="1">
                  <c:v>59</c:v>
                </c:pt>
                <c:pt idx="2">
                  <c:v>77</c:v>
                </c:pt>
                <c:pt idx="3">
                  <c:v>47</c:v>
                </c:pt>
                <c:pt idx="4">
                  <c:v>37</c:v>
                </c:pt>
                <c:pt idx="5">
                  <c:v>23</c:v>
                </c:pt>
                <c:pt idx="6">
                  <c:v>50</c:v>
                </c:pt>
                <c:pt idx="7">
                  <c:v>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7E-4447-95AB-49242B7E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E-4447-95AB-49242B7E97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E-4447-95AB-49242B7E97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E-4447-95AB-49242B7E97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E-4447-95AB-49242B7E97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E-4447-95AB-49242B7E97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E-4447-95AB-49242B7E97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E-4447-95AB-49242B7E97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E-4447-95AB-49242B7E97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7E-4447-95AB-49242B7E97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7E-4447-95AB-49242B7E97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7E-4447-95AB-49242B7E97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7E-4447-95AB-49242B7E97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7E-4447-95AB-49242B7E9751}"/>
              </c:ext>
            </c:extLst>
          </c:dPt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cat'!$N$54:$N$66</c:f>
              <c:numCache>
                <c:formatCode>0.0%</c:formatCode>
                <c:ptCount val="13"/>
                <c:pt idx="0">
                  <c:v>-0.13793103448275867</c:v>
                </c:pt>
                <c:pt idx="1">
                  <c:v>3.5087719298245723E-2</c:v>
                </c:pt>
                <c:pt idx="2">
                  <c:v>0.28333333333333344</c:v>
                </c:pt>
                <c:pt idx="3">
                  <c:v>-0.1607142857142857</c:v>
                </c:pt>
                <c:pt idx="4">
                  <c:v>0.15625</c:v>
                </c:pt>
                <c:pt idx="5">
                  <c:v>-0.60344827586206895</c:v>
                </c:pt>
                <c:pt idx="6">
                  <c:v>0.4285714285714286</c:v>
                </c:pt>
                <c:pt idx="7">
                  <c:v>0.34042553191489366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7E-4447-95AB-49242B7E9751}"/>
            </c:ext>
          </c:extLst>
        </c:ser>
        <c:ser>
          <c:idx val="4"/>
          <c:order val="5"/>
          <c:tx>
            <c:strRef>
              <c:f>'Viajeros entr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cat'!$O$54:$O$66</c:f>
              <c:numCache>
                <c:formatCode>0.0%</c:formatCode>
                <c:ptCount val="13"/>
                <c:pt idx="0">
                  <c:v>-0.91423670668953694</c:v>
                </c:pt>
                <c:pt idx="1">
                  <c:v>-0.80655737704918029</c:v>
                </c:pt>
                <c:pt idx="2">
                  <c:v>-0.79736842105263162</c:v>
                </c:pt>
                <c:pt idx="3">
                  <c:v>-0.81853281853281856</c:v>
                </c:pt>
                <c:pt idx="4">
                  <c:v>-0.93718166383701185</c:v>
                </c:pt>
                <c:pt idx="5">
                  <c:v>-0.95559845559845558</c:v>
                </c:pt>
                <c:pt idx="6">
                  <c:v>-0.94124559341950642</c:v>
                </c:pt>
                <c:pt idx="7">
                  <c:v>-0.79807692307692313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7E-4447-95AB-49242B7E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0-4F20-A5E9-387D4478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0-4F20-A5E9-387D4478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4-45BB-8908-E0703C260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4-45BB-8908-E0703C260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1-4F2C-9D40-EC49ED07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1-4F2C-9D40-EC49ED07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F-4EEF-9224-07501C821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F-4EEF-9224-07501C82110D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F-4EEF-9224-07501C82110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F-4EEF-9224-07501C82110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F-4EEF-9224-07501C821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F-4EEF-9224-07501C82110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2F-4EEF-9224-07501C8211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2F-4EEF-9224-07501C821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12">
                  <c:v>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2F-4EEF-9224-07501C82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2F-4EEF-9224-07501C8211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2F-4EEF-9224-07501C8211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F-4EEF-9224-07501C8211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F-4EEF-9224-07501C8211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F-4EEF-9224-07501C8211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F-4EEF-9224-07501C8211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F-4EEF-9224-07501C8211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F-4EEF-9224-07501C8211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F-4EEF-9224-07501C8211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F-4EEF-9224-07501C8211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F-4EEF-9224-07501C8211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F-4EEF-9224-07501C8211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F-4EEF-9224-07501C82110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7">
                  <c:v>-0.49105058365758758</c:v>
                </c:pt>
                <c:pt idx="12">
                  <c:v>-0.46437815011578809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2F-4EEF-9224-07501C82110D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7">
                  <c:v>-0.50974512743628186</c:v>
                </c:pt>
                <c:pt idx="12">
                  <c:v>6.0124022647613851E-2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2F-4EEF-9224-07501C82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F-41F6-8371-CDCAA8480FD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0F-41F6-8371-CDCAA8480F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0F-41F6-8371-CDCAA8480F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0F-41F6-8371-CDCAA8480F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0F-41F6-8371-CDCAA8480F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0F-41F6-8371-CDCAA8480F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0F-41F6-8371-CDCAA8480F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0F-41F6-8371-CDCAA8480F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0F-41F6-8371-CDCAA8480FD3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8034515962147359E-3"/>
                  <c:y val="-0.503924086412275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F-41F6-8371-CDCAA8480FD3}"/>
                </c:ext>
              </c:extLst>
            </c:dLbl>
            <c:dLbl>
              <c:idx val="1"/>
              <c:layout>
                <c:manualLayout>
                  <c:x val="-6.2897073420679376E-3"/>
                  <c:y val="-0.2711575924804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F-41F6-8371-CDCAA8480FD3}"/>
                </c:ext>
              </c:extLst>
            </c:dLbl>
            <c:dLbl>
              <c:idx val="2"/>
              <c:layout>
                <c:manualLayout>
                  <c:x val="-3.7759630879211459E-3"/>
                  <c:y val="-0.335753953832693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F-41F6-8371-CDCAA8480FD3}"/>
                </c:ext>
              </c:extLst>
            </c:dLbl>
            <c:dLbl>
              <c:idx val="3"/>
              <c:layout>
                <c:manualLayout>
                  <c:x val="-5.0334292935168704E-3"/>
                  <c:y val="0.25989671803845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F-41F6-8371-CDCAA8480FD3}"/>
                </c:ext>
              </c:extLst>
            </c:dLbl>
            <c:dLbl>
              <c:idx val="4"/>
              <c:layout>
                <c:manualLayout>
                  <c:x val="-1.0062105958855112E-2"/>
                  <c:y val="0.234800906296969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F-41F6-8371-CDCAA8480FD3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F-41F6-8371-CDCAA8480FD3}"/>
                </c:ext>
              </c:extLst>
            </c:dLbl>
            <c:dLbl>
              <c:idx val="6"/>
              <c:layout>
                <c:manualLayout>
                  <c:x val="-5.0322411364722135E-3"/>
                  <c:y val="0.16678430580792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F-41F6-8371-CDCAA8480FD3}"/>
                </c:ext>
              </c:extLst>
            </c:dLbl>
            <c:dLbl>
              <c:idx val="7"/>
              <c:layout>
                <c:manualLayout>
                  <c:x val="-1.3270724057952361E-3"/>
                  <c:y val="-8.3791910626556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F-41F6-8371-CDCAA8480FD3}"/>
                </c:ext>
              </c:extLst>
            </c:dLbl>
            <c:dLbl>
              <c:idx val="8"/>
              <c:layout>
                <c:manualLayout>
                  <c:x val="-3.7759630879211459E-3"/>
                  <c:y val="-7.5816856226305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F-41F6-8371-CDCAA8480FD3}"/>
                </c:ext>
              </c:extLst>
            </c:dLbl>
            <c:dLbl>
              <c:idx val="9"/>
              <c:layout>
                <c:manualLayout>
                  <c:x val="-3.708634188724079E-3"/>
                  <c:y val="-8.26162370729299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F-41F6-8371-CDCAA8480FD3}"/>
                </c:ext>
              </c:extLst>
            </c:dLbl>
            <c:dLbl>
              <c:idx val="10"/>
              <c:layout>
                <c:manualLayout>
                  <c:x val="-3.9092347030968821E-3"/>
                  <c:y val="-0.18056414743028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F-41F6-8371-CDCAA8480FD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0F-41F6-8371-CDCAA8480F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90F-41F6-8371-CDCAA8480F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90F-41F6-8371-CDCAA8480F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90F-41F6-8371-CDCAA8480F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90F-41F6-8371-CDCAA8480F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90F-41F6-8371-CDCAA8480F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90F-41F6-8371-CDCAA8480F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90F-41F6-8371-CDCAA8480FD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0F-41F6-8371-CDCAA8480FD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0F-41F6-8371-CDCAA8480FD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0F-41F6-8371-CDCAA8480FD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0F-41F6-8371-CDCAA8480FD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0F-41F6-8371-CDCAA8480FD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0F-41F6-8371-CDCAA8480FD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0F-41F6-8371-CDCAA8480FD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0F-41F6-8371-CDCAA8480FD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0F-41F6-8371-CDCAA8480FD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0F-41F6-8371-CDCAA8480FD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0F-41F6-8371-CDCAA8480FD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90F-41F6-8371-CDCAA8480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7-49F9-867B-D9A04774679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7-49F9-867B-D9A0477467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E7-49F9-867B-D9A0477467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CE7-49F9-867B-D9A0477467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E7-49F9-867B-D9A0477467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CE7-49F9-867B-D9A0477467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E7-49F9-867B-D9A0477467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CE7-49F9-867B-D9A0477467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3498</c:v>
                </c:pt>
                <c:pt idx="1">
                  <c:v>697</c:v>
                </c:pt>
                <c:pt idx="2">
                  <c:v>2801</c:v>
                </c:pt>
                <c:pt idx="3">
                  <c:v>1094</c:v>
                </c:pt>
                <c:pt idx="4">
                  <c:v>461</c:v>
                </c:pt>
                <c:pt idx="5">
                  <c:v>235</c:v>
                </c:pt>
                <c:pt idx="6">
                  <c:v>106</c:v>
                </c:pt>
                <c:pt idx="7">
                  <c:v>40</c:v>
                </c:pt>
                <c:pt idx="8">
                  <c:v>8</c:v>
                </c:pt>
                <c:pt idx="9">
                  <c:v>6</c:v>
                </c:pt>
                <c:pt idx="10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E7-49F9-867B-D9A04774679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7-49F9-867B-D9A04774679A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7-49F9-867B-D9A04774679A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7-49F9-867B-D9A04774679A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7-49F9-867B-D9A04774679A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7-49F9-867B-D9A04774679A}"/>
                </c:ext>
              </c:extLst>
            </c:dLbl>
            <c:dLbl>
              <c:idx val="5"/>
              <c:layout>
                <c:manualLayout>
                  <c:x val="-3.977724741447892E-3"/>
                  <c:y val="-9.8992325207469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E7-49F9-867B-D9A04774679A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7-49F9-867B-D9A04774679A}"/>
                </c:ext>
              </c:extLst>
            </c:dLbl>
            <c:dLbl>
              <c:idx val="7"/>
              <c:layout>
                <c:manualLayout>
                  <c:x val="-6.5623062033713566E-3"/>
                  <c:y val="0.197201289688412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E7-49F9-867B-D9A04774679A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7-49F9-867B-D9A04774679A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E7-49F9-867B-D9A04774679A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E7-49F9-867B-D9A04774679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7.1691176470588314E-2</c:v>
                </c:pt>
                <c:pt idx="1">
                  <c:v>-0.47236941710825131</c:v>
                </c:pt>
                <c:pt idx="2">
                  <c:v>0.44158517756047355</c:v>
                </c:pt>
                <c:pt idx="3">
                  <c:v>0.60175695461200585</c:v>
                </c:pt>
                <c:pt idx="4">
                  <c:v>0.55743243243243246</c:v>
                </c:pt>
                <c:pt idx="5">
                  <c:v>0.10849056603773577</c:v>
                </c:pt>
                <c:pt idx="6">
                  <c:v>2.6551724137931036</c:v>
                </c:pt>
                <c:pt idx="7">
                  <c:v>-0.33333333333333337</c:v>
                </c:pt>
                <c:pt idx="8">
                  <c:v>0.60000000000000009</c:v>
                </c:pt>
                <c:pt idx="9">
                  <c:v>2</c:v>
                </c:pt>
                <c:pt idx="10">
                  <c:v>0.29725609756097571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E7-49F9-867B-D9A04774679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E7-49F9-867B-D9A0477467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E7-49F9-867B-D9A0477467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E7-49F9-867B-D9A0477467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E7-49F9-867B-D9A0477467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E7-49F9-867B-D9A0477467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CE7-49F9-867B-D9A0477467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CE7-49F9-867B-D9A04774679A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E7-49F9-867B-D9A04774679A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E7-49F9-867B-D9A04774679A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E7-49F9-867B-D9A04774679A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E7-49F9-867B-D9A04774679A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E7-49F9-867B-D9A04774679A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E7-49F9-867B-D9A04774679A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E7-49F9-867B-D9A04774679A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E7-49F9-867B-D9A04774679A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E7-49F9-867B-D9A04774679A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E7-49F9-867B-D9A04774679A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E7-49F9-867B-D9A04774679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0.19925671812464266</c:v>
                </c:pt>
                <c:pt idx="2">
                  <c:v>0.80074328187535737</c:v>
                </c:pt>
                <c:pt idx="3">
                  <c:v>0.3127501429388222</c:v>
                </c:pt>
                <c:pt idx="4">
                  <c:v>0.13178959405374499</c:v>
                </c:pt>
                <c:pt idx="5">
                  <c:v>6.7181246426529451E-2</c:v>
                </c:pt>
                <c:pt idx="6">
                  <c:v>3.0303030303030304E-2</c:v>
                </c:pt>
                <c:pt idx="7">
                  <c:v>1.1435105774728416E-2</c:v>
                </c:pt>
                <c:pt idx="8">
                  <c:v>2.2870211549456832E-3</c:v>
                </c:pt>
                <c:pt idx="9">
                  <c:v>1.7152658662092624E-3</c:v>
                </c:pt>
                <c:pt idx="10">
                  <c:v>0.24328187535734705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CE7-49F9-867B-D9A047746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15-4526-B417-5338B7D0AD2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15-4526-B417-5338B7D0AD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15-4526-B417-5338B7D0AD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15-4526-B417-5338B7D0AD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15-4526-B417-5338B7D0AD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15-4526-B417-5338B7D0AD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15-4526-B417-5338B7D0AD2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15-4526-B417-5338B7D0AD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28900</c:v>
                </c:pt>
                <c:pt idx="1">
                  <c:v>7864</c:v>
                </c:pt>
                <c:pt idx="2">
                  <c:v>21036</c:v>
                </c:pt>
                <c:pt idx="3">
                  <c:v>7366</c:v>
                </c:pt>
                <c:pt idx="4">
                  <c:v>4162</c:v>
                </c:pt>
                <c:pt idx="5">
                  <c:v>1518</c:v>
                </c:pt>
                <c:pt idx="6">
                  <c:v>694</c:v>
                </c:pt>
                <c:pt idx="7">
                  <c:v>439</c:v>
                </c:pt>
                <c:pt idx="8">
                  <c:v>92</c:v>
                </c:pt>
                <c:pt idx="9">
                  <c:v>92</c:v>
                </c:pt>
                <c:pt idx="10">
                  <c:v>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15-4526-B417-5338B7D0AD2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0.58914496590181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5-4526-B417-5338B7D0AD29}"/>
                </c:ext>
              </c:extLst>
            </c:dLbl>
            <c:dLbl>
              <c:idx val="1"/>
              <c:layout>
                <c:manualLayout>
                  <c:x val="-7.8209794181455239E-3"/>
                  <c:y val="0.319427364812481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5-4526-B417-5338B7D0AD29}"/>
                </c:ext>
              </c:extLst>
            </c:dLbl>
            <c:dLbl>
              <c:idx val="2"/>
              <c:layout>
                <c:manualLayout>
                  <c:x val="-7.7536399835462094E-3"/>
                  <c:y val="-0.3820357041835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5-4526-B417-5338B7D0AD29}"/>
                </c:ext>
              </c:extLst>
            </c:dLbl>
            <c:dLbl>
              <c:idx val="3"/>
              <c:layout>
                <c:manualLayout>
                  <c:x val="-7.7536399835462094E-3"/>
                  <c:y val="-0.195529694126580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5-4526-B417-5338B7D0AD2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15-4526-B417-5338B7D0AD29}"/>
                </c:ext>
              </c:extLst>
            </c:dLbl>
            <c:dLbl>
              <c:idx val="5"/>
              <c:layout>
                <c:manualLayout>
                  <c:x val="-7.955449482895784E-3"/>
                  <c:y val="0.230402778600043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15-4526-B417-5338B7D0AD2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5-4526-B417-5338B7D0AD29}"/>
                </c:ext>
              </c:extLst>
            </c:dLbl>
            <c:dLbl>
              <c:idx val="7"/>
              <c:layout>
                <c:manualLayout>
                  <c:x val="-5.2363979562220593E-3"/>
                  <c:y val="0.170945173206732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5-4526-B417-5338B7D0AD29}"/>
                </c:ext>
              </c:extLst>
            </c:dLbl>
            <c:dLbl>
              <c:idx val="8"/>
              <c:layout>
                <c:manualLayout>
                  <c:x val="-9.0795482306955059E-3"/>
                  <c:y val="0.17642550320307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5-4526-B417-5338B7D0AD29}"/>
                </c:ext>
              </c:extLst>
            </c:dLbl>
            <c:dLbl>
              <c:idx val="9"/>
              <c:layout>
                <c:manualLayout>
                  <c:x val="-3.7086802097230907E-3"/>
                  <c:y val="0.20966533318673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5-4526-B417-5338B7D0AD2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5-4526-B417-5338B7D0AD2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-0.13280921802796619</c:v>
                </c:pt>
                <c:pt idx="1">
                  <c:v>-0.46437815011578809</c:v>
                </c:pt>
                <c:pt idx="2">
                  <c:v>0.1282986483587214</c:v>
                </c:pt>
                <c:pt idx="3">
                  <c:v>0.25635340269486617</c:v>
                </c:pt>
                <c:pt idx="4">
                  <c:v>0.29254658385093157</c:v>
                </c:pt>
                <c:pt idx="5">
                  <c:v>-0.22073921971252564</c:v>
                </c:pt>
                <c:pt idx="6">
                  <c:v>0.63294117647058834</c:v>
                </c:pt>
                <c:pt idx="7">
                  <c:v>-3.5164835164835151E-2</c:v>
                </c:pt>
                <c:pt idx="8">
                  <c:v>-0.4285714285714286</c:v>
                </c:pt>
                <c:pt idx="9">
                  <c:v>-0.34285714285714286</c:v>
                </c:pt>
                <c:pt idx="10">
                  <c:v>3.7468905472636926E-2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15-4526-B417-5338B7D0AD2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D15-4526-B417-5338B7D0AD2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15-4526-B417-5338B7D0AD2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15-4526-B417-5338B7D0AD2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15-4526-B417-5338B7D0AD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15-4526-B417-5338B7D0AD2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15-4526-B417-5338B7D0AD2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15-4526-B417-5338B7D0AD2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5-4526-B417-5338B7D0AD2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15-4526-B417-5338B7D0AD2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15-4526-B417-5338B7D0AD2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5-4526-B417-5338B7D0AD2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5-4526-B417-5338B7D0AD2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5-4526-B417-5338B7D0AD2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15-4526-B417-5338B7D0AD2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15-4526-B417-5338B7D0AD2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15-4526-B417-5338B7D0AD2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15-4526-B417-5338B7D0AD2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15-4526-B417-5338B7D0AD2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0.27211072664359859</c:v>
                </c:pt>
                <c:pt idx="2">
                  <c:v>0.72788927335640141</c:v>
                </c:pt>
                <c:pt idx="3">
                  <c:v>0.25487889273356401</c:v>
                </c:pt>
                <c:pt idx="4">
                  <c:v>0.14401384083044982</c:v>
                </c:pt>
                <c:pt idx="5">
                  <c:v>5.2525951557093428E-2</c:v>
                </c:pt>
                <c:pt idx="6">
                  <c:v>2.4013840830449829E-2</c:v>
                </c:pt>
                <c:pt idx="7">
                  <c:v>1.5190311418685121E-2</c:v>
                </c:pt>
                <c:pt idx="8">
                  <c:v>3.1833910034602076E-3</c:v>
                </c:pt>
                <c:pt idx="9">
                  <c:v>3.1833910034602076E-3</c:v>
                </c:pt>
                <c:pt idx="10">
                  <c:v>0.23089965397923876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D15-4526-B417-5338B7D0A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D-43FA-884C-A074962F69E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3D-43FA-884C-A074962F69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43D-43FA-884C-A074962F69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3D-43FA-884C-A074962F69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43D-43FA-884C-A074962F69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43D-43FA-884C-A074962F69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43D-43FA-884C-A074962F69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43D-43FA-884C-A074962F69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28494</c:v>
                </c:pt>
                <c:pt idx="1">
                  <c:v>7752</c:v>
                </c:pt>
                <c:pt idx="2">
                  <c:v>20742</c:v>
                </c:pt>
                <c:pt idx="3">
                  <c:v>7309</c:v>
                </c:pt>
                <c:pt idx="4">
                  <c:v>4049</c:v>
                </c:pt>
                <c:pt idx="5">
                  <c:v>1507</c:v>
                </c:pt>
                <c:pt idx="6">
                  <c:v>679</c:v>
                </c:pt>
                <c:pt idx="7">
                  <c:v>435</c:v>
                </c:pt>
                <c:pt idx="8">
                  <c:v>92</c:v>
                </c:pt>
                <c:pt idx="9">
                  <c:v>90</c:v>
                </c:pt>
                <c:pt idx="10">
                  <c:v>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3D-43FA-884C-A074962F69E5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639643352851570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3D-43FA-884C-A074962F69E5}"/>
                </c:ext>
              </c:extLst>
            </c:dLbl>
            <c:dLbl>
              <c:idx val="1"/>
              <c:layout>
                <c:manualLayout>
                  <c:x val="-6.4950711709962266E-3"/>
                  <c:y val="0.307866403917555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3D-43FA-884C-A074962F69E5}"/>
                </c:ext>
              </c:extLst>
            </c:dLbl>
            <c:dLbl>
              <c:idx val="2"/>
              <c:layout>
                <c:manualLayout>
                  <c:x val="-5.1018234892476148E-3"/>
                  <c:y val="-0.417839499385885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3D-43FA-884C-A074962F69E5}"/>
                </c:ext>
              </c:extLst>
            </c:dLbl>
            <c:dLbl>
              <c:idx val="3"/>
              <c:layout>
                <c:manualLayout>
                  <c:x val="-3.7759152420983179E-3"/>
                  <c:y val="-0.20746429252734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3D-43FA-884C-A074962F69E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3D-43FA-884C-A074962F69E5}"/>
                </c:ext>
              </c:extLst>
            </c:dLbl>
            <c:dLbl>
              <c:idx val="5"/>
              <c:layout>
                <c:manualLayout>
                  <c:x val="-3.977724741447892E-3"/>
                  <c:y val="0.22562893923973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3D-43FA-884C-A074962F69E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3D-43FA-884C-A074962F69E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3D-43FA-884C-A074962F69E5}"/>
                </c:ext>
              </c:extLst>
            </c:dLbl>
            <c:dLbl>
              <c:idx val="8"/>
              <c:layout>
                <c:manualLayout>
                  <c:x val="-5.1018234892476148E-3"/>
                  <c:y val="0.18119934256338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3D-43FA-884C-A074962F69E5}"/>
                </c:ext>
              </c:extLst>
            </c:dLbl>
            <c:dLbl>
              <c:idx val="9"/>
              <c:layout>
                <c:manualLayout>
                  <c:x val="-3.7086802097230907E-3"/>
                  <c:y val="0.181022297024901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3D-43FA-884C-A074962F69E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3D-43FA-884C-A074962F69E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-0.13452601524769914</c:v>
                </c:pt>
                <c:pt idx="1">
                  <c:v>-0.46802086192698322</c:v>
                </c:pt>
                <c:pt idx="2">
                  <c:v>0.13029262710478995</c:v>
                </c:pt>
                <c:pt idx="3">
                  <c:v>0.25433327612836787</c:v>
                </c:pt>
                <c:pt idx="4">
                  <c:v>0.29154704944178622</c:v>
                </c:pt>
                <c:pt idx="5">
                  <c:v>-0.21469515372589887</c:v>
                </c:pt>
                <c:pt idx="6">
                  <c:v>0.66014669926650371</c:v>
                </c:pt>
                <c:pt idx="7">
                  <c:v>1.3986013986013957E-2</c:v>
                </c:pt>
                <c:pt idx="8">
                  <c:v>-0.42138364779874216</c:v>
                </c:pt>
                <c:pt idx="9">
                  <c:v>-0.3571428571428571</c:v>
                </c:pt>
                <c:pt idx="10">
                  <c:v>3.9159955787146705E-2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3D-43FA-884C-A074962F69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43D-43FA-884C-A074962F69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43D-43FA-884C-A074962F69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43D-43FA-884C-A074962F69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43D-43FA-884C-A074962F69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43D-43FA-884C-A074962F69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43D-43FA-884C-A074962F69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43D-43FA-884C-A074962F69E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3D-43FA-884C-A074962F69E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3D-43FA-884C-A074962F69E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3D-43FA-884C-A074962F69E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3D-43FA-884C-A074962F69E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3D-43FA-884C-A074962F69E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3D-43FA-884C-A074962F69E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3D-43FA-884C-A074962F69E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3D-43FA-884C-A074962F69E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3D-43FA-884C-A074962F69E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3D-43FA-884C-A074962F69E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3D-43FA-884C-A074962F69E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0.27205727521583489</c:v>
                </c:pt>
                <c:pt idx="2">
                  <c:v>0.72794272478416511</c:v>
                </c:pt>
                <c:pt idx="3">
                  <c:v>0.25651014248613746</c:v>
                </c:pt>
                <c:pt idx="4">
                  <c:v>0.14210009124728012</c:v>
                </c:pt>
                <c:pt idx="5">
                  <c:v>5.2888327367165019E-2</c:v>
                </c:pt>
                <c:pt idx="6">
                  <c:v>2.3829578156804941E-2</c:v>
                </c:pt>
                <c:pt idx="7">
                  <c:v>1.5266371867761634E-2</c:v>
                </c:pt>
                <c:pt idx="8">
                  <c:v>3.2287499122622305E-3</c:v>
                </c:pt>
                <c:pt idx="9">
                  <c:v>3.1585596967782692E-3</c:v>
                </c:pt>
                <c:pt idx="10">
                  <c:v>0.23096090404997544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43D-43FA-884C-A074962F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55-4965-B475-27F85F54F13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55-4965-B475-27F85F54F1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55-4965-B475-27F85F54F1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55-4965-B475-27F85F54F1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55-4965-B475-27F85F54F1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55-4965-B475-27F85F54F1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55-4965-B475-27F85F54F13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55-4965-B475-27F85F54F1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3498</c:v>
                </c:pt>
                <c:pt idx="1">
                  <c:v>697</c:v>
                </c:pt>
                <c:pt idx="2">
                  <c:v>2801</c:v>
                </c:pt>
                <c:pt idx="3">
                  <c:v>1094</c:v>
                </c:pt>
                <c:pt idx="4">
                  <c:v>461</c:v>
                </c:pt>
                <c:pt idx="5">
                  <c:v>235</c:v>
                </c:pt>
                <c:pt idx="6">
                  <c:v>106</c:v>
                </c:pt>
                <c:pt idx="7">
                  <c:v>40</c:v>
                </c:pt>
                <c:pt idx="8">
                  <c:v>8</c:v>
                </c:pt>
                <c:pt idx="9">
                  <c:v>6</c:v>
                </c:pt>
                <c:pt idx="10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55-4965-B475-27F85F54F13D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5-4965-B475-27F85F54F13D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5-4965-B475-27F85F54F13D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5-4965-B475-27F85F54F13D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5-4965-B475-27F85F54F13D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5-4965-B475-27F85F54F13D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5-4965-B475-27F85F54F13D}"/>
                </c:ext>
              </c:extLst>
            </c:dLbl>
            <c:dLbl>
              <c:idx val="6"/>
              <c:layout>
                <c:manualLayout>
                  <c:x val="-9.1468876652948221E-3"/>
                  <c:y val="-9.39235978961277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5-4965-B475-27F85F54F13D}"/>
                </c:ext>
              </c:extLst>
            </c:dLbl>
            <c:dLbl>
              <c:idx val="7"/>
              <c:layout>
                <c:manualLayout>
                  <c:x val="-6.5623062033713566E-3"/>
                  <c:y val="0.18526669128764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5-4965-B475-27F85F54F13D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5-4965-B475-27F85F54F13D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5-4965-B475-27F85F54F13D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5-4965-B475-27F85F54F13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7.1691176470588314E-2</c:v>
                </c:pt>
                <c:pt idx="1">
                  <c:v>-0.47236941710825131</c:v>
                </c:pt>
                <c:pt idx="2">
                  <c:v>0.44158517756047355</c:v>
                </c:pt>
                <c:pt idx="3">
                  <c:v>0.60175695461200585</c:v>
                </c:pt>
                <c:pt idx="4">
                  <c:v>0.55743243243243246</c:v>
                </c:pt>
                <c:pt idx="5">
                  <c:v>0.10849056603773577</c:v>
                </c:pt>
                <c:pt idx="6">
                  <c:v>2.6551724137931036</c:v>
                </c:pt>
                <c:pt idx="7">
                  <c:v>-0.33333333333333337</c:v>
                </c:pt>
                <c:pt idx="8">
                  <c:v>0.60000000000000009</c:v>
                </c:pt>
                <c:pt idx="9">
                  <c:v>2</c:v>
                </c:pt>
                <c:pt idx="10">
                  <c:v>0.29725609756097571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55-4965-B475-27F85F54F13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55-4965-B475-27F85F54F13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955-4965-B475-27F85F54F13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955-4965-B475-27F85F54F13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955-4965-B475-27F85F54F13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955-4965-B475-27F85F54F13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955-4965-B475-27F85F54F13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55-4965-B475-27F85F54F13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5-4965-B475-27F85F54F13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5-4965-B475-27F85F54F13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5-4965-B475-27F85F54F13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5-4965-B475-27F85F54F13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5-4965-B475-27F85F54F13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5-4965-B475-27F85F54F13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55-4965-B475-27F85F54F13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5-4965-B475-27F85F54F13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5-4965-B475-27F85F54F13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55-4965-B475-27F85F54F13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5-4965-B475-27F85F54F13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0.19925671812464266</c:v>
                </c:pt>
                <c:pt idx="2">
                  <c:v>0.80074328187535737</c:v>
                </c:pt>
                <c:pt idx="3">
                  <c:v>0.3127501429388222</c:v>
                </c:pt>
                <c:pt idx="4">
                  <c:v>0.13178959405374499</c:v>
                </c:pt>
                <c:pt idx="5">
                  <c:v>6.7181246426529451E-2</c:v>
                </c:pt>
                <c:pt idx="6">
                  <c:v>3.0303030303030304E-2</c:v>
                </c:pt>
                <c:pt idx="7">
                  <c:v>1.1435105774728416E-2</c:v>
                </c:pt>
                <c:pt idx="8">
                  <c:v>2.2870211549456832E-3</c:v>
                </c:pt>
                <c:pt idx="9">
                  <c:v>1.7152658662092624E-3</c:v>
                </c:pt>
                <c:pt idx="10">
                  <c:v>0.24328187535734705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55-4965-B475-27F85F54F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6-459A-A6C6-7368F07B61B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56-459A-A6C6-7368F07B61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56-459A-A6C6-7368F07B61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56-459A-A6C6-7368F07B61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56-459A-A6C6-7368F07B61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56-459A-A6C6-7368F07B61B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56-459A-A6C6-7368F07B61B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56-459A-A6C6-7368F07B61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31904</c:v>
                </c:pt>
                <c:pt idx="1">
                  <c:v>8144</c:v>
                </c:pt>
                <c:pt idx="2">
                  <c:v>5355</c:v>
                </c:pt>
                <c:pt idx="3">
                  <c:v>2789</c:v>
                </c:pt>
                <c:pt idx="4">
                  <c:v>23760</c:v>
                </c:pt>
                <c:pt idx="5">
                  <c:v>8578</c:v>
                </c:pt>
                <c:pt idx="6">
                  <c:v>4796</c:v>
                </c:pt>
                <c:pt idx="7">
                  <c:v>1578</c:v>
                </c:pt>
                <c:pt idx="8">
                  <c:v>785</c:v>
                </c:pt>
                <c:pt idx="9">
                  <c:v>499</c:v>
                </c:pt>
                <c:pt idx="10">
                  <c:v>107</c:v>
                </c:pt>
                <c:pt idx="11">
                  <c:v>103</c:v>
                </c:pt>
                <c:pt idx="12">
                  <c:v>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56-459A-A6C6-7368F07B61B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531E-3"/>
                  <c:y val="0.62017473379737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56-459A-A6C6-7368F07B61B6}"/>
                </c:ext>
              </c:extLst>
            </c:dLbl>
            <c:dLbl>
              <c:idx val="1"/>
              <c:layout>
                <c:manualLayout>
                  <c:x val="-2.517346429548335E-3"/>
                  <c:y val="0.319427364812481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56-459A-A6C6-7368F07B61B6}"/>
                </c:ext>
              </c:extLst>
            </c:dLbl>
            <c:dLbl>
              <c:idx val="2"/>
              <c:layout>
                <c:manualLayout>
                  <c:x val="-6.6295412357464866E-3"/>
                  <c:y val="0.272108843537414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D9-4738-AF87-6EE906F23CE4}"/>
                </c:ext>
              </c:extLst>
            </c:dLbl>
            <c:dLbl>
              <c:idx val="3"/>
              <c:layout>
                <c:manualLayout>
                  <c:x val="-5.3036329885971893E-3"/>
                  <c:y val="0.23869196801527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D9-4738-AF87-6EE906F23CE4}"/>
                </c:ext>
              </c:extLst>
            </c:dLbl>
            <c:dLbl>
              <c:idx val="4"/>
              <c:layout>
                <c:manualLayout>
                  <c:x val="-3.7759152420983179E-3"/>
                  <c:y val="-0.417839499385885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56-459A-A6C6-7368F07B61B6}"/>
                </c:ext>
              </c:extLst>
            </c:dLbl>
            <c:dLbl>
              <c:idx val="5"/>
              <c:layout>
                <c:manualLayout>
                  <c:x val="-1.1240987477998204E-3"/>
                  <c:y val="-0.20030353348688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56-459A-A6C6-7368F07B61B6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56-459A-A6C6-7368F07B61B6}"/>
                </c:ext>
              </c:extLst>
            </c:dLbl>
            <c:dLbl>
              <c:idx val="7"/>
              <c:layout>
                <c:manualLayout>
                  <c:x val="-3.977724741447892E-3"/>
                  <c:y val="0.23278969828019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56-459A-A6C6-7368F07B61B6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56-459A-A6C6-7368F07B61B6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56-459A-A6C6-7368F07B61B6}"/>
                </c:ext>
              </c:extLst>
            </c:dLbl>
            <c:dLbl>
              <c:idx val="10"/>
              <c:layout>
                <c:manualLayout>
                  <c:x val="-3.7759152420982203E-3"/>
                  <c:y val="0.20506853936491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56-459A-A6C6-7368F07B61B6}"/>
                </c:ext>
              </c:extLst>
            </c:dLbl>
            <c:dLbl>
              <c:idx val="11"/>
              <c:layout>
                <c:manualLayout>
                  <c:x val="-3.708680209723285E-3"/>
                  <c:y val="0.20489149382642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56-459A-A6C6-7368F07B61B6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56-459A-A6C6-7368F07B61B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-0.11054113579971558</c:v>
                </c:pt>
                <c:pt idx="1">
                  <c:v>-0.46037635833554202</c:v>
                </c:pt>
                <c:pt idx="2">
                  <c:v>-0.51791501620453728</c:v>
                </c:pt>
                <c:pt idx="3">
                  <c:v>-0.2999497991967871</c:v>
                </c:pt>
                <c:pt idx="4">
                  <c:v>0.14357221928093566</c:v>
                </c:pt>
                <c:pt idx="5">
                  <c:v>0.25427694107325638</c:v>
                </c:pt>
                <c:pt idx="6">
                  <c:v>0.30290681879923942</c:v>
                </c:pt>
                <c:pt idx="7">
                  <c:v>-0.22304283604135888</c:v>
                </c:pt>
                <c:pt idx="8">
                  <c:v>0.73289183222958054</c:v>
                </c:pt>
                <c:pt idx="9">
                  <c:v>1.2170385395537497E-2</c:v>
                </c:pt>
                <c:pt idx="10">
                  <c:v>-0.38857142857142857</c:v>
                </c:pt>
                <c:pt idx="11">
                  <c:v>-0.36024844720496896</c:v>
                </c:pt>
                <c:pt idx="12">
                  <c:v>5.3283410138248888E-2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56-459A-A6C6-7368F07B61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D56-459A-A6C6-7368F07B61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D56-459A-A6C6-7368F07B61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D56-459A-A6C6-7368F07B61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D56-459A-A6C6-7368F07B61B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D56-459A-A6C6-7368F07B61B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D56-459A-A6C6-7368F07B61B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D56-459A-A6C6-7368F07B61B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56-459A-A6C6-7368F07B61B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56-459A-A6C6-7368F07B61B6}"/>
                </c:ext>
              </c:extLst>
            </c:dLbl>
            <c:dLbl>
              <c:idx val="2"/>
              <c:layout>
                <c:manualLayout>
                  <c:x val="-6.6295412357464866E-3"/>
                  <c:y val="5.728813973441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D9-4738-AF87-6EE906F23CE4}"/>
                </c:ext>
              </c:extLst>
            </c:dLbl>
            <c:dLbl>
              <c:idx val="3"/>
              <c:layout>
                <c:manualLayout>
                  <c:x val="-4.8616074111770853E-17"/>
                  <c:y val="6.92217984030190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D9-4738-AF87-6EE906F23CE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56-459A-A6C6-7368F07B61B6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56-459A-A6C6-7368F07B61B6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56-459A-A6C6-7368F07B61B6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56-459A-A6C6-7368F07B61B6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56-459A-A6C6-7368F07B61B6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56-459A-A6C6-7368F07B61B6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56-459A-A6C6-7368F07B61B6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56-459A-A6C6-7368F07B61B6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56-459A-A6C6-7368F07B61B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0.25526579739217653</c:v>
                </c:pt>
                <c:pt idx="2">
                  <c:v>0.16784729187562689</c:v>
                </c:pt>
                <c:pt idx="3">
                  <c:v>8.7418505516549644E-2</c:v>
                </c:pt>
                <c:pt idx="4">
                  <c:v>0.74473420260782353</c:v>
                </c:pt>
                <c:pt idx="5">
                  <c:v>0.26886910732196589</c:v>
                </c:pt>
                <c:pt idx="6">
                  <c:v>0.1503259779338014</c:v>
                </c:pt>
                <c:pt idx="7">
                  <c:v>4.9460882647943828E-2</c:v>
                </c:pt>
                <c:pt idx="8">
                  <c:v>2.4605065195586761E-2</c:v>
                </c:pt>
                <c:pt idx="9">
                  <c:v>1.5640672016048143E-2</c:v>
                </c:pt>
                <c:pt idx="10">
                  <c:v>3.3538114343029087E-3</c:v>
                </c:pt>
                <c:pt idx="11">
                  <c:v>3.2284353059177534E-3</c:v>
                </c:pt>
                <c:pt idx="12">
                  <c:v>0.22925025075225677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D56-459A-A6C6-7368F07B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9-4B2E-A1FB-E6001B2704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9-4B2E-A1FB-E6001B270421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9-4B2E-A1FB-E6001B270421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9-4B2E-A1FB-E6001B270421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9-4B2E-A1FB-E6001B2704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9-4B2E-A1FB-E6001B270421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A9-4B2E-A1FB-E6001B2704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A9-4B2E-A1FB-E6001B2704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12">
                  <c:v>124605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A9-4B2E-A1FB-E6001B27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9-4B2E-A1FB-E6001B2704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9-4B2E-A1FB-E6001B2704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9-4B2E-A1FB-E6001B2704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9-4B2E-A1FB-E6001B2704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9-4B2E-A1FB-E6001B2704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9-4B2E-A1FB-E6001B2704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9-4B2E-A1FB-E6001B2704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9-4B2E-A1FB-E6001B2704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9-4B2E-A1FB-E6001B2704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9-4B2E-A1FB-E6001B2704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9-4B2E-A1FB-E6001B2704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9-4B2E-A1FB-E6001B2704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9-4B2E-A1FB-E6001B270421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12">
                  <c:v>0.12799413394166526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A9-4B2E-A1FB-E6001B270421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12">
                  <c:v>-0.17467014624841037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A9-4B2E-A1FB-E6001B27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3-48D3-8DB3-E45B4DD7F3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3-48D3-8DB3-E45B4DD7F35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3-48D3-8DB3-E45B4DD7F35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3-48D3-8DB3-E45B4DD7F35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3-48D3-8DB3-E45B4DD7F3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3-48D3-8DB3-E45B4DD7F35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B3-48D3-8DB3-E45B4DD7F3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B3-48D3-8DB3-E45B4DD7F3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12">
                  <c:v>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B3-48D3-8DB3-E45B4DD7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3-48D3-8DB3-E45B4DD7F3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3-48D3-8DB3-E45B4DD7F3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3-48D3-8DB3-E45B4DD7F3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3-48D3-8DB3-E45B4DD7F3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3-48D3-8DB3-E45B4DD7F3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3-48D3-8DB3-E45B4DD7F3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3-48D3-8DB3-E45B4DD7F3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3-48D3-8DB3-E45B4DD7F3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3-48D3-8DB3-E45B4DD7F3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3-48D3-8DB3-E45B4DD7F3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3-48D3-8DB3-E45B4DD7F3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3-48D3-8DB3-E45B4DD7F3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3-48D3-8DB3-E45B4DD7F35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7">
                  <c:v>-0.26705923103567719</c:v>
                </c:pt>
                <c:pt idx="12">
                  <c:v>-0.35937057991513432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B3-48D3-8DB3-E45B4DD7F35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7">
                  <c:v>-0.40158371040723984</c:v>
                </c:pt>
                <c:pt idx="12">
                  <c:v>-0.10249677994649753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B3-48D3-8DB3-E45B4DD7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A-4CF9-AF68-DFF2DE1F02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A-4CF9-AF68-DFF2DE1F0263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3A-4CF9-AF68-DFF2DE1F026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A-4CF9-AF68-DFF2DE1F026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3A-4CF9-AF68-DFF2DE1F02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3A-4CF9-AF68-DFF2DE1F026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3A-4CF9-AF68-DFF2DE1F02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3A-4CF9-AF68-DFF2DE1F02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12">
                  <c:v>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3A-4CF9-AF68-DFF2DE1F0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3A-4CF9-AF68-DFF2DE1F02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3A-4CF9-AF68-DFF2DE1F02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3A-4CF9-AF68-DFF2DE1F02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3A-4CF9-AF68-DFF2DE1F02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3A-4CF9-AF68-DFF2DE1F02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3A-4CF9-AF68-DFF2DE1F02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3A-4CF9-AF68-DFF2DE1F02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3A-4CF9-AF68-DFF2DE1F02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3A-4CF9-AF68-DFF2DE1F02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3A-4CF9-AF68-DFF2DE1F02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3A-4CF9-AF68-DFF2DE1F02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3A-4CF9-AF68-DFF2DE1F02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3A-4CF9-AF68-DFF2DE1F026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7">
                  <c:v>-0.24634655532359084</c:v>
                </c:pt>
                <c:pt idx="12">
                  <c:v>-0.12766628139119474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3A-4CF9-AF68-DFF2DE1F0263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7">
                  <c:v>-0.3035369774919614</c:v>
                </c:pt>
                <c:pt idx="12">
                  <c:v>-0.233142434878995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3A-4CF9-AF68-DFF2DE1F0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6-4B0E-A5B8-9E5080498A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6-4B0E-A5B8-9E5080498A79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6-4B0E-A5B8-9E5080498A7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6-4B0E-A5B8-9E5080498A7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6-4B0E-A5B8-9E5080498A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C6-4B0E-A5B8-9E5080498A7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C6-4B0E-A5B8-9E5080498A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C6-4B0E-A5B8-9E5080498A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12">
                  <c:v>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C6-4B0E-A5B8-9E508049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C6-4B0E-A5B8-9E5080498A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C6-4B0E-A5B8-9E5080498A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6-4B0E-A5B8-9E5080498A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6-4B0E-A5B8-9E5080498A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6-4B0E-A5B8-9E5080498A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6-4B0E-A5B8-9E5080498A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6-4B0E-A5B8-9E5080498A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6-4B0E-A5B8-9E5080498A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6-4B0E-A5B8-9E5080498A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6-4B0E-A5B8-9E5080498A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6-4B0E-A5B8-9E5080498A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6-4B0E-A5B8-9E5080498A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6-4B0E-A5B8-9E5080498A7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7">
                  <c:v>-0.28758620689655168</c:v>
                </c:pt>
                <c:pt idx="12">
                  <c:v>-0.47689601876032617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C6-4B0E-A5B8-9E5080498A79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7">
                  <c:v>-0.47854618879353861</c:v>
                </c:pt>
                <c:pt idx="12">
                  <c:v>4.861111111111116E-2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C6-4B0E-A5B8-9E508049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1F-44A8-B819-68DE63EF89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F-44A8-B819-68DE63EF8923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1F-44A8-B819-68DE63EF892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1F-44A8-B819-68DE63EF892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1F-44A8-B819-68DE63EF89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1F-44A8-B819-68DE63EF892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1F-44A8-B819-68DE63EF89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1F-44A8-B819-68DE63EF89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12">
                  <c:v>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1F-44A8-B819-68DE63EF8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1F-44A8-B819-68DE63EF89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1F-44A8-B819-68DE63EF89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1F-44A8-B819-68DE63EF89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1F-44A8-B819-68DE63EF89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1F-44A8-B819-68DE63EF89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1F-44A8-B819-68DE63EF89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1F-44A8-B819-68DE63EF89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1F-44A8-B819-68DE63EF89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1F-44A8-B819-68DE63EF89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1F-44A8-B819-68DE63EF89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1F-44A8-B819-68DE63EF89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1F-44A8-B819-68DE63EF89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1F-44A8-B819-68DE63EF892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7">
                  <c:v>-0.31486146095717882</c:v>
                </c:pt>
                <c:pt idx="12">
                  <c:v>-0.31273111463285785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1F-44A8-B819-68DE63EF8923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7">
                  <c:v>-0.24233983286908078</c:v>
                </c:pt>
                <c:pt idx="12">
                  <c:v>-0.16975111678366306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1F-44A8-B819-68DE63EF8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7-4EC5-B6DA-9FB95742FE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7-4EC5-B6DA-9FB95742FEAD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7-4EC5-B6DA-9FB95742FEA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17-4EC5-B6DA-9FB95742FEA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7-4EC5-B6DA-9FB95742FE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17-4EC5-B6DA-9FB95742FEA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17-4EC5-B6DA-9FB95742FE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17-4EC5-B6DA-9FB95742FE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12">
                  <c:v>106488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17-4EC5-B6DA-9FB95742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17-4EC5-B6DA-9FB95742FE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17-4EC5-B6DA-9FB95742FE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17-4EC5-B6DA-9FB95742FE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17-4EC5-B6DA-9FB95742FE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17-4EC5-B6DA-9FB95742FE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17-4EC5-B6DA-9FB95742FE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17-4EC5-B6DA-9FB95742FE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17-4EC5-B6DA-9FB95742FE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17-4EC5-B6DA-9FB95742FE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17-4EC5-B6DA-9FB95742FE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17-4EC5-B6DA-9FB95742FE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17-4EC5-B6DA-9FB95742FE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17-4EC5-B6DA-9FB95742FEA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7">
                  <c:v>0.50767475627463177</c:v>
                </c:pt>
                <c:pt idx="12">
                  <c:v>0.29569513055751595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17-4EC5-B6DA-9FB95742FEAD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7">
                  <c:v>0.11292298269790235</c:v>
                </c:pt>
                <c:pt idx="12">
                  <c:v>-0.18580931263858091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17-4EC5-B6DA-9FB95742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1-43C6-8B3C-454A1214B0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1-43C6-8B3C-454A1214B00C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61-43C6-8B3C-454A1214B00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61-43C6-8B3C-454A1214B00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1-43C6-8B3C-454A1214B0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61-43C6-8B3C-454A1214B00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61-43C6-8B3C-454A1214B0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61-43C6-8B3C-454A1214B0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12">
                  <c:v>44959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61-43C6-8B3C-454A1214B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1-43C6-8B3C-454A1214B0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1-43C6-8B3C-454A1214B0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1-43C6-8B3C-454A1214B0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1-43C6-8B3C-454A1214B0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1-43C6-8B3C-454A1214B0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1-43C6-8B3C-454A1214B0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1-43C6-8B3C-454A1214B0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1-43C6-8B3C-454A1214B0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1-43C6-8B3C-454A1214B0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1-43C6-8B3C-454A1214B0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61-43C6-8B3C-454A1214B0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61-43C6-8B3C-454A1214B0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61-43C6-8B3C-454A1214B00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7">
                  <c:v>0.73185766321098344</c:v>
                </c:pt>
                <c:pt idx="12">
                  <c:v>0.31374554380223252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61-43C6-8B3C-454A1214B00C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7">
                  <c:v>0.25020226537216828</c:v>
                </c:pt>
                <c:pt idx="12">
                  <c:v>1.9825337416354838E-2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61-43C6-8B3C-454A1214B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68-4B24-8504-D6D979422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8-4B24-8504-D6D979422490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68-4B24-8504-D6D97942249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68-4B24-8504-D6D97942249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68-4B24-8504-D6D979422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8-4B24-8504-D6D97942249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68-4B24-8504-D6D9794224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68-4B24-8504-D6D9794224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12">
                  <c:v>24713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68-4B24-8504-D6D97942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68-4B24-8504-D6D9794224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68-4B24-8504-D6D9794224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68-4B24-8504-D6D9794224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68-4B24-8504-D6D9794224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68-4B24-8504-D6D9794224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68-4B24-8504-D6D9794224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68-4B24-8504-D6D9794224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68-4B24-8504-D6D9794224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68-4B24-8504-D6D9794224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68-4B24-8504-D6D9794224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68-4B24-8504-D6D9794224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68-4B24-8504-D6D9794224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68-4B24-8504-D6D97942249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7">
                  <c:v>0.40647682858738143</c:v>
                </c:pt>
                <c:pt idx="12">
                  <c:v>0.44503566834288377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68-4B24-8504-D6D979422490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7">
                  <c:v>-0.19107257546563905</c:v>
                </c:pt>
                <c:pt idx="12">
                  <c:v>-0.40966963667200151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68-4B24-8504-D6D97942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4-4066-BDD6-6E5D9ADB8A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4-4066-BDD6-6E5D9ADB8A3C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4-4066-BDD6-6E5D9ADB8A3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4-4066-BDD6-6E5D9ADB8A3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4-4066-BDD6-6E5D9ADB8A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4-4066-BDD6-6E5D9ADB8A3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74-4066-BDD6-6E5D9ADB8A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74-4066-BDD6-6E5D9ADB8A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12">
                  <c:v>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74-4066-BDD6-6E5D9ADB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4-4066-BDD6-6E5D9ADB8A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4-4066-BDD6-6E5D9ADB8A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4-4066-BDD6-6E5D9ADB8A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4-4066-BDD6-6E5D9ADB8A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4-4066-BDD6-6E5D9ADB8A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4-4066-BDD6-6E5D9ADB8A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4-4066-BDD6-6E5D9ADB8A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4-4066-BDD6-6E5D9ADB8A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4-4066-BDD6-6E5D9ADB8A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4-4066-BDD6-6E5D9ADB8A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4-4066-BDD6-6E5D9ADB8A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4-4066-BDD6-6E5D9ADB8A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4-4066-BDD6-6E5D9ADB8A3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7">
                  <c:v>0.55642633228840133</c:v>
                </c:pt>
                <c:pt idx="12">
                  <c:v>-0.11574697173620463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74-4066-BDD6-6E5D9ADB8A3C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7">
                  <c:v>0.13356164383561642</c:v>
                </c:pt>
                <c:pt idx="12">
                  <c:v>-0.28496281516415745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74-4066-BDD6-6E5D9ADB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56-47F3-B0B0-748FC3DCD4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6-47F3-B0B0-748FC3DCD4C9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56-47F3-B0B0-748FC3DCD4C9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6-47F3-B0B0-748FC3DCD4C9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56-47F3-B0B0-748FC3DCD4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56-47F3-B0B0-748FC3DCD4C9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56-47F3-B0B0-748FC3DCD4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56-47F3-B0B0-748FC3DCD4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12">
                  <c:v>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56-47F3-B0B0-748FC3DC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6-47F3-B0B0-748FC3DCD4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6-47F3-B0B0-748FC3DCD4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6-47F3-B0B0-748FC3DCD4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6-47F3-B0B0-748FC3DCD4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6-47F3-B0B0-748FC3DCD4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6-47F3-B0B0-748FC3DCD4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6-47F3-B0B0-748FC3DCD4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6-47F3-B0B0-748FC3DCD4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6-47F3-B0B0-748FC3DCD4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6-47F3-B0B0-748FC3DCD4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6-47F3-B0B0-748FC3DCD4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6-47F3-B0B0-748FC3DCD4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6-47F3-B0B0-748FC3DCD4C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7">
                  <c:v>-7.0422535211267512E-3</c:v>
                </c:pt>
                <c:pt idx="12">
                  <c:v>-4.137180185084377E-2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56-47F3-B0B0-748FC3DCD4C9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7">
                  <c:v>1.4310344827586206</c:v>
                </c:pt>
                <c:pt idx="12">
                  <c:v>-0.48144876325088337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56-47F3-B0B0-748FC3DC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1-4979-BBAB-C19A0AD2C0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1-4979-BBAB-C19A0AD2C03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1-4979-BBAB-C19A0AD2C03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1-4979-BBAB-C19A0AD2C03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1-4979-BBAB-C19A0AD2C0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91-4979-BBAB-C19A0AD2C03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91-4979-BBAB-C19A0AD2C0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91-4979-BBAB-C19A0AD2C0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12">
                  <c:v>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91-4979-BBAB-C19A0AD2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1-4979-BBAB-C19A0AD2C0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1-4979-BBAB-C19A0AD2C0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1-4979-BBAB-C19A0AD2C0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1-4979-BBAB-C19A0AD2C0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1-4979-BBAB-C19A0AD2C0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1-4979-BBAB-C19A0AD2C0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1-4979-BBAB-C19A0AD2C0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1-4979-BBAB-C19A0AD2C0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1-4979-BBAB-C19A0AD2C0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1-4979-BBAB-C19A0AD2C0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91-4979-BBAB-C19A0AD2C0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91-4979-BBAB-C19A0AD2C0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91-4979-BBAB-C19A0AD2C03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7">
                  <c:v>4.3125</c:v>
                </c:pt>
                <c:pt idx="12">
                  <c:v>1.3951296150824821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91-4979-BBAB-C19A0AD2C03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7">
                  <c:v>0.43661971830985924</c:v>
                </c:pt>
                <c:pt idx="12">
                  <c:v>3.6369816451393699E-2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91-4979-BBAB-C19A0AD2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85-4BDC-B8E2-08F907639C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5-4BDC-B8E2-08F907639C1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5-4BDC-B8E2-08F907639C1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85-4BDC-B8E2-08F907639C1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85-4BDC-B8E2-08F907639C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85-4BDC-B8E2-08F907639C1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85-4BDC-B8E2-08F907639C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85-4BDC-B8E2-08F907639C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85-4BDC-B8E2-08F90763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85-4BDC-B8E2-08F907639C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85-4BDC-B8E2-08F907639C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85-4BDC-B8E2-08F907639C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85-4BDC-B8E2-08F907639C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85-4BDC-B8E2-08F907639C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85-4BDC-B8E2-08F907639C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85-4BDC-B8E2-08F907639C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85-4BDC-B8E2-08F907639C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85-4BDC-B8E2-08F907639C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85-4BDC-B8E2-08F907639C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85-4BDC-B8E2-08F907639C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85-4BDC-B8E2-08F907639C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85-4BDC-B8E2-08F907639C1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5">
                  <c:v>-1</c:v>
                </c:pt>
                <c:pt idx="6">
                  <c:v>2.4285714285714284</c:v>
                </c:pt>
                <c:pt idx="7">
                  <c:v>0.2068965517241379</c:v>
                </c:pt>
                <c:pt idx="12">
                  <c:v>-0.2072072072072072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85-4BDC-B8E2-08F907639C1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5">
                  <c:v>-1</c:v>
                </c:pt>
                <c:pt idx="6">
                  <c:v>0.29729729729729737</c:v>
                </c:pt>
                <c:pt idx="7">
                  <c:v>-7.8947368421052655E-2</c:v>
                </c:pt>
                <c:pt idx="12">
                  <c:v>-0.59107806691449816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85-4BDC-B8E2-08F90763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4-42C9-9914-5E8CEDF30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4-42C9-9914-5E8CEDF30F6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4-42C9-9914-5E8CEDF30F6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4-42C9-9914-5E8CEDF30F6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4-42C9-9914-5E8CEDF30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64-42C9-9914-5E8CEDF30F6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64-42C9-9914-5E8CEDF30F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64-42C9-9914-5E8CEDF30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12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64-42C9-9914-5E8CEDF3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4-42C9-9914-5E8CEDF30F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4-42C9-9914-5E8CEDF30F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4-42C9-9914-5E8CEDF30F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4-42C9-9914-5E8CEDF30F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4-42C9-9914-5E8CEDF30F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4-42C9-9914-5E8CEDF30F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4-42C9-9914-5E8CEDF30F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4-42C9-9914-5E8CEDF30F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4-42C9-9914-5E8CEDF30F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4-42C9-9914-5E8CEDF30F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4-42C9-9914-5E8CEDF30F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4-42C9-9914-5E8CEDF30F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4-42C9-9914-5E8CEDF30F6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-0.1333333333333333</c:v>
                </c:pt>
                <c:pt idx="12">
                  <c:v>-0.1746724890829694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64-42C9-9914-5E8CEDF30F6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5">
                  <c:v>-0.96</c:v>
                </c:pt>
                <c:pt idx="6">
                  <c:v>-1</c:v>
                </c:pt>
                <c:pt idx="7">
                  <c:v>-0.63888888888888884</c:v>
                </c:pt>
                <c:pt idx="12">
                  <c:v>-0.7793345008756567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64-42C9-9914-5E8CEDF3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C-49C4-94D1-1A7552DB3E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C-49C4-94D1-1A7552DB3EAD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3C-49C4-94D1-1A7552DB3EA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3C-49C4-94D1-1A7552DB3EA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3C-49C4-94D1-1A7552DB3E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3C-49C4-94D1-1A7552DB3EA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3C-49C4-94D1-1A7552DB3E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3C-49C4-94D1-1A7552DB3E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12">
                  <c:v>124605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3C-49C4-94D1-1A7552DB3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3C-49C4-94D1-1A7552DB3E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3C-49C4-94D1-1A7552DB3E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C-49C4-94D1-1A7552DB3E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C-49C4-94D1-1A7552DB3E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3C-49C4-94D1-1A7552DB3E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C-49C4-94D1-1A7552DB3E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C-49C4-94D1-1A7552DB3E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C-49C4-94D1-1A7552DB3E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C-49C4-94D1-1A7552DB3E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C-49C4-94D1-1A7552DB3E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3C-49C4-94D1-1A7552DB3E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3C-49C4-94D1-1A7552DB3E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3C-49C4-94D1-1A7552DB3EA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12">
                  <c:v>0.12799413394166526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3C-49C4-94D1-1A7552DB3EAD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12">
                  <c:v>-0.17467014624841037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3C-49C4-94D1-1A7552DB3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F-49CC-960A-1243B66358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F-49CC-960A-1243B663585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BF-49CC-960A-1243B663585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F-49CC-960A-1243B663585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F-49CC-960A-1243B66358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BF-49CC-960A-1243B663585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BF-49CC-960A-1243B66358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BF-49CC-960A-1243B66358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12">
                  <c:v>122065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BF-49CC-960A-1243B663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F-49CC-960A-1243B66358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F-49CC-960A-1243B66358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F-49CC-960A-1243B66358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F-49CC-960A-1243B66358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F-49CC-960A-1243B66358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F-49CC-960A-1243B66358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F-49CC-960A-1243B66358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F-49CC-960A-1243B66358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F-49CC-960A-1243B66358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F-49CC-960A-1243B66358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F-49CC-960A-1243B66358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F-49CC-960A-1243B66358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F-49CC-960A-1243B663585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7">
                  <c:v>0.34112803622890087</c:v>
                </c:pt>
                <c:pt idx="12">
                  <c:v>0.13303258982855759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BF-49CC-960A-1243B663585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7">
                  <c:v>0.15028248587570614</c:v>
                </c:pt>
                <c:pt idx="12">
                  <c:v>-2.8871704297738998E-2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BF-49CC-960A-1243B663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1-48E2-9DE0-28ADF45FFD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1-48E2-9DE0-28ADF45FFD5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1-48E2-9DE0-28ADF45FFD5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1-48E2-9DE0-28ADF45FFD5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1-48E2-9DE0-28ADF45FFD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1-48E2-9DE0-28ADF45FFD5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1-48E2-9DE0-28ADF45FFD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1-48E2-9DE0-28ADF45FFD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12">
                  <c:v>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1-48E2-9DE0-28ADF45F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1-48E2-9DE0-28ADF45FFD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1-48E2-9DE0-28ADF45FFD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1-48E2-9DE0-28ADF45FFD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1-48E2-9DE0-28ADF45FFD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1-48E2-9DE0-28ADF45FFD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1-48E2-9DE0-28ADF45FFD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1-48E2-9DE0-28ADF45FFD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1-48E2-9DE0-28ADF45FFD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1-48E2-9DE0-28ADF45FFD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1-48E2-9DE0-28ADF45FFD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1-48E2-9DE0-28ADF45FFD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1-48E2-9DE0-28ADF45FFD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1-48E2-9DE0-28ADF45FFD5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7">
                  <c:v>-0.56981981981981988</c:v>
                </c:pt>
                <c:pt idx="12">
                  <c:v>-0.51707048458149774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1-48E2-9DE0-28ADF45FFD5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7">
                  <c:v>-0.60820512820512818</c:v>
                </c:pt>
                <c:pt idx="12">
                  <c:v>0.22829131652661072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1-48E2-9DE0-28ADF45F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0-40A1-99B0-0AD7483D95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cat'!$C$54:$C$66</c:f>
              <c:numCache>
                <c:formatCode>#,##0</c:formatCode>
                <c:ptCount val="13"/>
                <c:pt idx="0">
                  <c:v>5455</c:v>
                </c:pt>
                <c:pt idx="1">
                  <c:v>3223</c:v>
                </c:pt>
                <c:pt idx="2">
                  <c:v>3759</c:v>
                </c:pt>
                <c:pt idx="3">
                  <c:v>2008</c:v>
                </c:pt>
                <c:pt idx="4">
                  <c:v>2656</c:v>
                </c:pt>
                <c:pt idx="5">
                  <c:v>2260</c:v>
                </c:pt>
                <c:pt idx="6">
                  <c:v>3483</c:v>
                </c:pt>
                <c:pt idx="7">
                  <c:v>2438</c:v>
                </c:pt>
                <c:pt idx="8">
                  <c:v>3725</c:v>
                </c:pt>
                <c:pt idx="9">
                  <c:v>3447</c:v>
                </c:pt>
                <c:pt idx="10">
                  <c:v>4815</c:v>
                </c:pt>
                <c:pt idx="11">
                  <c:v>4698</c:v>
                </c:pt>
                <c:pt idx="12">
                  <c:v>41967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0-40A1-99B0-0AD7483D9578}"/>
            </c:ext>
          </c:extLst>
        </c:ser>
        <c:ser>
          <c:idx val="5"/>
          <c:order val="1"/>
          <c:tx>
            <c:strRef>
              <c:f>'Pernocta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90-40A1-99B0-0AD7483D9578}"/>
              </c:ext>
            </c:extLst>
          </c:dPt>
          <c:val>
            <c:numRef>
              <c:f>'Pernocta evol mensu TF cat'!$I$54:$I$66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282</c:v>
                </c:pt>
                <c:pt idx="11">
                  <c:v>347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90-40A1-99B0-0AD7483D9578}"/>
            </c:ext>
          </c:extLst>
        </c:ser>
        <c:ser>
          <c:idx val="0"/>
          <c:order val="2"/>
          <c:tx>
            <c:strRef>
              <c:f>'Pernocta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0-40A1-99B0-0AD7483D95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cat'!$K$54:$K$66</c:f>
              <c:numCache>
                <c:formatCode>#,##0</c:formatCode>
                <c:ptCount val="13"/>
                <c:pt idx="0">
                  <c:v>467</c:v>
                </c:pt>
                <c:pt idx="1">
                  <c:v>380</c:v>
                </c:pt>
                <c:pt idx="2">
                  <c:v>305</c:v>
                </c:pt>
                <c:pt idx="3">
                  <c:v>360</c:v>
                </c:pt>
                <c:pt idx="4">
                  <c:v>317</c:v>
                </c:pt>
                <c:pt idx="5">
                  <c:v>251</c:v>
                </c:pt>
                <c:pt idx="6">
                  <c:v>269</c:v>
                </c:pt>
                <c:pt idx="7">
                  <c:v>384</c:v>
                </c:pt>
                <c:pt idx="8">
                  <c:v>256</c:v>
                </c:pt>
                <c:pt idx="9">
                  <c:v>276</c:v>
                </c:pt>
                <c:pt idx="10">
                  <c:v>497</c:v>
                </c:pt>
                <c:pt idx="11">
                  <c:v>438</c:v>
                </c:pt>
                <c:pt idx="12">
                  <c:v>4200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90-40A1-99B0-0AD7483D9578}"/>
            </c:ext>
          </c:extLst>
        </c:ser>
        <c:ser>
          <c:idx val="1"/>
          <c:order val="3"/>
          <c:tx>
            <c:strRef>
              <c:f>'Pernocta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90-40A1-99B0-0AD7483D95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90-40A1-99B0-0AD7483D95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cat'!$M$54:$M$66</c:f>
              <c:numCache>
                <c:formatCode>#,##0</c:formatCode>
                <c:ptCount val="13"/>
                <c:pt idx="0">
                  <c:v>384</c:v>
                </c:pt>
                <c:pt idx="1">
                  <c:v>338</c:v>
                </c:pt>
                <c:pt idx="2">
                  <c:v>435</c:v>
                </c:pt>
                <c:pt idx="3">
                  <c:v>291</c:v>
                </c:pt>
                <c:pt idx="4">
                  <c:v>210</c:v>
                </c:pt>
                <c:pt idx="5">
                  <c:v>148</c:v>
                </c:pt>
                <c:pt idx="6">
                  <c:v>369</c:v>
                </c:pt>
                <c:pt idx="7">
                  <c:v>365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90-40A1-99B0-0AD7483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0-40A1-99B0-0AD7483D95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0-40A1-99B0-0AD7483D95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0-40A1-99B0-0AD7483D95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0-40A1-99B0-0AD7483D95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0-40A1-99B0-0AD7483D95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0-40A1-99B0-0AD7483D95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0-40A1-99B0-0AD7483D95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0-40A1-99B0-0AD7483D95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0-40A1-99B0-0AD7483D95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0-40A1-99B0-0AD7483D95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90-40A1-99B0-0AD7483D95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90-40A1-99B0-0AD7483D95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90-40A1-99B0-0AD7483D9578}"/>
              </c:ext>
            </c:extLst>
          </c:dPt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cat'!$N$54:$N$66</c:f>
              <c:numCache>
                <c:formatCode>0.0%</c:formatCode>
                <c:ptCount val="13"/>
                <c:pt idx="0">
                  <c:v>-0.17773019271948609</c:v>
                </c:pt>
                <c:pt idx="1">
                  <c:v>-0.11052631578947369</c:v>
                </c:pt>
                <c:pt idx="2">
                  <c:v>0.42622950819672134</c:v>
                </c:pt>
                <c:pt idx="3">
                  <c:v>-0.19166666666666665</c:v>
                </c:pt>
                <c:pt idx="4">
                  <c:v>-0.33753943217665616</c:v>
                </c:pt>
                <c:pt idx="5">
                  <c:v>-0.41035856573705176</c:v>
                </c:pt>
                <c:pt idx="6">
                  <c:v>0.37174721189591087</c:v>
                </c:pt>
                <c:pt idx="7">
                  <c:v>-4.947916666666663E-2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90-40A1-99B0-0AD7483D9578}"/>
            </c:ext>
          </c:extLst>
        </c:ser>
        <c:ser>
          <c:idx val="4"/>
          <c:order val="5"/>
          <c:tx>
            <c:strRef>
              <c:f>'Pernocta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cat'!$O$54:$O$66</c:f>
              <c:numCache>
                <c:formatCode>0.0%</c:formatCode>
                <c:ptCount val="13"/>
                <c:pt idx="0">
                  <c:v>-0.92960586617781849</c:v>
                </c:pt>
                <c:pt idx="1">
                  <c:v>-0.89512876202295999</c:v>
                </c:pt>
                <c:pt idx="2">
                  <c:v>-0.88427773343974458</c:v>
                </c:pt>
                <c:pt idx="3">
                  <c:v>-0.85507968127490042</c:v>
                </c:pt>
                <c:pt idx="4">
                  <c:v>-0.92093373493975905</c:v>
                </c:pt>
                <c:pt idx="5">
                  <c:v>-0.93451327433628317</c:v>
                </c:pt>
                <c:pt idx="6">
                  <c:v>-0.89405684754521964</c:v>
                </c:pt>
                <c:pt idx="7">
                  <c:v>-0.85028712059064804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90-40A1-99B0-0AD7483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6-4F10-9310-7EE687C39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6-4F10-9310-7EE687C39612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F6-4F10-9310-7EE687C3961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6-4F10-9310-7EE687C3961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F6-4F10-9310-7EE687C39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6-4F10-9310-7EE687C3961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F6-4F10-9310-7EE687C396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F6-4F10-9310-7EE687C39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12">
                  <c:v>4.3115916955017299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F6-4F10-9310-7EE687C3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6-4F10-9310-7EE687C396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6-4F10-9310-7EE687C396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6-4F10-9310-7EE687C396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6-4F10-9310-7EE687C396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6-4F10-9310-7EE687C396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6-4F10-9310-7EE687C396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6-4F10-9310-7EE687C396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6-4F10-9310-7EE687C396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6-4F10-9310-7EE687C396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6-4F10-9310-7EE687C396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F6-4F10-9310-7EE687C396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F6-4F10-9310-7EE687C396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F6-4F10-9310-7EE687C3961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12">
                  <c:v>0.99688245946980292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F6-4F10-9310-7EE687C39612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12">
                  <c:v>-0.74013821147812653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F6-4F10-9310-7EE687C3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56-460C-B649-062700B8A3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6-460C-B649-062700B8A37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56-460C-B649-062700B8A37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56-460C-B649-062700B8A37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56-460C-B649-062700B8A3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56-460C-B649-062700B8A37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56-460C-B649-062700B8A3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56-460C-B649-062700B8A3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12">
                  <c:v>2.3037894201424209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56-460C-B649-062700B8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56-460C-B649-062700B8A3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56-460C-B649-062700B8A3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56-460C-B649-062700B8A3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56-460C-B649-062700B8A3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56-460C-B649-062700B8A3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56-460C-B649-062700B8A3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56-460C-B649-062700B8A3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56-460C-B649-062700B8A3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56-460C-B649-062700B8A3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56-460C-B649-062700B8A3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56-460C-B649-062700B8A3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56-460C-B649-062700B8A3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56-460C-B649-062700B8A37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7">
                  <c:v>0.98878139911231688</c:v>
                </c:pt>
                <c:pt idx="12">
                  <c:v>0.37762132315290997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56-460C-B649-062700B8A37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7">
                  <c:v>0.58479934344754225</c:v>
                </c:pt>
                <c:pt idx="12">
                  <c:v>-0.4174292371776116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56-460C-B649-062700B8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06-4B64-B03C-907C40C31B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6-4B64-B03C-907C40C31BB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06-4B64-B03C-907C40C31BB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06-4B64-B03C-907C40C31BB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06-4B64-B03C-907C40C31B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06-4B64-B03C-907C40C31BB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06-4B64-B03C-907C40C31B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06-4B64-B03C-907C40C31B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12">
                  <c:v>3.1906225980015375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06-4B64-B03C-907C40C3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06-4B64-B03C-907C40C31B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06-4B64-B03C-907C40C31B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06-4B64-B03C-907C40C31B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6-4B64-B03C-907C40C31B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6-4B64-B03C-907C40C31B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6-4B64-B03C-907C40C31B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6-4B64-B03C-907C40C31B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6-4B64-B03C-907C40C31B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6-4B64-B03C-907C40C31B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6-4B64-B03C-907C40C31B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6-4B64-B03C-907C40C31B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6-4B64-B03C-907C40C31B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6-4B64-B03C-907C40C31BB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7">
                  <c:v>0.36197029189509555</c:v>
                </c:pt>
                <c:pt idx="12">
                  <c:v>0.67688778553455364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06-4B64-B03C-907C40C31BB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7">
                  <c:v>-0.34985867606095411</c:v>
                </c:pt>
                <c:pt idx="12">
                  <c:v>-0.26374881233668823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06-4B64-B03C-907C40C3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7-4D38-AE35-5E521299F8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7-4D38-AE35-5E521299F8F5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37-4D38-AE35-5E521299F8F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7-4D38-AE35-5E521299F8F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37-4D38-AE35-5E521299F8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37-4D38-AE35-5E521299F8F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37-4D38-AE35-5E521299F8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37-4D38-AE35-5E521299F8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12">
                  <c:v>1.8652603572786013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37-4D38-AE35-5E521299F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37-4D38-AE35-5E521299F8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37-4D38-AE35-5E521299F8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37-4D38-AE35-5E521299F8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37-4D38-AE35-5E521299F8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37-4D38-AE35-5E521299F8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37-4D38-AE35-5E521299F8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37-4D38-AE35-5E521299F8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37-4D38-AE35-5E521299F8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37-4D38-AE35-5E521299F8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37-4D38-AE35-5E521299F8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37-4D38-AE35-5E521299F8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37-4D38-AE35-5E521299F8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37-4D38-AE35-5E521299F8F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7">
                  <c:v>1.0713055987925098</c:v>
                </c:pt>
                <c:pt idx="12">
                  <c:v>0.14325228092030473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37-4D38-AE35-5E521299F8F5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7">
                  <c:v>0.67239360988052077</c:v>
                </c:pt>
                <c:pt idx="12">
                  <c:v>-0.31961359230123043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37-4D38-AE35-5E521299F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4-4227-BB94-A32699E0E0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4-4227-BB94-A32699E0E085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4-4227-BB94-A32699E0E08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4-4227-BB94-A32699E0E08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4-4227-BB94-A32699E0E0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74-4227-BB94-A32699E0E08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74-4227-BB94-A32699E0E0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74-4227-BB94-A32699E0E0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12">
                  <c:v>5.0621791215059897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74-4227-BB94-A32699E0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4-4227-BB94-A32699E0E0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4-4227-BB94-A32699E0E0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4-4227-BB94-A32699E0E0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4-4227-BB94-A32699E0E0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4-4227-BB94-A32699E0E0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4-4227-BB94-A32699E0E0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4-4227-BB94-A32699E0E0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4-4227-BB94-A32699E0E0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4-4227-BB94-A32699E0E0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4-4227-BB94-A32699E0E0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4-4227-BB94-A32699E0E0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4-4227-BB94-A32699E0E0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4-4227-BB94-A32699E0E08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7">
                  <c:v>0.42697627700933172</c:v>
                </c:pt>
                <c:pt idx="12">
                  <c:v>0.65400490996340199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74-4227-BB94-A32699E0E085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7">
                  <c:v>-0.2097156480713247</c:v>
                </c:pt>
                <c:pt idx="12">
                  <c:v>-0.75898876170568919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74-4227-BB94-A32699E0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7C-40E6-8B21-04700C0379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C-40E6-8B21-04700C0379CA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7C-40E6-8B21-04700C0379C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7C-40E6-8B21-04700C0379C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7C-40E6-8B21-04700C0379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7C-40E6-8B21-04700C0379C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7C-40E6-8B21-04700C0379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7C-40E6-8B21-04700C0379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12">
                  <c:v>6.1035840347542765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7C-40E6-8B21-04700C037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7C-40E6-8B21-04700C0379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C-40E6-8B21-04700C0379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C-40E6-8B21-04700C0379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C-40E6-8B21-04700C0379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C-40E6-8B21-04700C0379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C-40E6-8B21-04700C0379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C-40E6-8B21-04700C0379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C-40E6-8B21-04700C0379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C-40E6-8B21-04700C0379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C-40E6-8B21-04700C0379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7C-40E6-8B21-04700C0379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7C-40E6-8B21-04700C0379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7C-40E6-8B21-04700C0379C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7">
                  <c:v>0.56630761782910888</c:v>
                </c:pt>
                <c:pt idx="12">
                  <c:v>0.26664049049365879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7C-40E6-8B21-04700C0379CA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7">
                  <c:v>-0.73102537867022299</c:v>
                </c:pt>
                <c:pt idx="12">
                  <c:v>-0.36713371073229339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7C-40E6-8B21-04700C037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A-427E-94BC-7B258D4CEB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A-427E-94BC-7B258D4CEBF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A-427E-94BC-7B258D4CEBF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A-427E-94BC-7B258D4CEBF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A-427E-94BC-7B258D4CEB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A-427E-94BC-7B258D4CEBF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CA-427E-94BC-7B258D4CEB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CA-427E-94BC-7B258D4CEB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12">
                  <c:v>5.937770302739068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CA-427E-94BC-7B258D4C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9CA-427E-94BC-7B258D4CEBF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9CA-427E-94BC-7B258D4CEB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A-427E-94BC-7B258D4CEB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A-427E-94BC-7B258D4CEB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A-427E-94BC-7B258D4CEB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A-427E-94BC-7B258D4CEB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A-427E-94BC-7B258D4CEB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A-427E-94BC-7B258D4CEB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A-427E-94BC-7B258D4CEB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A-427E-94BC-7B258D4CEB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A-427E-94BC-7B258D4CEB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A-427E-94BC-7B258D4CEB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CA-427E-94BC-7B258D4CEB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CA-427E-94BC-7B258D4CEB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CA-427E-94BC-7B258D4CEBF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7">
                  <c:v>-2.7452422716384817E-2</c:v>
                </c:pt>
                <c:pt idx="12">
                  <c:v>0.62659017851546572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CA-427E-94BC-7B258D4CEBF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7">
                  <c:v>-0.69928940568475451</c:v>
                </c:pt>
                <c:pt idx="12">
                  <c:v>-1.3911862798939856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CA-427E-94BC-7B258D4C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CE-4A8E-90E0-9F9A1686B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E-4A8E-90E0-9F9A1686BF7B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CE-4A8E-90E0-9F9A1686BF7B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CE-4A8E-90E0-9F9A1686BF7B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CE-4A8E-90E0-9F9A1686B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CE-4A8E-90E0-9F9A1686BF7B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CE-4A8E-90E0-9F9A1686BF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CE-4A8E-90E0-9F9A1686BF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12">
                  <c:v>2.5968379446640317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CE-4A8E-90E0-9F9A1686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E-4A8E-90E0-9F9A1686BF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CE-4A8E-90E0-9F9A1686BF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CE-4A8E-90E0-9F9A1686BF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CE-4A8E-90E0-9F9A1686BF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CE-4A8E-90E0-9F9A1686BF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CE-4A8E-90E0-9F9A1686BF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CE-4A8E-90E0-9F9A1686BF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CE-4A8E-90E0-9F9A1686BF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CE-4A8E-90E0-9F9A1686BF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CE-4A8E-90E0-9F9A1686BF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CE-4A8E-90E0-9F9A1686BF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CE-4A8E-90E0-9F9A1686BF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CE-4A8E-90E0-9F9A1686BF7B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7">
                  <c:v>1.2879554655870447</c:v>
                </c:pt>
                <c:pt idx="12">
                  <c:v>0.30833691796998641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CE-4A8E-90E0-9F9A1686BF7B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7">
                  <c:v>-4.6746892356519076E-2</c:v>
                </c:pt>
                <c:pt idx="12">
                  <c:v>-0.60095787900186171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CE-4A8E-90E0-9F9A1686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49-4685-B381-3C7E9B1B8F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9-4685-B381-3C7E9B1B8F63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49-4685-B381-3C7E9B1B8F6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9-4685-B381-3C7E9B1B8F6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49-4685-B381-3C7E9B1B8F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9-4685-B381-3C7E9B1B8F6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49-4685-B381-3C7E9B1B8F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49-4685-B381-3C7E9B1B8F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12">
                  <c:v>4.0113895216400914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49-4685-B381-3C7E9B1B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49-4685-B381-3C7E9B1B8F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49-4685-B381-3C7E9B1B8F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49-4685-B381-3C7E9B1B8F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49-4685-B381-3C7E9B1B8F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49-4685-B381-3C7E9B1B8F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49-4685-B381-3C7E9B1B8F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49-4685-B381-3C7E9B1B8F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49-4685-B381-3C7E9B1B8F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49-4685-B381-3C7E9B1B8F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49-4685-B381-3C7E9B1B8F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49-4685-B381-3C7E9B1B8F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49-4685-B381-3C7E9B1B8F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49-4685-B381-3C7E9B1B8F6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12">
                  <c:v>-2.5973115722545792E-2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49-4685-B381-3C7E9B1B8F63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12">
                  <c:v>-2.686835330430914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49-4685-B381-3C7E9B1B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0-4923-BEA0-1160A86D2C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0-4923-BEA0-1160A86D2C9A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0-4923-BEA0-1160A86D2C9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0-4923-BEA0-1160A86D2C9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0-4923-BEA0-1160A86D2C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0-4923-BEA0-1160A86D2C9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80-4923-BEA0-1160A86D2C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80-4923-BEA0-1160A86D2C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12">
                  <c:v>21036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80-4923-BEA0-1160A86D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0-4923-BEA0-1160A86D2C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0-4923-BEA0-1160A86D2C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0-4923-BEA0-1160A86D2C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0-4923-BEA0-1160A86D2C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0-4923-BEA0-1160A86D2C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0-4923-BEA0-1160A86D2C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0-4923-BEA0-1160A86D2C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0-4923-BEA0-1160A86D2C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0-4923-BEA0-1160A86D2C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0-4923-BEA0-1160A86D2C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0-4923-BEA0-1160A86D2C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0-4923-BEA0-1160A86D2C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0-4923-BEA0-1160A86D2C9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7">
                  <c:v>0.39665738161559894</c:v>
                </c:pt>
                <c:pt idx="12">
                  <c:v>0.1282986483587214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80-4923-BEA0-1160A86D2C9A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7">
                  <c:v>0.15317387304507823</c:v>
                </c:pt>
                <c:pt idx="12">
                  <c:v>-6.3735089905643583E-2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80-4923-BEA0-1160A86D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5-4897-96DE-80B311DFE7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5-4897-96DE-80B311DFE71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5-4897-96DE-80B311DFE71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5-4897-96DE-80B311DFE71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5-4897-96DE-80B311DFE7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5-4897-96DE-80B311DFE71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75-4897-96DE-80B311DFE7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75-4897-96DE-80B311DFE7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12">
                  <c:v>4.3933717579250722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75-4897-96DE-80B311DF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5-4897-96DE-80B311DFE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5-4897-96DE-80B311DFE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5-4897-96DE-80B311DFE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5-4897-96DE-80B311DFE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5-4897-96DE-80B311DFE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5-4897-96DE-80B311DFE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5-4897-96DE-80B311DFE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5-4897-96DE-80B311DFE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5-4897-96DE-80B311DFE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5-4897-96DE-80B311DFE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75-4897-96DE-80B311DFE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75-4897-96DE-80B311DFE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75-4897-96DE-80B311DFE71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7">
                  <c:v>1.1114563106796114</c:v>
                </c:pt>
                <c:pt idx="12">
                  <c:v>1.3980776402780135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75-4897-96DE-80B311DFE71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7">
                  <c:v>-0.59541868932038877</c:v>
                </c:pt>
                <c:pt idx="12">
                  <c:v>-1.0246761242112079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75-4897-96DE-80B311DF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B-468A-AC10-C871CE4DA4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B-468A-AC10-C871CE4DA4F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EB-468A-AC10-C871CE4DA4F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B-468A-AC10-C871CE4DA4F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B-468A-AC10-C871CE4DA4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B-468A-AC10-C871CE4DA4F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EB-468A-AC10-C871CE4DA4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EB-468A-AC10-C871CE4DA4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12">
                  <c:v>4.0113895216400914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EB-468A-AC10-C871CE4DA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B-468A-AC10-C871CE4DA4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EB-468A-AC10-C871CE4DA4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EB-468A-AC10-C871CE4DA4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EB-468A-AC10-C871CE4DA4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EB-468A-AC10-C871CE4DA4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EB-468A-AC10-C871CE4DA4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EB-468A-AC10-C871CE4DA4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EB-468A-AC10-C871CE4DA4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EB-468A-AC10-C871CE4DA4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EB-468A-AC10-C871CE4DA4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EB-468A-AC10-C871CE4DA4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EB-468A-AC10-C871CE4DA4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EB-468A-AC10-C871CE4DA4F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12">
                  <c:v>-2.5973115722545792E-2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EB-468A-AC10-C871CE4DA4F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12">
                  <c:v>-2.686835330430914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EB-468A-AC10-C871CE4DA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3-4C85-95FC-96823D4982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3-4C85-95FC-96823D49829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93-4C85-95FC-96823D49829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3-4C85-95FC-96823D49829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3-4C85-95FC-96823D4982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93-4C85-95FC-96823D49829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93-4C85-95FC-96823D4982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93-4C85-95FC-96823D4982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12">
                  <c:v>4.7826086956521738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93-4C85-95FC-96823D49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93-4C85-95FC-96823D4982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93-4C85-95FC-96823D4982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93-4C85-95FC-96823D4982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93-4C85-95FC-96823D4982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93-4C85-95FC-96823D4982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93-4C85-95FC-96823D4982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93-4C85-95FC-96823D4982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93-4C85-95FC-96823D4982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93-4C85-95FC-96823D4982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93-4C85-95FC-96823D4982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93-4C85-95FC-96823D4982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93-4C85-95FC-96823D4982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93-4C85-95FC-96823D49829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0</c:v>
                </c:pt>
                <c:pt idx="5">
                  <c:v>0</c:v>
                </c:pt>
                <c:pt idx="6">
                  <c:v>3.333333333333333</c:v>
                </c:pt>
                <c:pt idx="7">
                  <c:v>-1.4249999999999998</c:v>
                </c:pt>
                <c:pt idx="12">
                  <c:v>1.3354037267080745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93-4C85-95FC-96823D49829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0</c:v>
                </c:pt>
                <c:pt idx="5">
                  <c:v>0</c:v>
                </c:pt>
                <c:pt idx="6">
                  <c:v>-1.25</c:v>
                </c:pt>
                <c:pt idx="7">
                  <c:v>1.2083333333333335</c:v>
                </c:pt>
                <c:pt idx="12">
                  <c:v>-1.1294792164357386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93-4C85-95FC-96823D49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3-4733-8A0A-99F140ED26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3-4733-8A0A-99F140ED2688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3-4733-8A0A-99F140ED268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3-4733-8A0A-99F140ED268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3-4733-8A0A-99F140ED26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3-4733-8A0A-99F140ED268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D3-4733-8A0A-99F140ED26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D3-4733-8A0A-99F140ED26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12">
                  <c:v>4.1086956521739131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D3-4733-8A0A-99F140ED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3-4733-8A0A-99F140ED26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3-4733-8A0A-99F140ED26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3-4733-8A0A-99F140ED26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3-4733-8A0A-99F140ED26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3-4733-8A0A-99F140ED26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3-4733-8A0A-99F140ED26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D3-4733-8A0A-99F140ED26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D3-4733-8A0A-99F140ED26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D3-4733-8A0A-99F140ED26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D3-4733-8A0A-99F140ED26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D3-4733-8A0A-99F140ED26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D3-4733-8A0A-99F140ED26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D3-4733-8A0A-99F140ED268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-5.3333333333333339</c:v>
                </c:pt>
                <c:pt idx="12">
                  <c:v>0.83726708074534173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D3-4733-8A0A-99F140ED2688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0</c:v>
                </c:pt>
                <c:pt idx="5">
                  <c:v>-0.38888888888888884</c:v>
                </c:pt>
                <c:pt idx="6">
                  <c:v>0</c:v>
                </c:pt>
                <c:pt idx="7">
                  <c:v>-1.1060606060606064</c:v>
                </c:pt>
                <c:pt idx="12">
                  <c:v>-1.6980840088430362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D3-4733-8A0A-99F140ED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B-4179-948D-8DB34F7B76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B-4179-948D-8DB34F7B763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B-4179-948D-8DB34F7B763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B-4179-948D-8DB34F7B763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B-4179-948D-8DB34F7B76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B-4179-948D-8DB34F7B763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6B-4179-948D-8DB34F7B76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6B-4179-948D-8DB34F7B76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12">
                  <c:v>4.3115916955017299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6B-4179-948D-8DB34F7B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B-4179-948D-8DB34F7B76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B-4179-948D-8DB34F7B76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B-4179-948D-8DB34F7B76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B-4179-948D-8DB34F7B76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B-4179-948D-8DB34F7B76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6B-4179-948D-8DB34F7B76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6B-4179-948D-8DB34F7B76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6B-4179-948D-8DB34F7B76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6B-4179-948D-8DB34F7B76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6B-4179-948D-8DB34F7B76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6B-4179-948D-8DB34F7B76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6B-4179-948D-8DB34F7B76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6B-4179-948D-8DB34F7B763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12">
                  <c:v>0.99688245946980292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6B-4179-948D-8DB34F7B763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12">
                  <c:v>-0.74013821147812653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6B-4179-948D-8DB34F7B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A-40F0-8171-43CAF43FEA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A-40F0-8171-43CAF43FEAF3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5A-40F0-8171-43CAF43FEAF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5A-40F0-8171-43CAF43FEAF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5A-40F0-8171-43CAF43FEA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A-40F0-8171-43CAF43FEAF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5A-40F0-8171-43CAF43FEA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5A-40F0-8171-43CAF43FEA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12">
                  <c:v>4.2838843265248823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5A-40F0-8171-43CAF43F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A-40F0-8171-43CAF43FEA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A-40F0-8171-43CAF43FEA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A-40F0-8171-43CAF43FEA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A-40F0-8171-43CAF43FEA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5A-40F0-8171-43CAF43FEA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A-40F0-8171-43CAF43FEA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5A-40F0-8171-43CAF43FEA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5A-40F0-8171-43CAF43FEA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5A-40F0-8171-43CAF43FEA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5A-40F0-8171-43CAF43FEA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5A-40F0-8171-43CAF43FEA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5A-40F0-8171-43CAF43FEA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5A-40F0-8171-43CAF43FEAF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7">
                  <c:v>1.2532993537623689</c:v>
                </c:pt>
                <c:pt idx="12">
                  <c:v>1.0116126623387509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5A-40F0-8171-43CAF43FEAF3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7">
                  <c:v>0.82704736634156095</c:v>
                </c:pt>
                <c:pt idx="12">
                  <c:v>-0.53400827188824174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5A-40F0-8171-43CAF43F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81-49D1-8CC6-FE786910F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1-49D1-8CC6-FE786910FA91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81-49D1-8CC6-FE786910FA9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81-49D1-8CC6-FE786910FA9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81-49D1-8CC6-FE786910F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81-49D1-8CC6-FE786910FA9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81-49D1-8CC6-FE786910FA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81-49D1-8CC6-FE786910FA9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81-49D1-8CC6-FE786910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81-49D1-8CC6-FE786910FA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81-49D1-8CC6-FE786910FA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81-49D1-8CC6-FE786910FA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81-49D1-8CC6-FE786910FA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81-49D1-8CC6-FE786910FA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81-49D1-8CC6-FE786910FA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81-49D1-8CC6-FE786910FA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81-49D1-8CC6-FE786910FA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81-49D1-8CC6-FE786910FA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81-49D1-8CC6-FE786910FA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81-49D1-8CC6-FE786910FA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81-49D1-8CC6-FE786910FA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81-49D1-8CC6-FE786910FA9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0.32897111913357402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81-49D1-8CC6-FE786910FA91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0.2397390023153021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81-49D1-8CC6-FE786910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B-4467-80CA-7D565785A7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B-4467-80CA-7D565785A70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B-4467-80CA-7D565785A70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B-4467-80CA-7D565785A70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B-4467-80CA-7D565785A7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B-4467-80CA-7D565785A70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6B-4467-80CA-7D565785A7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6B-4467-80CA-7D565785A7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6B-4467-80CA-7D565785A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B-4467-80CA-7D565785A7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B-4467-80CA-7D565785A7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B-4467-80CA-7D565785A7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B-4467-80CA-7D565785A7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B-4467-80CA-7D565785A7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B-4467-80CA-7D565785A7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B-4467-80CA-7D565785A7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B-4467-80CA-7D565785A7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B-4467-80CA-7D565785A7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B-4467-80CA-7D565785A7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B-4467-80CA-7D565785A7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B-4467-80CA-7D565785A7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B-4467-80CA-7D565785A70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0.34104973641989433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6B-4467-80CA-7D565785A70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0.1746637221441476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6B-4467-80CA-7D565785A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3786</c:v>
                </c:pt>
                <c:pt idx="1">
                  <c:v>8474</c:v>
                </c:pt>
                <c:pt idx="2">
                  <c:v>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B-401E-8538-4377241C5BC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2602</c:v>
                </c:pt>
                <c:pt idx="1">
                  <c:v>4294</c:v>
                </c:pt>
                <c:pt idx="2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B-401E-8538-4377241C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1B-401E-8538-4377241C5B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C1B-401E-8538-4377241C5B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C1B-401E-8538-4377241C5BC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B-401E-8538-4377241C5BC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B-401E-8538-4377241C5BC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B-401E-8538-4377241C5BC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B-401E-8538-4377241C5BC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B-401E-8538-4377241C5BC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B-401E-8538-4377241C5BC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0.33087487283825023</c:v>
                </c:pt>
                <c:pt idx="1">
                  <c:v>0.54603255340793488</c:v>
                </c:pt>
                <c:pt idx="2">
                  <c:v>0.12309257375381485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1B-401E-8538-4377241C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1B-401E-8538-4377241C5BC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1B-401E-8538-4377241C5BC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1B-401E-8538-4377241C5BC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B-401E-8538-4377241C5BC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B-401E-8538-4377241C5BC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B-401E-8538-4377241C5BC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1B-401E-8538-4377241C5BC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B-401E-8538-4377241C5BC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1B-401E-8538-4377241C5BC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1B-401E-8538-4377241C5BC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1B-401E-8538-4377241C5BC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1B-401E-8538-4377241C5BC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-0.31273111463285785</c:v>
                </c:pt>
                <c:pt idx="1">
                  <c:v>-0.49327354260089684</c:v>
                </c:pt>
                <c:pt idx="2">
                  <c:v>-0.60033030553261768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1B-401E-8538-4377241C5B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E57-4C36-B3D2-6D570F88F8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E57-4C36-B3D2-6D570F88F8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E57-4C36-B3D2-6D570F88F8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57-4C36-B3D2-6D570F88F8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57-4C36-B3D2-6D570F88F85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7-4C36-B3D2-6D570F88F85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7-4C36-B3D2-6D570F88F85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7-4C36-B3D2-6D570F88F85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7-4C36-B3D2-6D570F88F8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7-4C36-B3D2-6D570F88F85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7-4C36-B3D2-6D570F88F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2602</c:v>
                </c:pt>
                <c:pt idx="1">
                  <c:v>4294</c:v>
                </c:pt>
                <c:pt idx="2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57-4C36-B3D2-6D570F88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0-4700-9AC7-122C8D7D4A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0-4700-9AC7-122C8D7D4AD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A0-4700-9AC7-122C8D7D4AD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0-4700-9AC7-122C8D7D4AD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0-4700-9AC7-122C8D7D4A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0-4700-9AC7-122C8D7D4AD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A0-4700-9AC7-122C8D7D4A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A0-4700-9AC7-122C8D7D4A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12">
                  <c:v>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A0-4700-9AC7-122C8D7D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A0-4700-9AC7-122C8D7D4A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A0-4700-9AC7-122C8D7D4A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0-4700-9AC7-122C8D7D4A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0-4700-9AC7-122C8D7D4A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0-4700-9AC7-122C8D7D4A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0-4700-9AC7-122C8D7D4A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0-4700-9AC7-122C8D7D4A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0-4700-9AC7-122C8D7D4A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0-4700-9AC7-122C8D7D4A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0-4700-9AC7-122C8D7D4A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0-4700-9AC7-122C8D7D4A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0-4700-9AC7-122C8D7D4A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0-4700-9AC7-122C8D7D4AD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7">
                  <c:v>0.58016528925619837</c:v>
                </c:pt>
                <c:pt idx="12">
                  <c:v>0.25635340269486617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A0-4700-9AC7-122C8D7D4AD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7">
                  <c:v>0.3915574963609898</c:v>
                </c:pt>
                <c:pt idx="12">
                  <c:v>8.1168354616174998E-2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A0-4700-9AC7-122C8D7D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A-418C-8B47-A4F50C722CD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A-418C-8B47-A4F50C722CD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A-418C-8B47-A4F50C722CD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A-418C-8B47-A4F50C722CD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A-418C-8B47-A4F50C722CD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A-418C-8B47-A4F50C722CD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A-418C-8B47-A4F50C722CD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A-418C-8B47-A4F50C722CD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A-418C-8B47-A4F50C722CD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A-418C-8B47-A4F50C722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0CA-418C-8B47-A4F50C722CD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A-418C-8B47-A4F50C722CD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A-418C-8B47-A4F50C722CD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A-418C-8B47-A4F50C722CD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CA-418C-8B47-A4F50C722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0CA-418C-8B47-A4F50C722CD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0CA-418C-8B47-A4F50C722CD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CA-418C-8B47-A4F50C722CD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A-418C-8B47-A4F50C722CD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A-418C-8B47-A4F50C722CD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CA-418C-8B47-A4F50C722CD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CA-418C-8B47-A4F50C722CD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CA-418C-8B47-A4F50C722CD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CA-418C-8B47-A4F50C722CD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CA-418C-8B47-A4F50C722CD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CA-418C-8B47-A4F50C722CD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CA-418C-8B47-A4F50C722CD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CA-418C-8B47-A4F50C722CD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CA-418C-8B47-A4F50C722CD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CA-418C-8B47-A4F50C722CD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CA-418C-8B47-A4F50C722CD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CA-418C-8B47-A4F50C722CD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CA-418C-8B47-A4F50C722C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0CA-418C-8B47-A4F50C722CD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CA-418C-8B47-A4F50C722C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CA-418C-8B47-A4F50C722C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CA-418C-8B47-A4F50C722C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CA-418C-8B47-A4F50C722C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CA-418C-8B47-A4F50C722C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0CA-418C-8B47-A4F50C722C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0CA-418C-8B47-A4F50C722C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0CA-418C-8B47-A4F50C722C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0CA-418C-8B47-A4F50C722C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0CA-418C-8B47-A4F50C722C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0CA-418C-8B47-A4F50C722C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0CA-418C-8B47-A4F50C722C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0CA-418C-8B47-A4F50C722C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0CA-418C-8B47-A4F50C722C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0CA-418C-8B47-A4F50C722CD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0CA-418C-8B47-A4F50C722C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CA-418C-8B47-A4F50C722CD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CA-418C-8B47-A4F50C722CD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CA-418C-8B47-A4F50C722CD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CA-418C-8B47-A4F50C722CD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CA-418C-8B47-A4F50C722CD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CA-418C-8B47-A4F50C722CD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CA-418C-8B47-A4F50C722CD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CA-418C-8B47-A4F50C722CD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CA-418C-8B47-A4F50C722CD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CA-418C-8B47-A4F50C722CD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CA-418C-8B47-A4F50C722CD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CA-418C-8B47-A4F50C722CD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CA-418C-8B47-A4F50C722CD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CA-418C-8B47-A4F50C722CD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CA-418C-8B47-A4F50C722CD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CA-418C-8B47-A4F50C722C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0CA-418C-8B47-A4F50C722CD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CA-418C-8B47-A4F50C722CD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CA-418C-8B47-A4F50C722CD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CA-418C-8B47-A4F50C722CD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CA-418C-8B47-A4F50C722CD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CA-418C-8B47-A4F50C722CD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CA-418C-8B47-A4F50C722CD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CA-418C-8B47-A4F50C722CD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CA-418C-8B47-A4F50C722CD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CA-418C-8B47-A4F50C722CD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CA-418C-8B47-A4F50C722CD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CA-418C-8B47-A4F50C722CD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CA-418C-8B47-A4F50C722CD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CA-418C-8B47-A4F50C722CD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CA-418C-8B47-A4F50C722CD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CA-418C-8B47-A4F50C722CD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CA-418C-8B47-A4F50C722C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0CA-418C-8B47-A4F50C72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22-4C9F-9CEF-B63276D5F7E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22-4C9F-9CEF-B63276D5F7E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2-4C9F-9CEF-B63276D5F7E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2-4C9F-9CEF-B63276D5F7E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2-4C9F-9CEF-B63276D5F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1663</c:v>
                </c:pt>
                <c:pt idx="1">
                  <c:v>890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A-4E8F-ABA3-9D03B2816D8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14572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A-4E8F-ABA3-9D03B2816D8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7752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E8F-ABA3-9D03B2816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-0.46802086192698322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3A-4E8F-ABA3-9D03B2816D8A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0.2365608550007976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A-4E8F-ABA3-9D03B2816D8A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0.23812405446293494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3A-4E8F-ABA3-9D03B2816D8A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0.98575788402848419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3A-4E8F-ABA3-9D03B2816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7F-42A5-AA05-6EDAF5C1DF4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7F-42A5-AA05-6EDAF5C1DF4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F-42A5-AA05-6EDAF5C1DF4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F-42A5-AA05-6EDAF5C1DF4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7F-42A5-AA05-6EDAF5C1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406</c:v>
                </c:pt>
                <c:pt idx="1">
                  <c:v>0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9-4CAA-9A91-8A4888649E6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3738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9-4CAA-9A91-8A4888649E6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2562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9-4CAA-9A91-8A488864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-0.3146067415730337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9-4CAA-9A91-8A4888649E6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-3.6479879654005232E-2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9-4CAA-9A91-8A4888649E6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0.29253365973072215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9-4CAA-9A91-8A4888649E6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0.98462720983858565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9-4CAA-9A91-8A488864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16-484D-B5F5-6E59547B371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16-484D-B5F5-6E59547B371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6-484D-B5F5-6E59547B371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6-484D-B5F5-6E59547B371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16-484D-B5F5-6E59547B3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1257</c:v>
                </c:pt>
                <c:pt idx="1">
                  <c:v>890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4-456A-91A8-E9A14D71080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10834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4-456A-91A8-E9A14D71080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5190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4-456A-91A8-E9A14D71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-0.52095255676573748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4-456A-91A8-E9A14D71080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0.43767313019390586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4-456A-91A8-E9A14D71080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0.18491921005385997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24-456A-91A8-E9A14D71080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0.98631698973774229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24-456A-91A8-E9A14D710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E0-4231-BFF9-CE6C93843C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E0-4231-BFF9-CE6C93843C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E0-4231-BFF9-CE6C93843C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9E0-4231-BFF9-CE6C93843C8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9E0-4231-BFF9-CE6C93843C8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E0-4231-BFF9-CE6C93843C8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E0-4231-BFF9-CE6C93843C8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E0-4231-BFF9-CE6C93843C8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E0-4231-BFF9-CE6C93843C8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E0-4231-BFF9-CE6C93843C8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0-4231-BFF9-CE6C93843C8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0-4231-BFF9-CE6C93843C8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0-4231-BFF9-CE6C93843C8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0-4231-BFF9-CE6C93843C8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0-4231-BFF9-CE6C93843C8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0-4231-BFF9-CE6C93843C8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0-4231-BFF9-CE6C93843C8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0-4231-BFF9-CE6C93843C8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0-4231-BFF9-CE6C93843C8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9E0-4231-BFF9-CE6C93843C8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E0-4231-BFF9-CE6C93843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D-4824-94CE-7207273DE81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D-4824-94CE-7207273DE81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D-4824-94CE-7207273DE81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D-4824-94CE-7207273DE81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D-4824-94CE-7207273DE81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D-4824-94CE-7207273DE81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D-4824-94CE-7207273DE81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D-4824-94CE-7207273DE81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D-4824-94CE-7207273DE81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D-4824-94CE-7207273DE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E2D-4824-94CE-7207273DE81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D-4824-94CE-7207273DE81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D-4824-94CE-7207273DE81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D-4824-94CE-7207273DE81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D-4824-94CE-7207273DE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E2D-4824-94CE-7207273DE81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E2D-4824-94CE-7207273DE81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D-4824-94CE-7207273DE81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D-4824-94CE-7207273DE81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D-4824-94CE-7207273DE81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D-4824-94CE-7207273DE81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D-4824-94CE-7207273DE81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2D-4824-94CE-7207273DE81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D-4824-94CE-7207273DE81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D-4824-94CE-7207273DE81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D-4824-94CE-7207273DE81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D-4824-94CE-7207273DE81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D-4824-94CE-7207273DE81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D-4824-94CE-7207273DE81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D-4824-94CE-7207273DE81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D-4824-94CE-7207273DE81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2D-4824-94CE-7207273DE81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2D-4824-94CE-7207273DE8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E2D-4824-94CE-7207273DE81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2D-4824-94CE-7207273DE8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2D-4824-94CE-7207273DE8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2D-4824-94CE-7207273DE8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2D-4824-94CE-7207273DE8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2D-4824-94CE-7207273DE8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2D-4824-94CE-7207273DE8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2D-4824-94CE-7207273DE8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2D-4824-94CE-7207273DE8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2D-4824-94CE-7207273DE8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2D-4824-94CE-7207273DE8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E2D-4824-94CE-7207273DE8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E2D-4824-94CE-7207273DE8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E2D-4824-94CE-7207273DE8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E2D-4824-94CE-7207273DE8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E2D-4824-94CE-7207273DE81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E2D-4824-94CE-7207273DE81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2D-4824-94CE-7207273DE81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2D-4824-94CE-7207273DE81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2D-4824-94CE-7207273DE81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2D-4824-94CE-7207273DE81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2D-4824-94CE-7207273DE81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2D-4824-94CE-7207273DE81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2D-4824-94CE-7207273DE81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2D-4824-94CE-7207273DE81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2D-4824-94CE-7207273DE81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2D-4824-94CE-7207273DE81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2D-4824-94CE-7207273DE81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2D-4824-94CE-7207273DE81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2D-4824-94CE-7207273DE81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2D-4824-94CE-7207273DE81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2D-4824-94CE-7207273DE81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2D-4824-94CE-7207273DE8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E2D-4824-94CE-7207273DE81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E2D-4824-94CE-7207273DE81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E2D-4824-94CE-7207273DE81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E2D-4824-94CE-7207273DE81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E2D-4824-94CE-7207273DE81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E2D-4824-94CE-7207273DE81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E2D-4824-94CE-7207273DE81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E2D-4824-94CE-7207273DE81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E2D-4824-94CE-7207273DE81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E2D-4824-94CE-7207273DE81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E2D-4824-94CE-7207273DE81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E2D-4824-94CE-7207273DE81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E2D-4824-94CE-7207273DE81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E2D-4824-94CE-7207273DE81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E2D-4824-94CE-7207273DE81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E2D-4824-94CE-7207273DE81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E2D-4824-94CE-7207273DE8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E2D-4824-94CE-7207273D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CEC-9E85-B898A74D7E9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CEC-9E85-B898A74D7E9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F-4CEC-9E85-B898A74D7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F-4CEC-9E85-B898A74D7E93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F-4CEC-9E85-B898A74D7E93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0F-4CEC-9E85-B898A74D7E93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0F-4CEC-9E85-B898A74D7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9-47A7-B087-546CAB92D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9-47A7-B087-546CAB92DD3E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9-47A7-B087-546CAB92DD3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9-47A7-B087-546CAB92DD3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9-47A7-B087-546CAB92D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9-47A7-B087-546CAB92DD3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D9-47A7-B087-546CAB92DD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D9-47A7-B087-546CAB92DD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D9-47A7-B087-546CAB92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3D9-47A7-B087-546CAB92DD3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3D9-47A7-B087-546CAB92DD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9-47A7-B087-546CAB92D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9-47A7-B087-546CAB92D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9-47A7-B087-546CAB92D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9-47A7-B087-546CAB92D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9-47A7-B087-546CAB92D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9-47A7-B087-546CAB92D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9-47A7-B087-546CAB92D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9-47A7-B087-546CAB92D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9-47A7-B087-546CAB92D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9-47A7-B087-546CAB92D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D9-47A7-B087-546CAB92D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D9-47A7-B087-546CAB92D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D9-47A7-B087-546CAB92DD3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7">
                  <c:v>0.4124087591240877</c:v>
                </c:pt>
                <c:pt idx="12">
                  <c:v>0.29254658385093157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D9-47A7-B087-546CAB92DD3E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7">
                  <c:v>-0.10416666666666663</c:v>
                </c:pt>
                <c:pt idx="12">
                  <c:v>-0.27135854341736698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D9-47A7-B087-546CAB92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0-498B-88E4-996D2C1605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80-498B-88E4-996D2C1605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80-498B-88E4-996D2C1605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80-498B-88E4-996D2C16059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80-498B-88E4-996D2C1605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80-498B-88E4-996D2C1605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80-498B-88E4-996D2C16059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80-498B-88E4-996D2C1605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80-498B-88E4-996D2C1605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80-498B-88E4-996D2C16059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0-498B-88E4-996D2C16059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0-498B-88E4-996D2C16059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0-498B-88E4-996D2C16059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0-498B-88E4-996D2C16059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0-498B-88E4-996D2C16059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0-498B-88E4-996D2C16059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0-498B-88E4-996D2C16059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0-498B-88E4-996D2C16059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80-498B-88E4-996D2C16059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380-498B-88E4-996D2C1605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80-498B-88E4-996D2C160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9-4F8D-AA55-4C15715229F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9-4F8D-AA55-4C15715229F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9-4F8D-AA55-4C15715229F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9-4F8D-AA55-4C15715229F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9-4F8D-AA55-4C15715229F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9-4F8D-AA55-4C15715229F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9-4F8D-AA55-4C15715229F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9-4F8D-AA55-4C15715229F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9-4F8D-AA55-4C15715229F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9-4F8D-AA55-4C157152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889-4F8D-AA55-4C15715229F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9-4F8D-AA55-4C15715229F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9-4F8D-AA55-4C15715229F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9-4F8D-AA55-4C15715229F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9-4F8D-AA55-4C1571522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889-4F8D-AA55-4C15715229F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889-4F8D-AA55-4C15715229F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9-4F8D-AA55-4C15715229F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9-4F8D-AA55-4C15715229F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9-4F8D-AA55-4C15715229F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89-4F8D-AA55-4C15715229F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89-4F8D-AA55-4C15715229F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89-4F8D-AA55-4C15715229F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89-4F8D-AA55-4C15715229F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89-4F8D-AA55-4C15715229F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89-4F8D-AA55-4C15715229F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89-4F8D-AA55-4C15715229F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89-4F8D-AA55-4C15715229F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89-4F8D-AA55-4C15715229F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89-4F8D-AA55-4C15715229F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89-4F8D-AA55-4C15715229F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89-4F8D-AA55-4C15715229F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89-4F8D-AA55-4C15715229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889-4F8D-AA55-4C15715229F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89-4F8D-AA55-4C15715229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889-4F8D-AA55-4C15715229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889-4F8D-AA55-4C15715229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889-4F8D-AA55-4C15715229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889-4F8D-AA55-4C15715229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889-4F8D-AA55-4C15715229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889-4F8D-AA55-4C15715229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889-4F8D-AA55-4C15715229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889-4F8D-AA55-4C15715229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889-4F8D-AA55-4C15715229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889-4F8D-AA55-4C15715229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889-4F8D-AA55-4C15715229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889-4F8D-AA55-4C15715229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889-4F8D-AA55-4C15715229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889-4F8D-AA55-4C15715229F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889-4F8D-AA55-4C15715229F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89-4F8D-AA55-4C15715229F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9-4F8D-AA55-4C15715229F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89-4F8D-AA55-4C15715229F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89-4F8D-AA55-4C15715229F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89-4F8D-AA55-4C15715229F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89-4F8D-AA55-4C15715229F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89-4F8D-AA55-4C15715229F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89-4F8D-AA55-4C15715229F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89-4F8D-AA55-4C15715229F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89-4F8D-AA55-4C15715229F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89-4F8D-AA55-4C15715229F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889-4F8D-AA55-4C15715229F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89-4F8D-AA55-4C15715229F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89-4F8D-AA55-4C15715229F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89-4F8D-AA55-4C15715229F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89-4F8D-AA55-4C15715229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889-4F8D-AA55-4C15715229F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89-4F8D-AA55-4C15715229F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89-4F8D-AA55-4C15715229F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89-4F8D-AA55-4C15715229F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89-4F8D-AA55-4C15715229F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89-4F8D-AA55-4C15715229F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89-4F8D-AA55-4C15715229F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9-4F8D-AA55-4C15715229F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889-4F8D-AA55-4C15715229F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89-4F8D-AA55-4C15715229F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889-4F8D-AA55-4C15715229F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89-4F8D-AA55-4C15715229F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889-4F8D-AA55-4C15715229F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89-4F8D-AA55-4C15715229F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889-4F8D-AA55-4C15715229F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89-4F8D-AA55-4C15715229F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889-4F8D-AA55-4C15715229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889-4F8D-AA55-4C157152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8-4D2C-A928-197A29C29F0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8-4D2C-A928-197A29C29F0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8-4D2C-A928-197A29C2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8-4D2C-A928-197A29C29F00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48-4D2C-A928-197A29C29F00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48-4D2C-A928-197A29C29F00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48-4D2C-A928-197A29C29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6-4BAA-9F13-11AC3AF34B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66-4BAA-9F13-11AC3AF34B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66-4BAA-9F13-11AC3AF34B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66-4BAA-9F13-11AC3AF34B1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66-4BAA-9F13-11AC3AF34B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66-4BAA-9F13-11AC3AF34B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66-4BAA-9F13-11AC3AF34B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66-4BAA-9F13-11AC3AF34B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66-4BAA-9F13-11AC3AF34B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66-4BAA-9F13-11AC3AF34B1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6-4BAA-9F13-11AC3AF34B1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6-4BAA-9F13-11AC3AF34B1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6-4BAA-9F13-11AC3AF34B1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6-4BAA-9F13-11AC3AF34B1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6-4BAA-9F13-11AC3AF34B1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6-4BAA-9F13-11AC3AF34B1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6-4BAA-9F13-11AC3AF34B1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66-4BAA-9F13-11AC3AF34B1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66-4BAA-9F13-11AC3AF34B1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666-4BAA-9F13-11AC3AF34B1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66-4BAA-9F13-11AC3AF34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4-4EC1-9BC9-8C566423974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4-4EC1-9BC9-8C566423974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4-4EC1-9BC9-8C566423974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4-4EC1-9BC9-8C566423974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4-4EC1-9BC9-8C566423974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4-4EC1-9BC9-8C566423974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4-4EC1-9BC9-8C566423974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4-4EC1-9BC9-8C566423974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4-4EC1-9BC9-8C566423974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4-4EC1-9BC9-8C5664239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784-4EC1-9BC9-8C566423974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4-4EC1-9BC9-8C566423974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4-4EC1-9BC9-8C566423974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4-4EC1-9BC9-8C566423974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84-4EC1-9BC9-8C5664239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784-4EC1-9BC9-8C566423974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784-4EC1-9BC9-8C566423974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4-4EC1-9BC9-8C566423974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4-4EC1-9BC9-8C566423974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84-4EC1-9BC9-8C566423974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4-4EC1-9BC9-8C566423974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4-4EC1-9BC9-8C566423974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4-4EC1-9BC9-8C566423974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84-4EC1-9BC9-8C566423974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84-4EC1-9BC9-8C566423974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84-4EC1-9BC9-8C566423974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4-4EC1-9BC9-8C566423974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84-4EC1-9BC9-8C566423974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84-4EC1-9BC9-8C566423974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4-4EC1-9BC9-8C566423974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84-4EC1-9BC9-8C566423974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84-4EC1-9BC9-8C566423974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84-4EC1-9BC9-8C5664239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784-4EC1-9BC9-8C566423974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84-4EC1-9BC9-8C56642397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84-4EC1-9BC9-8C56642397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84-4EC1-9BC9-8C56642397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84-4EC1-9BC9-8C56642397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84-4EC1-9BC9-8C56642397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784-4EC1-9BC9-8C56642397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784-4EC1-9BC9-8C56642397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784-4EC1-9BC9-8C56642397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784-4EC1-9BC9-8C56642397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784-4EC1-9BC9-8C56642397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784-4EC1-9BC9-8C56642397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784-4EC1-9BC9-8C56642397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784-4EC1-9BC9-8C56642397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784-4EC1-9BC9-8C56642397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784-4EC1-9BC9-8C56642397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784-4EC1-9BC9-8C566423974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84-4EC1-9BC9-8C566423974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84-4EC1-9BC9-8C566423974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84-4EC1-9BC9-8C566423974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84-4EC1-9BC9-8C566423974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84-4EC1-9BC9-8C566423974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84-4EC1-9BC9-8C566423974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84-4EC1-9BC9-8C566423974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84-4EC1-9BC9-8C566423974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84-4EC1-9BC9-8C566423974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84-4EC1-9BC9-8C566423974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84-4EC1-9BC9-8C566423974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84-4EC1-9BC9-8C566423974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84-4EC1-9BC9-8C566423974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84-4EC1-9BC9-8C566423974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84-4EC1-9BC9-8C566423974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84-4EC1-9BC9-8C5664239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784-4EC1-9BC9-8C566423974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84-4EC1-9BC9-8C566423974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784-4EC1-9BC9-8C566423974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84-4EC1-9BC9-8C566423974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784-4EC1-9BC9-8C566423974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84-4EC1-9BC9-8C566423974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84-4EC1-9BC9-8C566423974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84-4EC1-9BC9-8C566423974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84-4EC1-9BC9-8C566423974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84-4EC1-9BC9-8C566423974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84-4EC1-9BC9-8C566423974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84-4EC1-9BC9-8C566423974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84-4EC1-9BC9-8C566423974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84-4EC1-9BC9-8C566423974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84-4EC1-9BC9-8C566423974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84-4EC1-9BC9-8C566423974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84-4EC1-9BC9-8C56642397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784-4EC1-9BC9-8C5664239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1-465C-8957-6CDF0EA0A61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1-465C-8957-6CDF0EA0A61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1-465C-8957-6CDF0EA0A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21-465C-8957-6CDF0EA0A617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21-465C-8957-6CDF0EA0A617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1-465C-8957-6CDF0EA0A617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21-465C-8957-6CDF0EA0A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C-4D85-8FF6-6910D1A6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C-4D85-8FF6-6910D1A6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F-4327-A620-DB799C2E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F-4327-A620-DB799C2E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8-4E54-9A42-11D470DD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8-4E54-9A42-11D470DD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1-46ED-A1CA-2E8F889D34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1-46ED-A1CA-2E8F889D34BB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1-46ED-A1CA-2E8F889D34B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1-46ED-A1CA-2E8F889D34B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1-46ED-A1CA-2E8F889D34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1-46ED-A1CA-2E8F889D34B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41-46ED-A1CA-2E8F889D34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41-46ED-A1CA-2E8F889D34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12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41-46ED-A1CA-2E8F889D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1-46ED-A1CA-2E8F889D34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1-46ED-A1CA-2E8F889D34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1-46ED-A1CA-2E8F889D34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1-46ED-A1CA-2E8F889D34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1-46ED-A1CA-2E8F889D34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41-46ED-A1CA-2E8F889D34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41-46ED-A1CA-2E8F889D34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41-46ED-A1CA-2E8F889D34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41-46ED-A1CA-2E8F889D34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41-46ED-A1CA-2E8F889D34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41-46ED-A1CA-2E8F889D34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41-46ED-A1CA-2E8F889D34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41-46ED-A1CA-2E8F889D34B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7">
                  <c:v>9.6153846153846256E-2</c:v>
                </c:pt>
                <c:pt idx="12">
                  <c:v>-0.22073921971252564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41-46ED-A1CA-2E8F889D34BB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7">
                  <c:v>0.14572864321608048</c:v>
                </c:pt>
                <c:pt idx="12">
                  <c:v>-0.11948955916473314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41-46ED-A1CA-2E8F889D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7A-40D5-911F-3B275B5F7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A-40D5-911F-3B275B5F7A9C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7A-40D5-911F-3B275B5F7A9C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7A-40D5-911F-3B275B5F7A9C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7A-40D5-911F-3B275B5F7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7A-40D5-911F-3B275B5F7A9C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7A-40D5-911F-3B275B5F7A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7A-40D5-911F-3B275B5F7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1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7A-40D5-911F-3B275B5F7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7A-40D5-911F-3B275B5F7A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7A-40D5-911F-3B275B5F7A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7A-40D5-911F-3B275B5F7A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7A-40D5-911F-3B275B5F7A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7A-40D5-911F-3B275B5F7A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7A-40D5-911F-3B275B5F7A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7A-40D5-911F-3B275B5F7A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7A-40D5-911F-3B275B5F7A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7A-40D5-911F-3B275B5F7A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7A-40D5-911F-3B275B5F7A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7A-40D5-911F-3B275B5F7A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7A-40D5-911F-3B275B5F7A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7A-40D5-911F-3B275B5F7A9C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12">
                  <c:v>-3.5164835164835151E-2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7A-40D5-911F-3B275B5F7A9C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12">
                  <c:v>-0.13412228796844183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7A-40D5-911F-3B275B5F7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chart" Target="../charts/chart66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6" Type="http://schemas.openxmlformats.org/officeDocument/2006/relationships/chart" Target="../charts/chart69.xml"/><Relationship Id="rId5" Type="http://schemas.openxmlformats.org/officeDocument/2006/relationships/image" Target="../media/image6.png"/><Relationship Id="rId4" Type="http://schemas.openxmlformats.org/officeDocument/2006/relationships/chart" Target="../charts/chart68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3" Type="http://schemas.openxmlformats.org/officeDocument/2006/relationships/image" Target="../media/image3.png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4" Type="http://schemas.openxmlformats.org/officeDocument/2006/relationships/image" Target="../media/image2.png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3.xml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4" Type="http://schemas.openxmlformats.org/officeDocument/2006/relationships/image" Target="../media/image2.png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6.png"/><Relationship Id="rId5" Type="http://schemas.openxmlformats.org/officeDocument/2006/relationships/chart" Target="../charts/chart60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2F82CE-FE3F-47FA-9A8B-BACF16DB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718E24D-A23B-4704-800C-CB6321C2A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7CF11D-1265-455E-A34B-8A0E74F72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468F53-F6D5-4050-AFC9-52322674E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7EDB1D-C5A0-4C5D-808A-BB00005FA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2.562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46127A3-163F-408C-8216-AF213B25B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B2005A-3598-407E-BB11-E28BDCA56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533E43-E7C3-4EF2-985E-AAAA4A67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5778C5E-8A84-43BB-8B76-14E59FF44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5.190 viajeros 
cuota: 98,6%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A667E1D-C8E5-4FAB-9E9D-96FFC01D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54E200-1A98-4F73-B303-79F0A26B0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96A8E80-15F4-413C-86BE-6AFA4130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25DB5A2-2881-47B6-B85E-2C6CF001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619D7A-BA9D-45E9-B92F-5AD108A29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07D29BC-CB1E-4AB4-81BA-B10D09EBF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4DC383-975E-43E6-A230-47C2D931B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CC2872E-AA9A-497A-A2BB-220AAE6DD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D5D02B-87D1-447B-87DB-1FE28110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05DF36-0886-4C14-BA30-ABE186C07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4B2CC78-60D2-4453-96BD-BCB27E0AF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507A57-F324-4033-9FF3-4CFAB3F2C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8BD64C1-15CB-454F-BF9B-F21788229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C24D4B-D383-46D4-85FF-026159EB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4558F8-6A3D-4C16-B6B7-BBBBBBDCD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BA9AF0-016F-4A09-A378-3AE860A4B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E10B0-A4E5-42C0-BA93-58444A2B7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FEA7A8-EB93-4155-B04C-07080E1C1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BA85BB-80E7-41FD-A858-949D40690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F983CA-4F5D-4420-B857-9D0268AEC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EFC70D-7513-42C3-9C28-61473E6A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E5D27B-4A2B-4F14-8012-2AA5B1B1C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16E79E-AA71-48FB-A124-34C2AC81D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E0A498-22DE-4BD0-9F63-A6E2E33C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E7876A-AC49-4615-9AFA-D86645FD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D163AC-B711-4050-8267-79D92F730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EE9A65-4A39-46E2-80E9-A01864CB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D48057-DE1F-4696-93E5-197C3EE2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E3AFC4-9E24-49F3-8DC3-B89F2E740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08E2C6-7680-47C3-AD5E-A21A91279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81F78E-203B-4F30-9D62-07D9844D7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E93068-D5B6-4200-87BC-192D96EE1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667D21-EBEB-4982-B5B6-22E959D48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92E0E9-378D-477C-A25F-12AA2A0A4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3E9057-4DBF-4221-B5A0-CADCFE68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0DE190-4D4B-42F3-95EF-3E063DE7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2945C4-B0CF-497E-AF1E-D71414520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553CFA-FCBB-4899-AA57-38562DF5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12D0E3-813B-410E-AECC-538C743B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D77D17-1F27-4C8A-B379-2EA2052B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1E86FC-A460-442E-A602-9892A3C78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E9222D-51AA-4AEE-8FF6-A9E51392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A0E5EA-B3F2-403D-BF99-57454DD4B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2FB3A5-461F-47C5-9962-3F0A029E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4BC5EF9-4590-40E0-BA9B-71FEEB140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7D8D4B-3B1A-4A03-A35E-F741E013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EF31E62-D7DE-4383-8FCE-FAB656E04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300064-DF5A-4C71-808A-1B81EBF5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F3D2AE-F7E4-4139-9FB8-7C8FF3E0A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C8D633-338C-4891-AC4F-308822678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4DBE734-2F68-4669-BDBB-E13CF864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3565E-5829-4038-8541-F0976AA8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DFF05D-A10D-40B8-9A6C-1EC844106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495300</xdr:colOff>
      <xdr:row>3</xdr:row>
      <xdr:rowOff>123825</xdr:rowOff>
    </xdr:from>
    <xdr:to>
      <xdr:col>40</xdr:col>
      <xdr:colOff>167640</xdr:colOff>
      <xdr:row>26</xdr:row>
      <xdr:rowOff>100965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F393599-C97C-45E6-B030-0A496C984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3A99D21-92E7-41FD-B060-99A33DC16AF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1DBBE7-0BBA-E217-7D0F-43804ACC8C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14E09ED-B216-A83D-DA4B-0C0EAD264B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5D9AA4-9BD6-4916-92A2-E2F54C001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6EC690-1FDB-48A5-8979-95703592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F9236-760C-4648-BFA8-6AC5020F9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CA7CAA-FB58-44FC-8C2E-9CCCE0AF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29A8C-EE5D-4B38-B7C2-CC15CC5BD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B7325D-6ED5-4E9E-A694-DD051817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82A751D-0A3B-4B58-AFF8-7606137C667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D90D5D7-7388-4F11-96E1-CC07DA82C1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B617ED8-C08D-7834-76E5-D8E03C3195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06BFE-9073-473B-ACFC-0D3D7634D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59A509-6E12-45DE-9A1B-6C2B221DC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0E582D-60A6-41D4-A7F1-316C932D1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9245E4-A66E-4C89-8B25-BE1799178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37FF00-7BD1-480A-96DD-B59FBBF7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0D31C12-0180-40BF-A390-D54B4795E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36098D-9457-4C3B-A1B7-930B06DEC99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AEAB85-544D-5B5E-6C0E-95C02AB98E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55075E-2ADA-AB75-CAFC-B2C3482CCE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6FC6BC-63FB-43BB-9500-21803E1BE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38B52D-1834-4FAF-91F4-F89A652E6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4A09BF-FF2E-415C-9DE5-98DA2BE4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5E977A-3D45-4793-AA83-CDFEC31FF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CFFED8-1D18-4D52-B413-23692043A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C896D3-CA37-407D-A0E2-90C95ED0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1B203F-320E-4365-868F-8ACECB569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4E9D2B6-7D07-486F-B3C5-787AB7473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BD11121-74BD-4F75-82A8-E536934B9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D49CEDF-B991-40D8-ABB7-6AC86A837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47121B6-7E8F-4C95-A8B4-0555832C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6CD54CA-0831-4470-B58E-007D403CC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41B80E6-9125-477A-974B-08B4FEFE9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6D6B371-488D-43C0-80F8-ACC1138B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9204E9-CF6B-441D-8282-E77FE7126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B30CE0-30D5-458C-B443-0D6CBB9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5616F4-838C-4584-8217-ADF539BD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1D9B68-60E8-4958-9F4A-FE1C08DB9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5D5507-17AC-4B25-B97B-5511D1D1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23D211-C071-4053-9215-810983765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72EC7E-B36B-48DB-9F8F-5B8C28EC7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34AB7B-FE9B-43C0-A7B1-582FCA3E9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E6B286-008E-48C5-A218-0FCC34F7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3CDF9B9-3AE6-4481-9F98-EFB599EA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E38FA6-9770-41D3-B220-FFCE39129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CF2134-8E58-4883-BDDF-79F869E49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03C397-864C-4708-96A0-279082D8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D49BB5-2029-43B1-A660-66E64E04D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CD3045-0B59-420F-8E73-AA37CB49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7B766-F5C5-4BE3-8C9D-4B9B6DE7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B8BD54-E954-4027-AAC1-8C66CF27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CFF92B-F2BE-4202-80E8-4608A15AAE7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5CE6F0-5A49-30CF-E8FD-31DF498702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0B21C5-A869-E4EB-641A-15FF64C9C4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08BA0B-AA9E-4A51-8509-4120C71B9E2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B52E41-CF73-2935-7987-A418511CDE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CACDB01-4C51-95B4-9AF2-1EB1706B0D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8ADCDF-7FF7-4D99-85B3-4198FB0F3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7718B4-0FA2-4F91-9F40-1449E2DF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48AEF7-E3B3-45DB-B591-F89D93E3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715C61-87E3-4002-B75D-67092C5D2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C45074-7790-4517-8EA8-7559232D2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F2281D-1D61-4857-91FE-F82509F28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3027C8-BBAD-4419-8C5E-A66BED840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D2A4290-627A-420E-9E30-836F1B7B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CA1D111-1059-45A8-B490-BB2BDC7A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E162EFB-7E65-4DDE-8515-46F867E46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E6017E9-A2A1-4D27-922B-66A1AAA66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FBB5D24-B674-42F1-831D-39629BE80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76D8B4B-9BA5-4543-BDD4-B7D35F19F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9FE6180-06D0-4418-8223-919412DC5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1301262-4EDA-4859-98C9-29EC6BFB6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6E82A9-3594-4DA1-886D-BAEC4A14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0FFEE3-A2E5-49BA-8043-11AD3CBCF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757F41-F64B-4F59-8E4D-08780997F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DB4BCB-3D8C-46FE-8765-E8CC0CBAE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2EBEB49-B060-446C-B474-D4DCB4D6F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9D13B4-09B1-48EF-B3AF-6D39E9C91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839CB71-937D-4898-B3D5-798E17DB8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D125965-B357-44BA-B7E7-26A40D8D0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6CACBF1-0AA7-40DD-8047-B968FBBCF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2C7642D-5398-4E8D-BCB6-29DCA4F34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798DC30-E5CC-4A50-B9AA-05E1848EC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C88E4E2-8F73-4538-BD21-E93701F32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93AF261-1452-4840-98F5-01B6EDE67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5A73655-F4D9-4DCB-AB75-55D64D063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B76D20-DF5A-409F-818E-5615CCBC2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148B35-21EA-4B73-8E68-EA3949756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8A353F-16FF-4D63-BC0A-AD76900AD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A34166-E444-4DCA-81CB-74781665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5B9E7A-1410-44C1-AAE1-746973945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902086-316D-4024-898E-AD7095AD541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C5158B4-FC64-C971-DDF0-ECD4831774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AAD273-D4CF-105E-F8B9-9EFDDEF5780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BB7178-115B-4369-A494-9895E224D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76591B-FC49-45DD-9763-A5239787A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8BF3DDA-575F-4465-A207-0E38A9A99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79628F-887C-4C5D-AF8F-D70FD9CC6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08EE17B-D3C2-431C-A78F-FA23ACF1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85127F-8842-4B79-A4AC-EBCFF6A67CA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E554750-0FCA-6394-8A23-215FCA7AF8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E75EF66-940B-B93E-C4F2-EC4CB56140D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3EA238-57EF-4B05-B99A-24BE75857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6787AE-CCD0-4347-BB57-6C5E2709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978E06-8C42-46F0-8AE0-47572DAFDA2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BEE659-B62A-2563-9098-93A12D9E73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8E0DE4C-01A9-F7C6-F182-6F16E0789D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CCD57A-C004-4B3D-82E4-4204E6BA9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362780-29FA-4306-BA93-D706BD4E0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28FC13-465F-49C5-9DA3-61113821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8A431C8-FA80-40D1-8D9F-509B831AA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8BAF47D-AB2D-426C-B8B3-553BE1B25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-51,7%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5.262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66,9%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5.262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66,9%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11A7A3C-D749-4CF1-A73C-27658C12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A14EBB-D2C1-4CCD-BEA2-364BF64F8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298207-3C42-4F62-A661-1F74DC38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B77512-BF94-476A-B3D6-101E63786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7.752 viajeros 
cuota: 98,6%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20700-D861-4CCF-827D-A158C808701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202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203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204</v>
      </c>
    </row>
    <row r="20" spans="2:2" ht="15.75" x14ac:dyDescent="0.25">
      <c r="B20" s="6" t="s">
        <v>205</v>
      </c>
    </row>
    <row r="21" spans="2:2" ht="15.75" x14ac:dyDescent="0.25">
      <c r="B21" s="6" t="s">
        <v>206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207</v>
      </c>
    </row>
    <row r="36" spans="2:2" ht="15.75" x14ac:dyDescent="0.25">
      <c r="B36" s="6" t="s">
        <v>208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209</v>
      </c>
    </row>
    <row r="42" spans="2:2" ht="15.75" x14ac:dyDescent="0.25">
      <c r="B42" s="6" t="s">
        <v>210</v>
      </c>
    </row>
    <row r="43" spans="2:2" ht="15.75" x14ac:dyDescent="0.25">
      <c r="B43" s="10" t="s">
        <v>23</v>
      </c>
    </row>
    <row r="44" spans="2:2" ht="15.75" x14ac:dyDescent="0.25">
      <c r="B44" s="6" t="s">
        <v>211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212</v>
      </c>
    </row>
    <row r="49" spans="2:2" ht="15.75" x14ac:dyDescent="0.25">
      <c r="B49" s="6" t="s">
        <v>213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A56E154-B0E0-4E7A-9726-32969F256148}"/>
    <hyperlink ref="B19" location="'Viajeros entr evol mensu TF'!A1" tooltip="Evolución mensual de viajeros entrentrados en Tenerife según lugar de residencia" display="Evolución mensual de viajeros entrados en Tenerife según lugar de residencia" xr:uid="{327DCAD3-9427-494E-B889-4DE04AB988F1}"/>
    <hyperlink ref="B14" location="'Establecim aloj islas cat y tip'!A1" tooltip="Establecimientos alojativos Canarias e islas" display="Establecimientos alojativos Canarias e islas" xr:uid="{88B1340F-2BA0-4B66-B0F1-C442220D0FB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946C241-1AB3-47CA-BA0E-2424DF486B8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E45EC9E9-38AF-4950-A279-5CD3D5E14AA4}"/>
    <hyperlink ref="B37" location="'Pernoctaciones lugar reside'!A1" tooltip="Pernoctaciones registradas en establecimientos alojativos de Canarias e islas según tipología y categoría" display="'Pernoctaciones lugar reside'!A1" xr:uid="{6B74177B-2BF2-4FB1-9AC5-1B9BD05D3997}"/>
    <hyperlink ref="B8" location="'Resumen indicadores (aloj)'!A1" tooltip="Resumen indicadores Tenerife" display="'Resumen indicadores (aloj)'!A1" xr:uid="{13A4F360-3A1E-4477-A88B-6E9F67EC345D}"/>
    <hyperlink ref="B9" location="'Resumen indicadores municipios '!A1" tooltip="Resumen indicadores municipios Tenerife" display="Resumen indicadores municipios Tenerife" xr:uid="{F47C76FA-4AB9-4D26-85EA-8958051F3F21}"/>
    <hyperlink ref="B20" location="'Viajeros entr evol mensu TF cat'!A1" tooltip="Evolución mensual de viajeros entrentrados en Tenerife según lugar de residencia" display="'Viajeros entr evol mensu TF cat'!A1" xr:uid="{7716B73C-5370-48EB-AB1D-33ADCEBF7447}"/>
    <hyperlink ref="B21" location="'Viajeros entr evol anual TF cat'!A1" tooltip="Evolución mensual de viajeros entrentrados en Tenerife según lugar de residencia" display="'Viajeros entr evol anual TF cat'!A1" xr:uid="{CA606724-5CC9-485D-B842-BF04D4777C98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C25E6F6-B0FD-4557-A252-2790EE476B0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89FC9E6-6121-420A-9E97-ACE0E5A1251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2EFE721-6E78-45BE-8F9C-915C4D32DC9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1218C7C-78DE-4DA9-A4CF-DBEF617013C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90CC07E-C382-4464-B26F-FDBAE83531C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1510902-0189-4225-BAC1-6E3AD21F5B5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E5B66B4-B9B3-4091-8371-E00FC5FF81E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FA4A060-AB77-4B53-925B-F4D158AF17A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4F70805-46EE-4102-864E-D91343343BE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E588E20-AF85-4F89-B94E-96C3B965C74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44F2B13-DD31-415E-BCEA-8002B4B3A25E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AAB3FBE-180A-4E0D-ACC6-865EE91E085C}"/>
    <hyperlink ref="B35" location="'Pernoctaciones evol mensu TF'!A1" tooltip="Evolución mensual de pernoctaciones en Tenerife según lugar de residencia" display="'Pernoctaciones evol mensu TF'!A1" xr:uid="{9E90FC36-B097-43E9-BEB6-4B33FB51EF7C}"/>
    <hyperlink ref="B36" location="'Pernocta evol mensu TF cat'!A1" tooltip="Evolución mensual de pernoctaciones en Tenerife según lugar de residencia" display="'Pernocta evol mensu TF cat'!A1" xr:uid="{3136C102-E207-495D-98B9-AC6B33288D8D}"/>
    <hyperlink ref="B38" location="'Pernoctaciones lugar residen ac'!A1" tooltip="Pernoctaciones registradas en establecimientos alojativos de Canarias e islas según tipología y categoría" display="'Pernoctaciones lugar residen ac'!A1" xr:uid="{2FFB5DFE-1C59-4B4C-8B6C-98240448BB4D}"/>
    <hyperlink ref="B39" location="'Pernoctaciones lugar reside año'!A1" tooltip="Pernoctaciones registradas en establecimientos alojativos de Canarias e islas según tipología y categoría" display="'Pernoctaciones lugar reside año'!A1" xr:uid="{BFD5BEA2-0D05-432C-A7BB-28459A95DBE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FCBA481-5EAB-47EA-97BA-5D03C44E6307}"/>
    <hyperlink ref="B41" location="'EM evol menusual lugar resd'!A1" tooltip="Evolución mensual de estancia media en Tenerife según lugar de residencia" display="'EM evol menusual lugar resd'!A1" xr:uid="{EC879CC5-8557-41EB-975B-FEE17659058C}"/>
    <hyperlink ref="B42" location="'EM evol mensu TF cat '!A1" tooltip="Evolución mensual de estancia media en Tenerife según lugar de residencia" display="'EM evol mensu TF cat '!A1" xr:uid="{5C294CBD-9A64-4DAE-B738-19E17BFEBC2D}"/>
    <hyperlink ref="B44" location="'tasa de ocupación evol mens'!A1" tooltip="Evolución mensual de estancia media en Tenerife según lugar de residencia" display="'tasa de ocupación evol mens'!A1" xr:uid="{6B3C8950-27E9-4818-950C-98A1A8B5E273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62024B9-F546-415A-9FEF-B4E6097567B8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C7F3A05-B911-4BAE-A0FF-27AECC1D1FCE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A5B9B5F-96A7-4FCD-9D33-721E11BFABD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DD550989-2A3E-4982-B0F6-286A79DAFA1E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3B80C72-4C35-487C-A0DD-3248019E75D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AA666-13BC-49C4-AA50-F24E3521D258}">
  <sheetPr>
    <tabColor theme="7" tint="0.79998168889431442"/>
  </sheetPr>
  <dimension ref="A4:P71"/>
  <sheetViews>
    <sheetView showGridLines="0" topLeftCell="A34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243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16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16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 t="shared" si="1"/>
        <v>2.6298701298701266E-2</v>
      </c>
      <c r="O16" s="116">
        <f t="shared" si="2"/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28900</v>
      </c>
      <c r="N21" s="119">
        <v>-0.13280921802796619</v>
      </c>
      <c r="O21" s="119">
        <v>-3.2992036405005698E-2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244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3">IFERROR(E31/C31-1,"-")</f>
        <v>-0.31800766283524906</v>
      </c>
      <c r="G31" s="115">
        <v>596</v>
      </c>
      <c r="H31" s="116">
        <f t="shared" si="3"/>
        <v>-0.80304031725049574</v>
      </c>
      <c r="I31" s="115">
        <v>2563</v>
      </c>
      <c r="J31" s="116">
        <f t="shared" si="3"/>
        <v>3.300335570469799</v>
      </c>
      <c r="K31" s="115">
        <v>6858</v>
      </c>
      <c r="L31" s="116">
        <f t="shared" si="3"/>
        <v>1.6757705813499806</v>
      </c>
      <c r="M31" s="115">
        <v>4426</v>
      </c>
      <c r="N31" s="116">
        <f t="shared" ref="N31:N38" si="4">IFERROR(M31/K31-1,"-")</f>
        <v>-0.35462233887430739</v>
      </c>
      <c r="O31" s="116">
        <f>M31/C31-1</f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3"/>
        <v>0.10241657077100119</v>
      </c>
      <c r="G32" s="115">
        <v>335</v>
      </c>
      <c r="H32" s="116">
        <f t="shared" si="3"/>
        <v>-0.9125782881002088</v>
      </c>
      <c r="I32" s="115">
        <v>2789</v>
      </c>
      <c r="J32" s="116">
        <f t="shared" si="3"/>
        <v>7.325373134328359</v>
      </c>
      <c r="K32" s="115">
        <v>4457</v>
      </c>
      <c r="L32" s="116">
        <f t="shared" si="3"/>
        <v>0.59806382215847975</v>
      </c>
      <c r="M32" s="115">
        <v>4712</v>
      </c>
      <c r="N32" s="116">
        <f t="shared" si="4"/>
        <v>5.7213372223468673E-2</v>
      </c>
      <c r="O32" s="116">
        <f>IFERROR(M32/C32-1,"-")</f>
        <v>0.35558112773302653</v>
      </c>
    </row>
    <row r="33" spans="2:15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3"/>
        <v>-0.67777777777777781</v>
      </c>
      <c r="G33" s="115">
        <v>838</v>
      </c>
      <c r="H33" s="116">
        <f t="shared" si="3"/>
        <v>-0.37181409295352319</v>
      </c>
      <c r="I33" s="115">
        <v>3577</v>
      </c>
      <c r="J33" s="116">
        <f t="shared" si="3"/>
        <v>3.2684964200477324</v>
      </c>
      <c r="K33" s="115">
        <v>4813</v>
      </c>
      <c r="L33" s="116">
        <f t="shared" si="3"/>
        <v>0.3455409561084708</v>
      </c>
      <c r="M33" s="115">
        <v>5785</v>
      </c>
      <c r="N33" s="116">
        <f t="shared" si="4"/>
        <v>0.20195304383960111</v>
      </c>
      <c r="O33" s="116">
        <f t="shared" ref="O33:O38" si="5">IFERROR(M33/C33-1,"-")</f>
        <v>0.39734299516908211</v>
      </c>
    </row>
    <row r="34" spans="2:15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3"/>
        <v>-1</v>
      </c>
      <c r="G34" s="115">
        <v>596</v>
      </c>
      <c r="H34" s="116" t="str">
        <f t="shared" si="3"/>
        <v>-</v>
      </c>
      <c r="I34" s="115">
        <v>2979</v>
      </c>
      <c r="J34" s="116">
        <f t="shared" si="3"/>
        <v>3.9983221476510069</v>
      </c>
      <c r="K34" s="115">
        <v>4396</v>
      </c>
      <c r="L34" s="116">
        <f t="shared" si="3"/>
        <v>0.47566297415240011</v>
      </c>
      <c r="M34" s="115">
        <v>3828</v>
      </c>
      <c r="N34" s="116">
        <f t="shared" si="4"/>
        <v>-0.12920837124658779</v>
      </c>
      <c r="O34" s="116">
        <f t="shared" si="5"/>
        <v>0.32000000000000006</v>
      </c>
    </row>
    <row r="35" spans="2:15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3"/>
        <v>-1</v>
      </c>
      <c r="G35" s="115">
        <v>1098</v>
      </c>
      <c r="H35" s="116" t="str">
        <f t="shared" si="3"/>
        <v>-</v>
      </c>
      <c r="I35" s="115">
        <v>2392</v>
      </c>
      <c r="J35" s="116">
        <f t="shared" si="3"/>
        <v>1.1785063752276868</v>
      </c>
      <c r="K35" s="115">
        <v>3579</v>
      </c>
      <c r="L35" s="116">
        <f t="shared" si="3"/>
        <v>0.49623745819397991</v>
      </c>
      <c r="M35" s="115">
        <v>1833</v>
      </c>
      <c r="N35" s="116">
        <f t="shared" si="4"/>
        <v>-0.48784576697401505</v>
      </c>
      <c r="O35" s="116">
        <f t="shared" si="5"/>
        <v>-0.34041021950341854</v>
      </c>
    </row>
    <row r="36" spans="2:15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3"/>
        <v>-1</v>
      </c>
      <c r="G36" s="115">
        <v>1595</v>
      </c>
      <c r="H36" s="116" t="str">
        <f t="shared" si="3"/>
        <v>-</v>
      </c>
      <c r="I36" s="115">
        <v>2523</v>
      </c>
      <c r="J36" s="116">
        <f t="shared" si="3"/>
        <v>0.58181818181818179</v>
      </c>
      <c r="K36" s="115">
        <v>3022</v>
      </c>
      <c r="L36" s="116">
        <f t="shared" si="3"/>
        <v>0.19778042013476016</v>
      </c>
      <c r="M36" s="115">
        <v>2354</v>
      </c>
      <c r="N36" s="116">
        <f t="shared" si="4"/>
        <v>-0.22104566512243551</v>
      </c>
      <c r="O36" s="116">
        <f t="shared" si="5"/>
        <v>-0.1661353170386114</v>
      </c>
    </row>
    <row r="37" spans="2:15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3"/>
        <v>-1</v>
      </c>
      <c r="G37" s="115">
        <v>1838</v>
      </c>
      <c r="H37" s="116" t="str">
        <f t="shared" si="3"/>
        <v>-</v>
      </c>
      <c r="I37" s="115">
        <v>2342</v>
      </c>
      <c r="J37" s="116">
        <f t="shared" si="3"/>
        <v>0.27421109902067475</v>
      </c>
      <c r="K37" s="115">
        <v>2765</v>
      </c>
      <c r="L37" s="116">
        <f t="shared" si="3"/>
        <v>0.18061485909479069</v>
      </c>
      <c r="M37" s="115">
        <v>2458</v>
      </c>
      <c r="N37" s="116">
        <f t="shared" si="4"/>
        <v>-0.1110307414104883</v>
      </c>
      <c r="O37" s="116">
        <f t="shared" si="5"/>
        <v>5.1325919589392699E-2</v>
      </c>
    </row>
    <row r="38" spans="2:15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3"/>
        <v>-0.66989987484355451</v>
      </c>
      <c r="G38" s="115">
        <v>2316</v>
      </c>
      <c r="H38" s="116">
        <f t="shared" si="3"/>
        <v>1.195260663507109</v>
      </c>
      <c r="I38" s="115">
        <v>3343</v>
      </c>
      <c r="J38" s="116">
        <f t="shared" si="3"/>
        <v>0.44343696027633861</v>
      </c>
      <c r="K38" s="115">
        <v>3033</v>
      </c>
      <c r="L38" s="116">
        <f t="shared" si="3"/>
        <v>-9.2731079868381694E-2</v>
      </c>
      <c r="M38" s="115">
        <v>3098</v>
      </c>
      <c r="N38" s="116">
        <f t="shared" si="4"/>
        <v>2.1430926475436873E-2</v>
      </c>
      <c r="O38" s="116">
        <f t="shared" si="5"/>
        <v>-3.0663329161451869E-2</v>
      </c>
    </row>
    <row r="39" spans="2:15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3"/>
        <v>-0.92532247114731836</v>
      </c>
      <c r="G39" s="115">
        <v>2289</v>
      </c>
      <c r="H39" s="116">
        <f t="shared" si="3"/>
        <v>9.4045454545454543</v>
      </c>
      <c r="I39" s="115">
        <v>3143</v>
      </c>
      <c r="J39" s="116">
        <f t="shared" si="3"/>
        <v>0.37308868501529058</v>
      </c>
      <c r="K39" s="115">
        <v>3673</v>
      </c>
      <c r="L39" s="116">
        <f t="shared" si="3"/>
        <v>0.16862869869551389</v>
      </c>
      <c r="M39" s="115"/>
      <c r="N39" s="116"/>
      <c r="O39" s="116"/>
    </row>
    <row r="40" spans="2:15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3"/>
        <v>-0.89757509952949688</v>
      </c>
      <c r="G40" s="115">
        <v>3184</v>
      </c>
      <c r="H40" s="116">
        <f t="shared" si="3"/>
        <v>10.250883392226148</v>
      </c>
      <c r="I40" s="115">
        <v>3407</v>
      </c>
      <c r="J40" s="116">
        <f t="shared" si="3"/>
        <v>7.0037688442211143E-2</v>
      </c>
      <c r="K40" s="115">
        <v>4198</v>
      </c>
      <c r="L40" s="116">
        <f t="shared" si="3"/>
        <v>0.23216906369239809</v>
      </c>
      <c r="M40" s="115"/>
      <c r="N40" s="116"/>
      <c r="O40" s="116"/>
    </row>
    <row r="41" spans="2:15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3"/>
        <v>-0.88433981576253839</v>
      </c>
      <c r="G41" s="115">
        <v>2997</v>
      </c>
      <c r="H41" s="116">
        <f t="shared" si="3"/>
        <v>5.6305309734513278</v>
      </c>
      <c r="I41" s="115">
        <v>3973</v>
      </c>
      <c r="J41" s="116">
        <f t="shared" si="3"/>
        <v>0.32565899232565898</v>
      </c>
      <c r="K41" s="115">
        <v>4299</v>
      </c>
      <c r="L41" s="116">
        <f t="shared" si="3"/>
        <v>8.2053863579159225E-2</v>
      </c>
      <c r="M41" s="115"/>
      <c r="N41" s="116"/>
      <c r="O41" s="116"/>
    </row>
    <row r="42" spans="2:15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3"/>
        <v>-0.84943820224719102</v>
      </c>
      <c r="G42" s="115">
        <v>2479</v>
      </c>
      <c r="H42" s="116">
        <f t="shared" si="3"/>
        <v>4.2857142857142856</v>
      </c>
      <c r="I42" s="115">
        <v>4607</v>
      </c>
      <c r="J42" s="116">
        <f t="shared" si="3"/>
        <v>0.85841064945542556</v>
      </c>
      <c r="K42" s="115">
        <v>5428</v>
      </c>
      <c r="L42" s="116">
        <f t="shared" si="3"/>
        <v>0.17820707618840892</v>
      </c>
      <c r="M42" s="115"/>
      <c r="N42" s="116"/>
      <c r="O42" s="116"/>
    </row>
    <row r="43" spans="2:15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3"/>
        <v>-0.722959223100899</v>
      </c>
      <c r="G43" s="118">
        <v>20161</v>
      </c>
      <c r="H43" s="119">
        <f t="shared" si="3"/>
        <v>0.87456996745699667</v>
      </c>
      <c r="I43" s="118">
        <v>37638</v>
      </c>
      <c r="J43" s="119">
        <f t="shared" si="3"/>
        <v>0.86687168295223449</v>
      </c>
      <c r="K43" s="118">
        <v>50521</v>
      </c>
      <c r="L43" s="119">
        <f t="shared" si="3"/>
        <v>0.34228705032148365</v>
      </c>
      <c r="M43" s="118">
        <v>28494</v>
      </c>
      <c r="N43" s="119">
        <v>-0.13452601524769914</v>
      </c>
      <c r="O43" s="119">
        <v>9.2184445551765082E-2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  <row r="49" spans="2:16" ht="48.75" customHeight="1" thickBot="1" x14ac:dyDescent="0.3">
      <c r="B49" s="266" t="s">
        <v>245</v>
      </c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4"/>
      <c r="N50" s="4"/>
      <c r="P50" s="1" t="s">
        <v>115</v>
      </c>
    </row>
    <row r="51" spans="2:16" ht="22.5" thickTop="1" thickBot="1" x14ac:dyDescent="0.3">
      <c r="B51" s="121" t="s">
        <v>96</v>
      </c>
      <c r="C51" s="288" t="s">
        <v>32</v>
      </c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90"/>
    </row>
    <row r="52" spans="2:16" ht="22.5" thickTop="1" thickBot="1" x14ac:dyDescent="0.3">
      <c r="B52" s="109"/>
      <c r="C52" s="291">
        <f>2019</f>
        <v>2019</v>
      </c>
      <c r="D52" s="292"/>
      <c r="E52" s="293">
        <v>2020</v>
      </c>
      <c r="F52" s="292"/>
      <c r="G52" s="293">
        <v>2021</v>
      </c>
      <c r="H52" s="292"/>
      <c r="I52" s="293">
        <v>2022</v>
      </c>
      <c r="J52" s="292"/>
      <c r="K52" s="293">
        <v>2023</v>
      </c>
      <c r="L52" s="292"/>
      <c r="M52" s="293">
        <v>2024</v>
      </c>
      <c r="N52" s="294"/>
      <c r="O52" s="295"/>
    </row>
    <row r="53" spans="2:16" ht="16.5" thickTop="1" thickBot="1" x14ac:dyDescent="0.3">
      <c r="B53" s="85"/>
      <c r="C53" s="111" t="s">
        <v>69</v>
      </c>
      <c r="D53" s="112" t="str">
        <f>CONCATENATE("var ",RIGHT(2019,2),"/",RIGHT(2018,2))</f>
        <v>var 19/18</v>
      </c>
      <c r="E53" s="113" t="s">
        <v>69</v>
      </c>
      <c r="F53" s="112" t="str">
        <f>CONCATENATE("var ",RIGHT(E52,2),"/",RIGHT(E52-1,2))</f>
        <v>var 20/19</v>
      </c>
      <c r="G53" s="113" t="s">
        <v>69</v>
      </c>
      <c r="H53" s="112" t="str">
        <f>CONCATENATE("var ",RIGHT(G52,2),"/",RIGHT(G52-1,2))</f>
        <v>var 21/20</v>
      </c>
      <c r="I53" s="113" t="s">
        <v>69</v>
      </c>
      <c r="J53" s="112" t="str">
        <f>CONCATENATE("var ",RIGHT(I52,2),"/",RIGHT(I52-1,2))</f>
        <v>var 22/21</v>
      </c>
      <c r="K53" s="113" t="s">
        <v>69</v>
      </c>
      <c r="L53" s="112" t="str">
        <f>CONCATENATE("var ",RIGHT(K52,2),"/",RIGHT(K52-1,2))</f>
        <v>var 23/22</v>
      </c>
      <c r="M53" s="113" t="s">
        <v>69</v>
      </c>
      <c r="N53" s="112" t="str">
        <f>CONCATENATE("var ",RIGHT(M52,2),"/",RIGHT(M52-1,2))</f>
        <v>var 24/23</v>
      </c>
      <c r="O53" s="112" t="str">
        <f>CONCATENATE("var ",RIGHT(M52,2),"/",RIGHT(2019,2))</f>
        <v>var 24/19</v>
      </c>
    </row>
    <row r="54" spans="2:16" x14ac:dyDescent="0.25">
      <c r="B54" s="114" t="s">
        <v>71</v>
      </c>
      <c r="C54" s="115">
        <v>583</v>
      </c>
      <c r="D54" s="116">
        <v>8.163265306122458E-2</v>
      </c>
      <c r="E54" s="115">
        <v>748</v>
      </c>
      <c r="F54" s="116">
        <f t="shared" ref="F54:L66" si="6">IFERROR(E54/C54-1,"-")</f>
        <v>0.28301886792452824</v>
      </c>
      <c r="G54" s="115">
        <f>G9-G31</f>
        <v>0</v>
      </c>
      <c r="H54" s="116">
        <f t="shared" si="6"/>
        <v>-1</v>
      </c>
      <c r="I54" s="115">
        <f>I9-I31</f>
        <v>0</v>
      </c>
      <c r="J54" s="116" t="str">
        <f t="shared" si="6"/>
        <v>-</v>
      </c>
      <c r="K54" s="115">
        <f>K9-K31</f>
        <v>58</v>
      </c>
      <c r="L54" s="116" t="str">
        <f t="shared" si="6"/>
        <v>-</v>
      </c>
      <c r="M54" s="115">
        <f>M9-M31</f>
        <v>50</v>
      </c>
      <c r="N54" s="116">
        <f t="shared" ref="N54:N65" si="7">IFERROR(M54/K54-1,"-")</f>
        <v>-0.13793103448275867</v>
      </c>
      <c r="O54" s="116">
        <f>M54/C54-1</f>
        <v>-0.91423670668953694</v>
      </c>
    </row>
    <row r="55" spans="2:16" x14ac:dyDescent="0.25">
      <c r="B55" s="114" t="s">
        <v>73</v>
      </c>
      <c r="C55" s="115">
        <v>305</v>
      </c>
      <c r="D55" s="116">
        <v>-0.24504950495049505</v>
      </c>
      <c r="E55" s="115">
        <v>800</v>
      </c>
      <c r="F55" s="116">
        <f t="shared" si="6"/>
        <v>1.622950819672131</v>
      </c>
      <c r="G55" s="115">
        <f t="shared" ref="G55" si="8">G10-G32</f>
        <v>0</v>
      </c>
      <c r="H55" s="116">
        <f t="shared" si="6"/>
        <v>-1</v>
      </c>
      <c r="I55" s="115">
        <f t="shared" ref="I55" si="9">I10-I32</f>
        <v>0</v>
      </c>
      <c r="J55" s="116" t="str">
        <f t="shared" si="6"/>
        <v>-</v>
      </c>
      <c r="K55" s="115">
        <f t="shared" ref="K55:M66" si="10">K10-K32</f>
        <v>57</v>
      </c>
      <c r="L55" s="116" t="str">
        <f t="shared" si="6"/>
        <v>-</v>
      </c>
      <c r="M55" s="115">
        <f t="shared" si="10"/>
        <v>59</v>
      </c>
      <c r="N55" s="116">
        <f t="shared" si="7"/>
        <v>3.5087719298245723E-2</v>
      </c>
      <c r="O55" s="116">
        <f>IFERROR(M55/C55-1,"-")</f>
        <v>-0.80655737704918029</v>
      </c>
    </row>
    <row r="56" spans="2:16" x14ac:dyDescent="0.25">
      <c r="B56" s="114" t="s">
        <v>75</v>
      </c>
      <c r="C56" s="115">
        <v>380</v>
      </c>
      <c r="D56" s="116">
        <v>-0.42073170731707321</v>
      </c>
      <c r="E56" s="115">
        <v>330</v>
      </c>
      <c r="F56" s="116">
        <f t="shared" si="6"/>
        <v>-0.13157894736842102</v>
      </c>
      <c r="G56" s="115">
        <f t="shared" ref="G56" si="11">G11-G33</f>
        <v>0</v>
      </c>
      <c r="H56" s="116">
        <f t="shared" si="6"/>
        <v>-1</v>
      </c>
      <c r="I56" s="115">
        <f t="shared" ref="I56" si="12">I11-I33</f>
        <v>0</v>
      </c>
      <c r="J56" s="116" t="str">
        <f t="shared" si="6"/>
        <v>-</v>
      </c>
      <c r="K56" s="115">
        <f t="shared" si="10"/>
        <v>60</v>
      </c>
      <c r="L56" s="116" t="str">
        <f t="shared" si="6"/>
        <v>-</v>
      </c>
      <c r="M56" s="115">
        <f t="shared" si="10"/>
        <v>77</v>
      </c>
      <c r="N56" s="116">
        <f t="shared" si="7"/>
        <v>0.28333333333333344</v>
      </c>
      <c r="O56" s="116">
        <f t="shared" ref="O56:O65" si="13">IFERROR(M56/C56-1,"-")</f>
        <v>-0.79736842105263162</v>
      </c>
    </row>
    <row r="57" spans="2:16" x14ac:dyDescent="0.25">
      <c r="B57" s="114" t="s">
        <v>77</v>
      </c>
      <c r="C57" s="115">
        <v>259</v>
      </c>
      <c r="D57" s="116">
        <v>-0.28453038674033149</v>
      </c>
      <c r="E57" s="115">
        <v>0</v>
      </c>
      <c r="F57" s="116">
        <f t="shared" si="6"/>
        <v>-1</v>
      </c>
      <c r="G57" s="115">
        <f t="shared" ref="G57" si="14">G12-G34</f>
        <v>0</v>
      </c>
      <c r="H57" s="116" t="str">
        <f t="shared" si="6"/>
        <v>-</v>
      </c>
      <c r="I57" s="115">
        <f t="shared" ref="I57" si="15">I12-I34</f>
        <v>0</v>
      </c>
      <c r="J57" s="116" t="str">
        <f t="shared" si="6"/>
        <v>-</v>
      </c>
      <c r="K57" s="115">
        <f t="shared" si="10"/>
        <v>56</v>
      </c>
      <c r="L57" s="116" t="str">
        <f t="shared" si="6"/>
        <v>-</v>
      </c>
      <c r="M57" s="115">
        <f t="shared" si="10"/>
        <v>47</v>
      </c>
      <c r="N57" s="116">
        <f t="shared" si="7"/>
        <v>-0.1607142857142857</v>
      </c>
      <c r="O57" s="116">
        <f t="shared" si="13"/>
        <v>-0.81853281853281856</v>
      </c>
    </row>
    <row r="58" spans="2:16" x14ac:dyDescent="0.25">
      <c r="B58" s="114" t="s">
        <v>79</v>
      </c>
      <c r="C58" s="115">
        <v>589</v>
      </c>
      <c r="D58" s="116">
        <v>-1.1744966442952975E-2</v>
      </c>
      <c r="E58" s="115">
        <v>0</v>
      </c>
      <c r="F58" s="116">
        <f t="shared" si="6"/>
        <v>-1</v>
      </c>
      <c r="G58" s="115">
        <f t="shared" ref="G58" si="16">G13-G35</f>
        <v>0</v>
      </c>
      <c r="H58" s="116" t="str">
        <f t="shared" si="6"/>
        <v>-</v>
      </c>
      <c r="I58" s="115">
        <f t="shared" ref="I58" si="17">I13-I35</f>
        <v>0</v>
      </c>
      <c r="J58" s="116" t="str">
        <f t="shared" si="6"/>
        <v>-</v>
      </c>
      <c r="K58" s="115">
        <f t="shared" si="10"/>
        <v>32</v>
      </c>
      <c r="L58" s="116" t="str">
        <f t="shared" si="6"/>
        <v>-</v>
      </c>
      <c r="M58" s="115">
        <f t="shared" si="10"/>
        <v>37</v>
      </c>
      <c r="N58" s="116">
        <f t="shared" si="7"/>
        <v>0.15625</v>
      </c>
      <c r="O58" s="116">
        <f t="shared" si="13"/>
        <v>-0.93718166383701185</v>
      </c>
    </row>
    <row r="59" spans="2:16" x14ac:dyDescent="0.25">
      <c r="B59" s="114" t="s">
        <v>81</v>
      </c>
      <c r="C59" s="115">
        <v>518</v>
      </c>
      <c r="D59" s="116">
        <v>0.28217821782178221</v>
      </c>
      <c r="E59" s="115">
        <v>0</v>
      </c>
      <c r="F59" s="116">
        <f t="shared" si="6"/>
        <v>-1</v>
      </c>
      <c r="G59" s="115">
        <f t="shared" ref="G59" si="18">G14-G36</f>
        <v>0</v>
      </c>
      <c r="H59" s="116" t="str">
        <f t="shared" si="6"/>
        <v>-</v>
      </c>
      <c r="I59" s="115">
        <f t="shared" ref="I59" si="19">I14-I36</f>
        <v>0</v>
      </c>
      <c r="J59" s="116" t="str">
        <f t="shared" si="6"/>
        <v>-</v>
      </c>
      <c r="K59" s="115">
        <f t="shared" si="10"/>
        <v>58</v>
      </c>
      <c r="L59" s="116" t="str">
        <f t="shared" si="6"/>
        <v>-</v>
      </c>
      <c r="M59" s="115">
        <f t="shared" si="10"/>
        <v>23</v>
      </c>
      <c r="N59" s="116">
        <f t="shared" si="7"/>
        <v>-0.60344827586206895</v>
      </c>
      <c r="O59" s="116">
        <f t="shared" si="13"/>
        <v>-0.95559845559845558</v>
      </c>
    </row>
    <row r="60" spans="2:16" x14ac:dyDescent="0.25">
      <c r="B60" s="114" t="s">
        <v>83</v>
      </c>
      <c r="C60" s="115">
        <v>851</v>
      </c>
      <c r="D60" s="116">
        <v>1.5945121951219514</v>
      </c>
      <c r="E60" s="115">
        <v>0</v>
      </c>
      <c r="F60" s="116">
        <f t="shared" si="6"/>
        <v>-1</v>
      </c>
      <c r="G60" s="115">
        <f t="shared" ref="G60" si="20">G15-G37</f>
        <v>0</v>
      </c>
      <c r="H60" s="116" t="str">
        <f t="shared" si="6"/>
        <v>-</v>
      </c>
      <c r="I60" s="115">
        <f t="shared" ref="I60" si="21">I15-I37</f>
        <v>0</v>
      </c>
      <c r="J60" s="116" t="str">
        <f t="shared" si="6"/>
        <v>-</v>
      </c>
      <c r="K60" s="115">
        <f t="shared" si="10"/>
        <v>35</v>
      </c>
      <c r="L60" s="116" t="str">
        <f t="shared" si="6"/>
        <v>-</v>
      </c>
      <c r="M60" s="115">
        <f t="shared" si="10"/>
        <v>50</v>
      </c>
      <c r="N60" s="116">
        <f t="shared" si="7"/>
        <v>0.4285714285714286</v>
      </c>
      <c r="O60" s="116">
        <f t="shared" si="13"/>
        <v>-0.94124559341950642</v>
      </c>
    </row>
    <row r="61" spans="2:16" x14ac:dyDescent="0.25">
      <c r="B61" s="114" t="s">
        <v>85</v>
      </c>
      <c r="C61" s="115">
        <v>312</v>
      </c>
      <c r="D61" s="116">
        <v>-0.53223388305847075</v>
      </c>
      <c r="E61" s="115">
        <v>0</v>
      </c>
      <c r="F61" s="116">
        <f t="shared" si="6"/>
        <v>-1</v>
      </c>
      <c r="G61" s="115">
        <f t="shared" ref="G61" si="22">G16-G38</f>
        <v>0</v>
      </c>
      <c r="H61" s="116" t="str">
        <f t="shared" si="6"/>
        <v>-</v>
      </c>
      <c r="I61" s="115">
        <f t="shared" ref="I61" si="23">I16-I38</f>
        <v>0</v>
      </c>
      <c r="J61" s="116" t="str">
        <f t="shared" si="6"/>
        <v>-</v>
      </c>
      <c r="K61" s="115">
        <f t="shared" si="10"/>
        <v>47</v>
      </c>
      <c r="L61" s="116" t="str">
        <f t="shared" si="6"/>
        <v>-</v>
      </c>
      <c r="M61" s="115">
        <f t="shared" si="10"/>
        <v>63</v>
      </c>
      <c r="N61" s="116">
        <f t="shared" si="7"/>
        <v>0.34042553191489366</v>
      </c>
      <c r="O61" s="116">
        <f t="shared" si="13"/>
        <v>-0.79807692307692313</v>
      </c>
    </row>
    <row r="62" spans="2:16" x14ac:dyDescent="0.25">
      <c r="B62" s="114" t="s">
        <v>87</v>
      </c>
      <c r="C62" s="115">
        <v>548</v>
      </c>
      <c r="D62" s="116">
        <v>8.3003952569169925E-2</v>
      </c>
      <c r="E62" s="115">
        <v>0</v>
      </c>
      <c r="F62" s="116">
        <f t="shared" si="6"/>
        <v>-1</v>
      </c>
      <c r="G62" s="115">
        <f t="shared" ref="G62" si="24">G17-G39</f>
        <v>0</v>
      </c>
      <c r="H62" s="116" t="str">
        <f t="shared" si="6"/>
        <v>-</v>
      </c>
      <c r="I62" s="115">
        <f t="shared" ref="I62" si="25">I17-I39</f>
        <v>0</v>
      </c>
      <c r="J62" s="116" t="str">
        <f t="shared" si="6"/>
        <v>-</v>
      </c>
      <c r="K62" s="115">
        <f t="shared" si="10"/>
        <v>61</v>
      </c>
      <c r="L62" s="116" t="str">
        <f t="shared" si="6"/>
        <v>-</v>
      </c>
      <c r="M62" s="115">
        <f t="shared" si="10"/>
        <v>0</v>
      </c>
      <c r="N62" s="116">
        <f t="shared" si="7"/>
        <v>-1</v>
      </c>
      <c r="O62" s="116">
        <f t="shared" si="13"/>
        <v>-1</v>
      </c>
    </row>
    <row r="63" spans="2:16" x14ac:dyDescent="0.25">
      <c r="B63" s="114" t="s">
        <v>89</v>
      </c>
      <c r="C63" s="115">
        <v>726</v>
      </c>
      <c r="D63" s="116">
        <v>0.9621621621621621</v>
      </c>
      <c r="E63" s="115">
        <v>0</v>
      </c>
      <c r="F63" s="116">
        <f t="shared" si="6"/>
        <v>-1</v>
      </c>
      <c r="G63" s="115">
        <f t="shared" ref="G63" si="26">G18-G40</f>
        <v>0</v>
      </c>
      <c r="H63" s="116" t="str">
        <f t="shared" si="6"/>
        <v>-</v>
      </c>
      <c r="I63" s="115">
        <f t="shared" ref="I63" si="27">I18-I40</f>
        <v>0</v>
      </c>
      <c r="J63" s="116" t="str">
        <f t="shared" si="6"/>
        <v>-</v>
      </c>
      <c r="K63" s="115">
        <f t="shared" si="10"/>
        <v>50</v>
      </c>
      <c r="L63" s="116" t="str">
        <f t="shared" si="6"/>
        <v>-</v>
      </c>
      <c r="M63" s="115">
        <f t="shared" si="10"/>
        <v>0</v>
      </c>
      <c r="N63" s="116">
        <f t="shared" si="7"/>
        <v>-1</v>
      </c>
      <c r="O63" s="116">
        <f t="shared" si="13"/>
        <v>-1</v>
      </c>
    </row>
    <row r="64" spans="2:16" x14ac:dyDescent="0.25">
      <c r="B64" s="114" t="s">
        <v>91</v>
      </c>
      <c r="C64" s="115">
        <v>672</v>
      </c>
      <c r="D64" s="116">
        <v>0.16464471403812819</v>
      </c>
      <c r="E64" s="115">
        <v>0</v>
      </c>
      <c r="F64" s="116">
        <f t="shared" si="6"/>
        <v>-1</v>
      </c>
      <c r="G64" s="115">
        <f t="shared" ref="G64" si="28">G19-G41</f>
        <v>0</v>
      </c>
      <c r="H64" s="116" t="str">
        <f t="shared" si="6"/>
        <v>-</v>
      </c>
      <c r="I64" s="115">
        <f t="shared" ref="I64" si="29">I19-I41</f>
        <v>45</v>
      </c>
      <c r="J64" s="116" t="str">
        <f t="shared" si="6"/>
        <v>-</v>
      </c>
      <c r="K64" s="115">
        <f t="shared" si="10"/>
        <v>67</v>
      </c>
      <c r="L64" s="116">
        <f t="shared" si="6"/>
        <v>0.48888888888888893</v>
      </c>
      <c r="M64" s="115">
        <f t="shared" si="10"/>
        <v>0</v>
      </c>
      <c r="N64" s="116">
        <f t="shared" si="7"/>
        <v>-1</v>
      </c>
      <c r="O64" s="116">
        <f t="shared" si="13"/>
        <v>-1</v>
      </c>
    </row>
    <row r="65" spans="2:15" x14ac:dyDescent="0.25">
      <c r="B65" s="114" t="s">
        <v>93</v>
      </c>
      <c r="C65" s="115">
        <v>512</v>
      </c>
      <c r="D65" s="116">
        <v>-0.22188449848024316</v>
      </c>
      <c r="E65" s="115">
        <v>0</v>
      </c>
      <c r="F65" s="116">
        <f t="shared" si="6"/>
        <v>-1</v>
      </c>
      <c r="G65" s="115">
        <f t="shared" ref="G65" si="30">G20-G42</f>
        <v>0</v>
      </c>
      <c r="H65" s="116" t="str">
        <f t="shared" si="6"/>
        <v>-</v>
      </c>
      <c r="I65" s="115">
        <f t="shared" ref="I65" si="31">I20-I42</f>
        <v>68</v>
      </c>
      <c r="J65" s="116" t="str">
        <f t="shared" si="6"/>
        <v>-</v>
      </c>
      <c r="K65" s="115">
        <f t="shared" si="10"/>
        <v>64</v>
      </c>
      <c r="L65" s="116">
        <f t="shared" si="6"/>
        <v>-5.8823529411764719E-2</v>
      </c>
      <c r="M65" s="115">
        <f t="shared" si="10"/>
        <v>0</v>
      </c>
      <c r="N65" s="116">
        <f t="shared" si="7"/>
        <v>-1</v>
      </c>
      <c r="O65" s="116">
        <f t="shared" si="13"/>
        <v>-1</v>
      </c>
    </row>
    <row r="66" spans="2:15" ht="15.75" x14ac:dyDescent="0.25">
      <c r="B66" s="117" t="s">
        <v>30</v>
      </c>
      <c r="C66" s="118">
        <v>6255</v>
      </c>
      <c r="D66" s="119">
        <v>3.0987308389649026E-2</v>
      </c>
      <c r="E66" s="118">
        <v>1878</v>
      </c>
      <c r="F66" s="119">
        <f t="shared" si="6"/>
        <v>-0.69976019184652283</v>
      </c>
      <c r="G66" s="118">
        <f t="shared" ref="G66" si="32">G21-G43</f>
        <v>0</v>
      </c>
      <c r="H66" s="119">
        <f t="shared" si="6"/>
        <v>-1</v>
      </c>
      <c r="I66" s="118">
        <f t="shared" ref="I66" si="33">I21-I43</f>
        <v>113</v>
      </c>
      <c r="J66" s="119" t="str">
        <f t="shared" si="6"/>
        <v>-</v>
      </c>
      <c r="K66" s="118">
        <f t="shared" si="10"/>
        <v>645</v>
      </c>
      <c r="L66" s="119">
        <f t="shared" si="6"/>
        <v>4.7079646017699117</v>
      </c>
      <c r="M66" s="118">
        <f t="shared" si="10"/>
        <v>406</v>
      </c>
      <c r="N66" s="119" t="s">
        <v>227</v>
      </c>
      <c r="O66" s="119">
        <v>-1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</row>
    <row r="71" spans="2:15" x14ac:dyDescent="0.25">
      <c r="K71" s="12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493BD-AAA2-4626-84AD-11A90008F1F0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246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132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51166</v>
      </c>
      <c r="D8" s="116">
        <f t="shared" ref="D8:D9" si="0">C8/C9-1</f>
        <v>0.3553548250377474</v>
      </c>
    </row>
    <row r="9" spans="1:5" x14ac:dyDescent="0.25">
      <c r="A9" s="1"/>
      <c r="B9" s="114">
        <v>2022</v>
      </c>
      <c r="C9" s="115">
        <v>37751</v>
      </c>
      <c r="D9" s="116">
        <f t="shared" si="0"/>
        <v>0.87247656366251669</v>
      </c>
    </row>
    <row r="10" spans="1:5" x14ac:dyDescent="0.25">
      <c r="A10" s="1"/>
      <c r="B10" s="114">
        <v>2021</v>
      </c>
      <c r="C10" s="115">
        <v>20161</v>
      </c>
      <c r="D10" s="116">
        <f>C10/C11-1</f>
        <v>0.59589962795852136</v>
      </c>
    </row>
    <row r="11" spans="1:5" x14ac:dyDescent="0.25">
      <c r="A11" s="1" t="s">
        <v>72</v>
      </c>
      <c r="B11" s="114">
        <v>2020</v>
      </c>
      <c r="C11" s="115">
        <v>12633</v>
      </c>
      <c r="D11" s="116">
        <f t="shared" ref="D11:D20" si="1">C11/C12-1</f>
        <v>-0.71973999467565886</v>
      </c>
    </row>
    <row r="12" spans="1:5" x14ac:dyDescent="0.25">
      <c r="A12" s="1" t="s">
        <v>74</v>
      </c>
      <c r="B12" s="114">
        <v>2019</v>
      </c>
      <c r="C12" s="115">
        <v>45076</v>
      </c>
      <c r="D12" s="116">
        <f t="shared" si="1"/>
        <v>-4.1629459539907265E-2</v>
      </c>
    </row>
    <row r="13" spans="1:5" x14ac:dyDescent="0.25">
      <c r="A13" s="1" t="s">
        <v>76</v>
      </c>
      <c r="B13" s="114">
        <v>2018</v>
      </c>
      <c r="C13" s="115">
        <v>47034</v>
      </c>
      <c r="D13" s="116">
        <f t="shared" si="1"/>
        <v>-0.13403542364767829</v>
      </c>
    </row>
    <row r="14" spans="1:5" x14ac:dyDescent="0.25">
      <c r="A14" s="1" t="s">
        <v>78</v>
      </c>
      <c r="B14" s="114">
        <v>2017</v>
      </c>
      <c r="C14" s="115">
        <v>54314</v>
      </c>
      <c r="D14" s="116">
        <f>C14/C15-1</f>
        <v>-1.1953143676787237E-3</v>
      </c>
    </row>
    <row r="15" spans="1:5" x14ac:dyDescent="0.25">
      <c r="A15" s="1" t="s">
        <v>80</v>
      </c>
      <c r="B15" s="114">
        <v>2016</v>
      </c>
      <c r="C15" s="115">
        <v>54379</v>
      </c>
      <c r="D15" s="116">
        <f>C15/C16-1</f>
        <v>0.14431514488331465</v>
      </c>
    </row>
    <row r="16" spans="1:5" x14ac:dyDescent="0.25">
      <c r="A16" s="1" t="s">
        <v>82</v>
      </c>
      <c r="B16" s="114">
        <v>2015</v>
      </c>
      <c r="C16" s="115">
        <v>47521</v>
      </c>
      <c r="D16" s="116">
        <f t="shared" si="1"/>
        <v>-0.22950580452688241</v>
      </c>
    </row>
    <row r="17" spans="1:5" x14ac:dyDescent="0.25">
      <c r="A17" s="1" t="s">
        <v>84</v>
      </c>
      <c r="B17" s="114">
        <v>2014</v>
      </c>
      <c r="C17" s="115">
        <v>61676</v>
      </c>
      <c r="D17" s="116">
        <f t="shared" si="1"/>
        <v>0.16216318070472968</v>
      </c>
    </row>
    <row r="18" spans="1:5" x14ac:dyDescent="0.25">
      <c r="A18" s="1" t="s">
        <v>86</v>
      </c>
      <c r="B18" s="114">
        <v>2013</v>
      </c>
      <c r="C18" s="115">
        <v>53070</v>
      </c>
      <c r="D18" s="116">
        <f t="shared" si="1"/>
        <v>5.9519296383350184E-3</v>
      </c>
    </row>
    <row r="19" spans="1:5" x14ac:dyDescent="0.25">
      <c r="A19" s="1" t="s">
        <v>88</v>
      </c>
      <c r="B19" s="114">
        <v>2012</v>
      </c>
      <c r="C19" s="115">
        <v>52756</v>
      </c>
      <c r="D19" s="116">
        <f>C19/C20-1</f>
        <v>1.0056353528262729E-3</v>
      </c>
    </row>
    <row r="20" spans="1:5" x14ac:dyDescent="0.25">
      <c r="A20" s="1" t="s">
        <v>90</v>
      </c>
      <c r="B20" s="114">
        <v>2011</v>
      </c>
      <c r="C20" s="115">
        <v>52703</v>
      </c>
      <c r="D20" s="116">
        <f t="shared" si="1"/>
        <v>4.8106753639328703E-2</v>
      </c>
    </row>
    <row r="21" spans="1:5" x14ac:dyDescent="0.25">
      <c r="A21" s="1" t="s">
        <v>92</v>
      </c>
      <c r="B21" s="114">
        <v>2010</v>
      </c>
      <c r="C21" s="115">
        <v>50284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6" t="s">
        <v>247</v>
      </c>
      <c r="C26" s="266"/>
      <c r="D26" s="266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88" t="s">
        <v>137</v>
      </c>
      <c r="D28" s="289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50521</v>
      </c>
      <c r="D30" s="116">
        <f t="shared" ref="D30:D31" si="2">C30/C31-1</f>
        <v>0.34228705032148365</v>
      </c>
    </row>
    <row r="31" spans="1:5" x14ac:dyDescent="0.25">
      <c r="B31" s="114">
        <v>2022</v>
      </c>
      <c r="C31" s="115">
        <v>37638</v>
      </c>
      <c r="D31" s="116">
        <f t="shared" si="2"/>
        <v>0.86687168295223449</v>
      </c>
    </row>
    <row r="32" spans="1:5" x14ac:dyDescent="0.25">
      <c r="B32" s="114">
        <v>2021</v>
      </c>
      <c r="C32" s="115">
        <v>20161</v>
      </c>
      <c r="D32" s="116">
        <f>C32/C33-1</f>
        <v>0.87456996745699667</v>
      </c>
    </row>
    <row r="33" spans="2:5" x14ac:dyDescent="0.25">
      <c r="B33" s="114">
        <v>2020</v>
      </c>
      <c r="C33" s="115">
        <v>10755</v>
      </c>
      <c r="D33" s="116">
        <f t="shared" ref="D33:D42" si="3">C33/C34-1</f>
        <v>-0.722959223100899</v>
      </c>
    </row>
    <row r="34" spans="2:5" x14ac:dyDescent="0.25">
      <c r="B34" s="114">
        <v>2019</v>
      </c>
      <c r="C34" s="115">
        <v>38821</v>
      </c>
      <c r="D34" s="116">
        <f t="shared" si="3"/>
        <v>-5.2383625845192516E-2</v>
      </c>
    </row>
    <row r="35" spans="2:5" x14ac:dyDescent="0.25">
      <c r="B35" s="114">
        <v>2018</v>
      </c>
      <c r="C35" s="115">
        <v>40967</v>
      </c>
      <c r="D35" s="116">
        <f t="shared" si="3"/>
        <v>-0.13190795050008475</v>
      </c>
    </row>
    <row r="36" spans="2:5" x14ac:dyDescent="0.25">
      <c r="B36" s="114">
        <v>2017</v>
      </c>
      <c r="C36" s="115">
        <v>47192</v>
      </c>
      <c r="D36" s="116">
        <f>C36/C37-1</f>
        <v>-2.6868749355603683E-2</v>
      </c>
    </row>
    <row r="37" spans="2:5" x14ac:dyDescent="0.25">
      <c r="B37" s="114">
        <v>2016</v>
      </c>
      <c r="C37" s="115">
        <v>48495</v>
      </c>
      <c r="D37" s="116">
        <f>C37/C38-1</f>
        <v>0.14604750088621055</v>
      </c>
    </row>
    <row r="38" spans="2:5" x14ac:dyDescent="0.25">
      <c r="B38" s="114">
        <v>2015</v>
      </c>
      <c r="C38" s="115">
        <v>42315</v>
      </c>
      <c r="D38" s="116">
        <f t="shared" si="3"/>
        <v>-0.24697026320004267</v>
      </c>
    </row>
    <row r="39" spans="2:5" x14ac:dyDescent="0.25">
      <c r="B39" s="114">
        <v>2014</v>
      </c>
      <c r="C39" s="115">
        <v>56193</v>
      </c>
      <c r="D39" s="116">
        <f t="shared" si="3"/>
        <v>0.15981424148606815</v>
      </c>
    </row>
    <row r="40" spans="2:5" x14ac:dyDescent="0.25">
      <c r="B40" s="114">
        <v>2013</v>
      </c>
      <c r="C40" s="115">
        <v>48450</v>
      </c>
      <c r="D40" s="116">
        <f t="shared" si="3"/>
        <v>-1.3579819614390143E-2</v>
      </c>
    </row>
    <row r="41" spans="2:5" x14ac:dyDescent="0.25">
      <c r="B41" s="114">
        <v>2012</v>
      </c>
      <c r="C41" s="115">
        <v>49117</v>
      </c>
      <c r="D41" s="116">
        <f>C41/C42-1</f>
        <v>7.8589896171050722E-3</v>
      </c>
    </row>
    <row r="42" spans="2:5" x14ac:dyDescent="0.25">
      <c r="B42" s="114">
        <v>2011</v>
      </c>
      <c r="C42" s="115">
        <v>48734</v>
      </c>
      <c r="D42" s="116">
        <f t="shared" si="3"/>
        <v>2.8078391662974989E-2</v>
      </c>
    </row>
    <row r="43" spans="2:5" x14ac:dyDescent="0.25">
      <c r="B43" s="114">
        <v>2010</v>
      </c>
      <c r="C43" s="115">
        <v>47403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6" t="s">
        <v>248</v>
      </c>
      <c r="C48" s="266"/>
      <c r="D48" s="266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88" t="s">
        <v>140</v>
      </c>
      <c r="D50" s="289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 t="e">
        <f t="shared" ref="D55:D64" si="5">C55/C56-1</f>
        <v>#DIV/0!</v>
      </c>
    </row>
    <row r="56" spans="1:5" x14ac:dyDescent="0.25">
      <c r="A56" s="1">
        <v>3</v>
      </c>
      <c r="B56" s="114">
        <v>2019</v>
      </c>
      <c r="C56" s="115">
        <v>0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>
        <f t="shared" si="5"/>
        <v>-1</v>
      </c>
    </row>
    <row r="61" spans="1:5" x14ac:dyDescent="0.25">
      <c r="A61" s="1">
        <v>8</v>
      </c>
      <c r="B61" s="114">
        <v>2014</v>
      </c>
      <c r="C61" s="115">
        <v>25282</v>
      </c>
      <c r="D61" s="116">
        <f t="shared" si="5"/>
        <v>-3.5774218154080883E-2</v>
      </c>
    </row>
    <row r="62" spans="1:5" x14ac:dyDescent="0.25">
      <c r="A62" s="1">
        <v>9</v>
      </c>
      <c r="B62" s="114">
        <v>2013</v>
      </c>
      <c r="C62" s="115">
        <v>26220</v>
      </c>
      <c r="D62" s="116">
        <f t="shared" si="5"/>
        <v>-3.5107087657319513E-2</v>
      </c>
    </row>
    <row r="63" spans="1:5" x14ac:dyDescent="0.25">
      <c r="A63" s="1">
        <v>10</v>
      </c>
      <c r="B63" s="114">
        <v>2012</v>
      </c>
      <c r="C63" s="115">
        <v>27174</v>
      </c>
      <c r="D63" s="116">
        <f>C63/C64-1</f>
        <v>5.5230310394338566E-4</v>
      </c>
    </row>
    <row r="64" spans="1:5" x14ac:dyDescent="0.25">
      <c r="A64" s="1">
        <v>11</v>
      </c>
      <c r="B64" s="114">
        <v>2011</v>
      </c>
      <c r="C64" s="115">
        <v>27159</v>
      </c>
      <c r="D64" s="116">
        <f t="shared" si="5"/>
        <v>2.3631840796019876E-2</v>
      </c>
    </row>
    <row r="65" spans="1:5" x14ac:dyDescent="0.25">
      <c r="A65" s="1">
        <v>12</v>
      </c>
      <c r="B65" s="114">
        <v>2010</v>
      </c>
      <c r="C65" s="115">
        <v>26532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6" t="s">
        <v>141</v>
      </c>
      <c r="C70" s="266"/>
      <c r="D70" s="266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88" t="s">
        <v>142</v>
      </c>
      <c r="D72" s="289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>
        <f t="shared" ref="D82:D84" si="8">C82/C83-1</f>
        <v>-1</v>
      </c>
    </row>
    <row r="83" spans="1:5" x14ac:dyDescent="0.25">
      <c r="A83" s="1">
        <v>8</v>
      </c>
      <c r="B83" s="114">
        <v>2014</v>
      </c>
      <c r="C83" s="115">
        <v>30911</v>
      </c>
      <c r="D83" s="116">
        <f t="shared" si="8"/>
        <v>0.39050832208726938</v>
      </c>
    </row>
    <row r="84" spans="1:5" x14ac:dyDescent="0.25">
      <c r="A84" s="1">
        <v>9</v>
      </c>
      <c r="B84" s="114">
        <v>2013</v>
      </c>
      <c r="C84" s="115">
        <v>22230</v>
      </c>
      <c r="D84" s="116">
        <f t="shared" si="8"/>
        <v>1.3079341931367727E-2</v>
      </c>
    </row>
    <row r="85" spans="1:5" x14ac:dyDescent="0.25">
      <c r="A85" s="1">
        <v>10</v>
      </c>
      <c r="B85" s="114">
        <v>2012</v>
      </c>
      <c r="C85" s="115">
        <v>21943</v>
      </c>
      <c r="D85" s="116">
        <f>C85/C86-1</f>
        <v>1.7056778679026552E-2</v>
      </c>
    </row>
    <row r="86" spans="1:5" x14ac:dyDescent="0.25">
      <c r="A86" s="1">
        <v>11</v>
      </c>
      <c r="B86" s="114">
        <v>2011</v>
      </c>
      <c r="C86" s="115">
        <v>21575</v>
      </c>
      <c r="D86" s="116">
        <f t="shared" ref="D86" si="9">C86/C87-1</f>
        <v>3.3731014326098485E-2</v>
      </c>
    </row>
    <row r="87" spans="1:5" x14ac:dyDescent="0.25">
      <c r="A87" s="1">
        <v>12</v>
      </c>
      <c r="B87" s="114">
        <v>2010</v>
      </c>
      <c r="C87" s="115">
        <v>20871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6" t="s">
        <v>249</v>
      </c>
      <c r="C92" s="266"/>
      <c r="D92" s="266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88" t="s">
        <v>32</v>
      </c>
      <c r="D94" s="289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0</v>
      </c>
      <c r="D96" s="116" t="e">
        <f t="shared" ref="D96:D108" si="10">C96/C97-1</f>
        <v>#DIV/0!</v>
      </c>
    </row>
    <row r="97" spans="2:4" x14ac:dyDescent="0.25">
      <c r="B97" s="114">
        <v>2022</v>
      </c>
      <c r="C97" s="115">
        <v>0</v>
      </c>
      <c r="D97" s="116" t="e">
        <f t="shared" si="10"/>
        <v>#DIV/0!</v>
      </c>
    </row>
    <row r="98" spans="2:4" x14ac:dyDescent="0.25">
      <c r="B98" s="114">
        <v>2021</v>
      </c>
      <c r="C98" s="115">
        <v>0</v>
      </c>
      <c r="D98" s="116">
        <f t="shared" si="10"/>
        <v>-1</v>
      </c>
    </row>
    <row r="99" spans="2:4" x14ac:dyDescent="0.25">
      <c r="B99" s="114">
        <v>2020</v>
      </c>
      <c r="C99" s="115">
        <v>1878</v>
      </c>
      <c r="D99" s="116">
        <f t="shared" si="10"/>
        <v>-0.69976019184652283</v>
      </c>
    </row>
    <row r="100" spans="2:4" x14ac:dyDescent="0.25">
      <c r="B100" s="114">
        <v>2019</v>
      </c>
      <c r="C100" s="115">
        <v>6255</v>
      </c>
      <c r="D100" s="116">
        <f t="shared" si="10"/>
        <v>3.0987308389649026E-2</v>
      </c>
    </row>
    <row r="101" spans="2:4" x14ac:dyDescent="0.25">
      <c r="B101" s="114">
        <v>2018</v>
      </c>
      <c r="C101" s="115">
        <v>6067</v>
      </c>
      <c r="D101" s="116">
        <f t="shared" si="10"/>
        <v>-0.14813254703734902</v>
      </c>
    </row>
    <row r="102" spans="2:4" x14ac:dyDescent="0.25">
      <c r="B102" s="114">
        <v>2017</v>
      </c>
      <c r="C102" s="115">
        <v>7122</v>
      </c>
      <c r="D102" s="116">
        <f t="shared" si="10"/>
        <v>0.21040108769544519</v>
      </c>
    </row>
    <row r="103" spans="2:4" x14ac:dyDescent="0.25">
      <c r="B103" s="114">
        <v>2016</v>
      </c>
      <c r="C103" s="115">
        <v>5884</v>
      </c>
      <c r="D103" s="116">
        <f t="shared" si="10"/>
        <v>0.13023434498655395</v>
      </c>
    </row>
    <row r="104" spans="2:4" x14ac:dyDescent="0.25">
      <c r="B104" s="114">
        <v>2015</v>
      </c>
      <c r="C104" s="115">
        <v>5206</v>
      </c>
      <c r="D104" s="116">
        <f t="shared" si="10"/>
        <v>-5.0519788436987012E-2</v>
      </c>
    </row>
    <row r="105" spans="2:4" x14ac:dyDescent="0.25">
      <c r="B105" s="114">
        <v>2014</v>
      </c>
      <c r="C105" s="115">
        <v>5483</v>
      </c>
      <c r="D105" s="116">
        <f t="shared" si="10"/>
        <v>0.18679653679653674</v>
      </c>
    </row>
    <row r="106" spans="2:4" x14ac:dyDescent="0.25">
      <c r="B106" s="114">
        <v>2013</v>
      </c>
      <c r="C106" s="115">
        <v>4620</v>
      </c>
      <c r="D106" s="116">
        <f t="shared" si="10"/>
        <v>0.26957955482275353</v>
      </c>
    </row>
    <row r="107" spans="2:4" x14ac:dyDescent="0.25">
      <c r="B107" s="114">
        <v>2012</v>
      </c>
      <c r="C107" s="115">
        <v>3639</v>
      </c>
      <c r="D107" s="116">
        <f t="shared" si="10"/>
        <v>-8.3144368858654616E-2</v>
      </c>
    </row>
    <row r="108" spans="2:4" x14ac:dyDescent="0.25">
      <c r="B108" s="114">
        <v>2011</v>
      </c>
      <c r="C108" s="115">
        <v>3969</v>
      </c>
      <c r="D108" s="116">
        <f t="shared" si="10"/>
        <v>0.37764665046858736</v>
      </c>
    </row>
    <row r="109" spans="2:4" x14ac:dyDescent="0.25">
      <c r="B109" s="114">
        <v>2010</v>
      </c>
      <c r="C109" s="115">
        <v>2881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5EF8-4928-40DC-A380-47E0945B0D7B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222</v>
      </c>
      <c r="D5" s="127" t="s">
        <v>250</v>
      </c>
      <c r="E5" s="127" t="s">
        <v>223</v>
      </c>
      <c r="F5" s="127" t="s">
        <v>224</v>
      </c>
      <c r="G5" s="127" t="s">
        <v>225</v>
      </c>
      <c r="H5" s="127" t="s">
        <v>226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217</v>
      </c>
      <c r="P5" s="13" t="s">
        <v>228</v>
      </c>
      <c r="Q5" s="13" t="s">
        <v>218</v>
      </c>
      <c r="R5" s="13" t="s">
        <v>219</v>
      </c>
      <c r="S5" s="13" t="s">
        <v>220</v>
      </c>
      <c r="T5" s="13" t="s">
        <v>221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26A29-F75E-4D65-A61A-8D44A7437C0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251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6" t="s">
        <v>43</v>
      </c>
      <c r="D5" s="297"/>
      <c r="E5" s="297"/>
      <c r="F5" s="297"/>
      <c r="G5" s="297"/>
      <c r="H5" s="297"/>
      <c r="I5" s="297"/>
      <c r="J5" s="297"/>
      <c r="K5" s="297"/>
      <c r="L5" s="297"/>
      <c r="M5" s="297"/>
      <c r="P5" s="143"/>
      <c r="Q5" s="296" t="s">
        <v>43</v>
      </c>
      <c r="R5" s="297"/>
      <c r="S5" s="297"/>
      <c r="T5" s="297"/>
      <c r="U5" s="297"/>
      <c r="V5" s="297"/>
      <c r="W5" s="297"/>
      <c r="X5" s="297"/>
      <c r="Y5" s="297"/>
      <c r="Z5" s="297"/>
      <c r="AA5" s="297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409AC-2BFE-4D32-A491-344068BDFD28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6"/>
      <c r="D6" s="266"/>
      <c r="E6" s="266"/>
      <c r="F6" s="266"/>
      <c r="G6" s="266"/>
      <c r="H6" s="266"/>
      <c r="I6" s="266"/>
      <c r="J6" s="266"/>
      <c r="K6" s="266"/>
      <c r="N6" s="266" t="s">
        <v>251</v>
      </c>
      <c r="O6" s="266"/>
      <c r="P6" s="266"/>
      <c r="Q6" s="266"/>
      <c r="R6" s="266"/>
      <c r="S6" s="266"/>
      <c r="T6" s="266"/>
      <c r="U6" s="266"/>
      <c r="V6" s="266"/>
    </row>
    <row r="7" spans="1:22" ht="6" customHeight="1" x14ac:dyDescent="0.25"/>
    <row r="8" spans="1:22" ht="15.75" x14ac:dyDescent="0.25">
      <c r="B8" s="143"/>
      <c r="C8" s="298" t="s">
        <v>43</v>
      </c>
      <c r="D8" s="299"/>
      <c r="E8" s="299"/>
      <c r="F8" s="299"/>
      <c r="G8" s="299"/>
      <c r="H8" s="299"/>
      <c r="I8" s="299"/>
      <c r="J8" s="299"/>
      <c r="K8" s="299"/>
    </row>
    <row r="9" spans="1:22" s="144" customFormat="1" ht="72" customHeight="1" x14ac:dyDescent="0.25">
      <c r="A9"/>
      <c r="B9" s="145"/>
      <c r="C9" s="172" t="s">
        <v>217</v>
      </c>
      <c r="D9" s="172" t="s">
        <v>228</v>
      </c>
      <c r="E9" s="172" t="s">
        <v>218</v>
      </c>
      <c r="F9" s="172" t="s">
        <v>219</v>
      </c>
      <c r="G9" s="172" t="s">
        <v>220</v>
      </c>
      <c r="H9" s="172" t="s">
        <v>221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217</v>
      </c>
      <c r="P9" s="172" t="s">
        <v>218</v>
      </c>
      <c r="Q9" s="172" t="s">
        <v>219</v>
      </c>
      <c r="R9" s="172" t="s">
        <v>220</v>
      </c>
      <c r="S9" s="172" t="s">
        <v>221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3880</v>
      </c>
      <c r="P11" s="176">
        <v>2524</v>
      </c>
      <c r="Q11" s="176">
        <v>3626</v>
      </c>
      <c r="R11" s="176">
        <v>3264</v>
      </c>
      <c r="S11" s="176">
        <v>3498</v>
      </c>
      <c r="T11" s="177">
        <f t="shared" ref="T11:T23" si="2">IFERROR(S11/R11-1,"-")</f>
        <v>7.1691176470588314E-2</v>
      </c>
      <c r="U11" s="177">
        <f t="shared" ref="U11:U23" si="3">IFERROR(S11/O11-1,"-")</f>
        <v>-9.8453608247422664E-2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1380</v>
      </c>
      <c r="P12" s="158">
        <v>1027</v>
      </c>
      <c r="Q12" s="158">
        <v>1196</v>
      </c>
      <c r="R12" s="158">
        <v>1321</v>
      </c>
      <c r="S12" s="158">
        <v>697</v>
      </c>
      <c r="T12" s="159">
        <f t="shared" si="2"/>
        <v>-0.47236941710825131</v>
      </c>
      <c r="U12" s="160">
        <f t="shared" si="3"/>
        <v>-0.49492753623188401</v>
      </c>
      <c r="V12" s="159">
        <f>S12/S11</f>
        <v>0.19925671812464266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985</v>
      </c>
      <c r="P13" s="163">
        <v>524</v>
      </c>
      <c r="Q13" s="163">
        <v>864</v>
      </c>
      <c r="R13" s="163">
        <v>903</v>
      </c>
      <c r="S13" s="163">
        <v>386</v>
      </c>
      <c r="T13" s="164">
        <f t="shared" si="2"/>
        <v>-0.57253599114064224</v>
      </c>
      <c r="U13" s="165">
        <f t="shared" si="3"/>
        <v>-0.60812182741116749</v>
      </c>
      <c r="V13" s="164">
        <f>S13/S11</f>
        <v>0.11034877072612921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395</v>
      </c>
      <c r="P14" s="163">
        <v>503</v>
      </c>
      <c r="Q14" s="163">
        <v>332</v>
      </c>
      <c r="R14" s="163">
        <v>418</v>
      </c>
      <c r="S14" s="163">
        <v>311</v>
      </c>
      <c r="T14" s="164">
        <f t="shared" si="2"/>
        <v>-0.25598086124401909</v>
      </c>
      <c r="U14" s="165">
        <f t="shared" si="3"/>
        <v>-0.21265822784810129</v>
      </c>
      <c r="V14" s="164">
        <f>S14/S11</f>
        <v>8.8907947398513432E-2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2500</v>
      </c>
      <c r="P15" s="158">
        <v>1497</v>
      </c>
      <c r="Q15" s="158">
        <v>2430</v>
      </c>
      <c r="R15" s="158">
        <v>1943</v>
      </c>
      <c r="S15" s="158">
        <v>2801</v>
      </c>
      <c r="T15" s="159">
        <f t="shared" si="2"/>
        <v>0.44158517756047355</v>
      </c>
      <c r="U15" s="160">
        <f t="shared" si="3"/>
        <v>0.12040000000000006</v>
      </c>
      <c r="V15" s="159">
        <f>S15/S11</f>
        <v>0.80074328187535737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841</v>
      </c>
      <c r="P16" s="163">
        <v>288</v>
      </c>
      <c r="Q16" s="163">
        <v>895</v>
      </c>
      <c r="R16" s="163">
        <v>683</v>
      </c>
      <c r="S16" s="163">
        <v>1094</v>
      </c>
      <c r="T16" s="164">
        <f t="shared" si="2"/>
        <v>0.60175695461200585</v>
      </c>
      <c r="U16" s="165">
        <f t="shared" si="3"/>
        <v>0.300832342449465</v>
      </c>
      <c r="V16" s="164">
        <f>S16/S11</f>
        <v>0.3127501429388222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512</v>
      </c>
      <c r="P17" s="163">
        <v>386</v>
      </c>
      <c r="Q17" s="163">
        <v>447</v>
      </c>
      <c r="R17" s="163">
        <v>296</v>
      </c>
      <c r="S17" s="163">
        <v>461</v>
      </c>
      <c r="T17" s="164">
        <f t="shared" si="2"/>
        <v>0.55743243243243246</v>
      </c>
      <c r="U17" s="165">
        <f t="shared" si="3"/>
        <v>-9.9609375E-2</v>
      </c>
      <c r="V17" s="164">
        <f>S17/S11</f>
        <v>0.13178959405374499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215</v>
      </c>
      <c r="P18" s="163">
        <v>230</v>
      </c>
      <c r="Q18" s="163">
        <v>253</v>
      </c>
      <c r="R18" s="163">
        <v>212</v>
      </c>
      <c r="S18" s="163">
        <v>235</v>
      </c>
      <c r="T18" s="164">
        <f t="shared" si="2"/>
        <v>0.10849056603773577</v>
      </c>
      <c r="U18" s="165">
        <f t="shared" si="3"/>
        <v>9.3023255813953432E-2</v>
      </c>
      <c r="V18" s="164">
        <f>S18/S11</f>
        <v>6.7181246426529451E-2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69</v>
      </c>
      <c r="P19" s="163">
        <v>45</v>
      </c>
      <c r="Q19" s="163">
        <v>76</v>
      </c>
      <c r="R19" s="163">
        <v>29</v>
      </c>
      <c r="S19" s="163">
        <v>106</v>
      </c>
      <c r="T19" s="164">
        <f t="shared" si="2"/>
        <v>2.6551724137931036</v>
      </c>
      <c r="U19" s="165">
        <f t="shared" si="3"/>
        <v>0.53623188405797095</v>
      </c>
      <c r="V19" s="164">
        <f>S19/S11</f>
        <v>3.0303030303030304E-2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26</v>
      </c>
      <c r="P20" s="163">
        <v>40</v>
      </c>
      <c r="Q20" s="163">
        <v>56</v>
      </c>
      <c r="R20" s="163">
        <v>60</v>
      </c>
      <c r="S20" s="163">
        <v>40</v>
      </c>
      <c r="T20" s="164">
        <f t="shared" si="2"/>
        <v>-0.33333333333333337</v>
      </c>
      <c r="U20" s="165">
        <f t="shared" si="3"/>
        <v>0.53846153846153855</v>
      </c>
      <c r="V20" s="164">
        <f>S20/S11</f>
        <v>1.1435105774728416E-2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12</v>
      </c>
      <c r="P21" s="163">
        <v>3</v>
      </c>
      <c r="Q21" s="163">
        <v>5</v>
      </c>
      <c r="R21" s="163">
        <v>5</v>
      </c>
      <c r="S21" s="163">
        <v>8</v>
      </c>
      <c r="T21" s="164">
        <f t="shared" si="2"/>
        <v>0.60000000000000009</v>
      </c>
      <c r="U21" s="165">
        <f t="shared" si="3"/>
        <v>-0.33333333333333337</v>
      </c>
      <c r="V21" s="164">
        <f>S21/S11</f>
        <v>2.2870211549456832E-3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11</v>
      </c>
      <c r="P22" s="163">
        <v>4</v>
      </c>
      <c r="Q22" s="163">
        <v>2</v>
      </c>
      <c r="R22" s="163">
        <v>2</v>
      </c>
      <c r="S22" s="163">
        <v>6</v>
      </c>
      <c r="T22" s="164">
        <f t="shared" si="2"/>
        <v>2</v>
      </c>
      <c r="U22" s="165">
        <f t="shared" si="3"/>
        <v>-0.45454545454545459</v>
      </c>
      <c r="V22" s="164">
        <f>S22/S11</f>
        <v>1.7152658662092624E-3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814</v>
      </c>
      <c r="P23" s="169">
        <f>P15-SUM(P16:P22)</f>
        <v>501</v>
      </c>
      <c r="Q23" s="169">
        <f>Q15-SUM(Q16:Q22)</f>
        <v>696</v>
      </c>
      <c r="R23" s="169">
        <f>R15-SUM(R16:R22)</f>
        <v>656</v>
      </c>
      <c r="S23" s="169">
        <f>S15-SUM(S16:S22)</f>
        <v>851</v>
      </c>
      <c r="T23" s="170">
        <f t="shared" si="2"/>
        <v>0.29725609756097571</v>
      </c>
      <c r="U23" s="171">
        <f t="shared" si="3"/>
        <v>4.5454545454545414E-2</v>
      </c>
      <c r="V23" s="170">
        <f>S23/S11</f>
        <v>0.24328187535734705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AEA4-EE05-4E0B-9310-02EB8ED327D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251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252</v>
      </c>
      <c r="D7" s="172" t="s">
        <v>253</v>
      </c>
      <c r="E7" s="172" t="s">
        <v>254</v>
      </c>
      <c r="F7" s="172" t="s">
        <v>255</v>
      </c>
      <c r="G7" s="172" t="s">
        <v>256</v>
      </c>
      <c r="H7" s="172" t="s">
        <v>257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252</v>
      </c>
      <c r="R7" s="172" t="s">
        <v>253</v>
      </c>
      <c r="S7" s="172" t="s">
        <v>254</v>
      </c>
      <c r="T7" s="172" t="s">
        <v>255</v>
      </c>
      <c r="U7" s="172" t="s">
        <v>256</v>
      </c>
      <c r="V7" s="172" t="s">
        <v>257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30875</v>
      </c>
      <c r="R9" s="176">
        <v>29886</v>
      </c>
      <c r="S9" s="176">
        <v>11125</v>
      </c>
      <c r="T9" s="176">
        <v>22508</v>
      </c>
      <c r="U9" s="176">
        <v>33326</v>
      </c>
      <c r="V9" s="176">
        <v>28900</v>
      </c>
      <c r="W9" s="177">
        <f>IFERROR(V9/U9-1,"-")</f>
        <v>-0.13280921802796619</v>
      </c>
      <c r="X9" s="177">
        <f>IFERROR(V9/R9-1,"-")</f>
        <v>-3.2992036405005698E-2</v>
      </c>
      <c r="Y9" s="176">
        <f>V9-U9</f>
        <v>-4426</v>
      </c>
      <c r="Z9" s="176">
        <f>V9-R9</f>
        <v>-986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8184</v>
      </c>
      <c r="R10" s="158">
        <v>7418</v>
      </c>
      <c r="S10" s="158">
        <v>2013</v>
      </c>
      <c r="T10" s="158">
        <v>3711</v>
      </c>
      <c r="U10" s="158">
        <v>14682</v>
      </c>
      <c r="V10" s="158">
        <v>7864</v>
      </c>
      <c r="W10" s="160">
        <f>IFERROR(V10/U10-1,"-")</f>
        <v>-0.46437815011578809</v>
      </c>
      <c r="X10" s="159">
        <f t="shared" ref="X10:X21" si="5">IFERROR(V10/R10-1,"-")</f>
        <v>6.0124022647613851E-2</v>
      </c>
      <c r="Y10" s="157">
        <f t="shared" ref="Y10:Y20" si="6">V10-U10</f>
        <v>-6818</v>
      </c>
      <c r="Z10" s="158">
        <f t="shared" ref="Z10:Z21" si="7">V10-R10</f>
        <v>446</v>
      </c>
      <c r="AA10" s="159">
        <f t="shared" si="1"/>
        <v>0.27211072664359859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5390</v>
      </c>
      <c r="R11" s="163">
        <v>4284</v>
      </c>
      <c r="S11" s="163">
        <v>1428</v>
      </c>
      <c r="T11" s="163">
        <v>1903</v>
      </c>
      <c r="U11" s="163">
        <v>10896</v>
      </c>
      <c r="V11" s="163">
        <v>5262</v>
      </c>
      <c r="W11" s="165">
        <f>IFERROR(V11/U11-1,"-")</f>
        <v>-0.51707048458149774</v>
      </c>
      <c r="X11" s="164">
        <f t="shared" si="5"/>
        <v>0.22829131652661072</v>
      </c>
      <c r="Y11" s="162">
        <f t="shared" si="6"/>
        <v>-5634</v>
      </c>
      <c r="Z11" s="163">
        <f t="shared" si="7"/>
        <v>978</v>
      </c>
      <c r="AA11" s="164">
        <f>V11/V$9</f>
        <v>0.18207612456747405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2794</v>
      </c>
      <c r="R12" s="163">
        <v>3134</v>
      </c>
      <c r="S12" s="163">
        <v>585</v>
      </c>
      <c r="T12" s="163">
        <v>1808</v>
      </c>
      <c r="U12" s="163">
        <v>3786</v>
      </c>
      <c r="V12" s="163">
        <v>2602</v>
      </c>
      <c r="W12" s="165">
        <f>IFERROR(V12/U12-1,"-")</f>
        <v>-0.31273111463285785</v>
      </c>
      <c r="X12" s="164">
        <f t="shared" si="5"/>
        <v>-0.16975111678366306</v>
      </c>
      <c r="Y12" s="162">
        <f t="shared" si="6"/>
        <v>-1184</v>
      </c>
      <c r="Z12" s="163">
        <f t="shared" si="7"/>
        <v>-532</v>
      </c>
      <c r="AA12" s="164">
        <f t="shared" si="1"/>
        <v>9.003460207612457E-2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22691</v>
      </c>
      <c r="R13" s="158">
        <v>22468</v>
      </c>
      <c r="S13" s="158">
        <v>9112</v>
      </c>
      <c r="T13" s="158">
        <v>18797</v>
      </c>
      <c r="U13" s="158">
        <v>18644</v>
      </c>
      <c r="V13" s="158">
        <v>21036</v>
      </c>
      <c r="W13" s="160">
        <f>IFERROR(V13/U13-1,"-")</f>
        <v>0.1282986483587214</v>
      </c>
      <c r="X13" s="159">
        <f t="shared" si="5"/>
        <v>-6.3735089905643583E-2</v>
      </c>
      <c r="Y13" s="157">
        <f t="shared" si="6"/>
        <v>2392</v>
      </c>
      <c r="Z13" s="158">
        <f t="shared" si="7"/>
        <v>-1432</v>
      </c>
      <c r="AA13" s="159">
        <f t="shared" si="1"/>
        <v>0.72788927335640141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6395</v>
      </c>
      <c r="R14" s="163">
        <v>6813</v>
      </c>
      <c r="S14" s="163">
        <v>2911</v>
      </c>
      <c r="T14" s="163">
        <v>6815</v>
      </c>
      <c r="U14" s="163">
        <v>5863</v>
      </c>
      <c r="V14" s="163">
        <v>7366</v>
      </c>
      <c r="W14" s="165">
        <f t="shared" ref="W14:W21" si="9">IFERROR(V14/U14-1,"-")</f>
        <v>0.25635340269486617</v>
      </c>
      <c r="X14" s="164">
        <f t="shared" si="5"/>
        <v>8.1168354616174998E-2</v>
      </c>
      <c r="Y14" s="162">
        <f t="shared" si="6"/>
        <v>1503</v>
      </c>
      <c r="Z14" s="163">
        <f t="shared" si="7"/>
        <v>553</v>
      </c>
      <c r="AA14" s="164">
        <f t="shared" si="1"/>
        <v>0.25487889273356401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7208</v>
      </c>
      <c r="R15" s="163">
        <v>5712</v>
      </c>
      <c r="S15" s="163">
        <v>2290</v>
      </c>
      <c r="T15" s="163">
        <v>4238</v>
      </c>
      <c r="U15" s="163">
        <v>3220</v>
      </c>
      <c r="V15" s="163">
        <v>4162</v>
      </c>
      <c r="W15" s="165">
        <f t="shared" si="9"/>
        <v>0.29254658385093157</v>
      </c>
      <c r="X15" s="164">
        <f t="shared" si="5"/>
        <v>-0.27135854341736698</v>
      </c>
      <c r="Y15" s="162">
        <f t="shared" si="6"/>
        <v>942</v>
      </c>
      <c r="Z15" s="163">
        <f t="shared" si="7"/>
        <v>-1550</v>
      </c>
      <c r="AA15" s="164">
        <f t="shared" si="1"/>
        <v>0.14401384083044982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1531</v>
      </c>
      <c r="R16" s="163">
        <v>1724</v>
      </c>
      <c r="S16" s="163">
        <v>484</v>
      </c>
      <c r="T16" s="163">
        <v>1532</v>
      </c>
      <c r="U16" s="163">
        <v>1948</v>
      </c>
      <c r="V16" s="163">
        <v>1518</v>
      </c>
      <c r="W16" s="165">
        <f t="shared" si="9"/>
        <v>-0.22073921971252564</v>
      </c>
      <c r="X16" s="164">
        <f t="shared" si="5"/>
        <v>-0.11948955916473314</v>
      </c>
      <c r="Y16" s="162">
        <f t="shared" si="6"/>
        <v>-430</v>
      </c>
      <c r="Z16" s="163">
        <f t="shared" si="7"/>
        <v>-206</v>
      </c>
      <c r="AA16" s="164">
        <f t="shared" si="1"/>
        <v>5.2525951557093428E-2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440</v>
      </c>
      <c r="R17" s="163">
        <v>543</v>
      </c>
      <c r="S17" s="163">
        <v>243</v>
      </c>
      <c r="T17" s="163">
        <v>558</v>
      </c>
      <c r="U17" s="163">
        <v>425</v>
      </c>
      <c r="V17" s="163">
        <v>694</v>
      </c>
      <c r="W17" s="165">
        <f t="shared" si="9"/>
        <v>0.63294117647058834</v>
      </c>
      <c r="X17" s="164">
        <f t="shared" si="5"/>
        <v>0.27808471454880301</v>
      </c>
      <c r="Y17" s="162">
        <f t="shared" si="6"/>
        <v>269</v>
      </c>
      <c r="Z17" s="163">
        <f t="shared" si="7"/>
        <v>151</v>
      </c>
      <c r="AA17" s="164">
        <f t="shared" si="1"/>
        <v>2.4013840830449829E-2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415</v>
      </c>
      <c r="R18" s="163">
        <v>507</v>
      </c>
      <c r="S18" s="163">
        <v>203</v>
      </c>
      <c r="T18" s="163">
        <v>484</v>
      </c>
      <c r="U18" s="163">
        <v>455</v>
      </c>
      <c r="V18" s="163">
        <v>439</v>
      </c>
      <c r="W18" s="165">
        <f t="shared" si="9"/>
        <v>-3.5164835164835151E-2</v>
      </c>
      <c r="X18" s="164">
        <f t="shared" si="5"/>
        <v>-0.13412228796844183</v>
      </c>
      <c r="Y18" s="162">
        <f t="shared" si="6"/>
        <v>-16</v>
      </c>
      <c r="Z18" s="163">
        <f t="shared" si="7"/>
        <v>-68</v>
      </c>
      <c r="AA18" s="164">
        <f t="shared" si="1"/>
        <v>1.5190311418685121E-2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255</v>
      </c>
      <c r="R19" s="163">
        <v>182</v>
      </c>
      <c r="S19" s="163">
        <v>136</v>
      </c>
      <c r="T19" s="163">
        <v>62</v>
      </c>
      <c r="U19" s="163">
        <v>161</v>
      </c>
      <c r="V19" s="163">
        <v>92</v>
      </c>
      <c r="W19" s="165">
        <f t="shared" si="9"/>
        <v>-0.4285714285714286</v>
      </c>
      <c r="X19" s="164">
        <f t="shared" si="5"/>
        <v>-0.49450549450549453</v>
      </c>
      <c r="Y19" s="162">
        <f t="shared" si="6"/>
        <v>-69</v>
      </c>
      <c r="Z19" s="163">
        <f t="shared" si="7"/>
        <v>-90</v>
      </c>
      <c r="AA19" s="164">
        <f t="shared" si="1"/>
        <v>3.1833910034602076E-3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287</v>
      </c>
      <c r="R20" s="163">
        <v>295</v>
      </c>
      <c r="S20" s="163">
        <v>201</v>
      </c>
      <c r="T20" s="163">
        <v>97</v>
      </c>
      <c r="U20" s="163">
        <v>140</v>
      </c>
      <c r="V20" s="163">
        <v>92</v>
      </c>
      <c r="W20" s="165">
        <f t="shared" si="9"/>
        <v>-0.34285714285714286</v>
      </c>
      <c r="X20" s="164">
        <f t="shared" si="5"/>
        <v>-0.68813559322033901</v>
      </c>
      <c r="Y20" s="162">
        <f t="shared" si="6"/>
        <v>-48</v>
      </c>
      <c r="Z20" s="163">
        <f t="shared" si="7"/>
        <v>-203</v>
      </c>
      <c r="AA20" s="164">
        <f t="shared" si="1"/>
        <v>3.1833910034602076E-3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6160</v>
      </c>
      <c r="R21" s="169">
        <f t="shared" si="11"/>
        <v>6692</v>
      </c>
      <c r="S21" s="169">
        <f t="shared" si="11"/>
        <v>2644</v>
      </c>
      <c r="T21" s="169">
        <f t="shared" si="11"/>
        <v>5011</v>
      </c>
      <c r="U21" s="169">
        <f t="shared" si="11"/>
        <v>6432</v>
      </c>
      <c r="V21" s="169">
        <f t="shared" si="11"/>
        <v>6673</v>
      </c>
      <c r="W21" s="171">
        <f t="shared" si="9"/>
        <v>3.7468905472636926E-2</v>
      </c>
      <c r="X21" s="170">
        <f t="shared" si="5"/>
        <v>-2.8392109982068314E-3</v>
      </c>
      <c r="Y21" s="168">
        <f>V21-U21</f>
        <v>241</v>
      </c>
      <c r="Z21" s="169">
        <f t="shared" si="7"/>
        <v>-19</v>
      </c>
      <c r="AA21" s="170">
        <f t="shared" si="1"/>
        <v>0.23089965397923876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FA3E6-8FB4-42BE-999E-45869CE73B7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252</v>
      </c>
      <c r="D7" s="172" t="s">
        <v>253</v>
      </c>
      <c r="E7" s="172" t="s">
        <v>254</v>
      </c>
      <c r="F7" s="172" t="s">
        <v>255</v>
      </c>
      <c r="G7" s="172" t="s">
        <v>256</v>
      </c>
      <c r="H7" s="172" t="s">
        <v>257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252</v>
      </c>
      <c r="R7" s="172" t="s">
        <v>253</v>
      </c>
      <c r="S7" s="172" t="s">
        <v>254</v>
      </c>
      <c r="T7" s="172" t="s">
        <v>255</v>
      </c>
      <c r="U7" s="172" t="s">
        <v>256</v>
      </c>
      <c r="V7" s="172" t="s">
        <v>257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26919</v>
      </c>
      <c r="R9" s="176">
        <f t="shared" ref="R9:V9" si="2">R10+R13</f>
        <v>26089</v>
      </c>
      <c r="S9" s="176">
        <f t="shared" si="2"/>
        <v>9247</v>
      </c>
      <c r="T9" s="176">
        <f t="shared" si="2"/>
        <v>22508</v>
      </c>
      <c r="U9" s="176">
        <f t="shared" si="2"/>
        <v>32923</v>
      </c>
      <c r="V9" s="176">
        <f t="shared" si="2"/>
        <v>28494</v>
      </c>
      <c r="W9" s="177">
        <f>IFERROR(V9/U9-1,"-")</f>
        <v>-0.13452601524769914</v>
      </c>
      <c r="X9" s="177">
        <f>IFERROR(V9/R9-1,"-")</f>
        <v>9.2184445551765082E-2</v>
      </c>
      <c r="Y9" s="176">
        <f>V9-U9</f>
        <v>-4429</v>
      </c>
      <c r="Z9" s="176">
        <f>V9-R9</f>
        <v>2405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7120</v>
      </c>
      <c r="R10" s="158">
        <v>6269</v>
      </c>
      <c r="S10" s="158">
        <v>1663</v>
      </c>
      <c r="T10" s="158">
        <v>3711</v>
      </c>
      <c r="U10" s="158">
        <v>14572</v>
      </c>
      <c r="V10" s="158">
        <v>7752</v>
      </c>
      <c r="W10" s="160">
        <f>IFERROR(V10/U10-1,"-")</f>
        <v>-0.46802086192698322</v>
      </c>
      <c r="X10" s="159">
        <f t="shared" ref="X10:X21" si="7">IFERROR(V10/R10-1,"-")</f>
        <v>0.2365608550007976</v>
      </c>
      <c r="Y10" s="157">
        <f t="shared" ref="Y10:Y20" si="8">V10-U10</f>
        <v>-6820</v>
      </c>
      <c r="Z10" s="158">
        <f t="shared" ref="Z10:Z21" si="9">V10-R10</f>
        <v>1483</v>
      </c>
      <c r="AA10" s="159">
        <f t="shared" si="3"/>
        <v>0.27205727521583489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4586</v>
      </c>
      <c r="R11" s="163">
        <v>3610</v>
      </c>
      <c r="S11" s="163">
        <v>1257</v>
      </c>
      <c r="T11" s="163">
        <v>1903</v>
      </c>
      <c r="U11" s="163">
        <v>10834</v>
      </c>
      <c r="V11" s="163">
        <v>5190</v>
      </c>
      <c r="W11" s="165">
        <f>IFERROR(V11/U11-1,"-")</f>
        <v>-0.52095255676573748</v>
      </c>
      <c r="X11" s="164">
        <f t="shared" si="7"/>
        <v>0.43767313019390586</v>
      </c>
      <c r="Y11" s="162">
        <f t="shared" si="8"/>
        <v>-5644</v>
      </c>
      <c r="Z11" s="163">
        <f t="shared" si="9"/>
        <v>1580</v>
      </c>
      <c r="AA11" s="164">
        <f>V11/V$9</f>
        <v>0.18214360918088018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2534</v>
      </c>
      <c r="R12" s="163">
        <v>2659</v>
      </c>
      <c r="S12" s="163">
        <v>406</v>
      </c>
      <c r="T12" s="163">
        <v>1808</v>
      </c>
      <c r="U12" s="163">
        <v>3738</v>
      </c>
      <c r="V12" s="163">
        <v>2562</v>
      </c>
      <c r="W12" s="165">
        <f>IFERROR(V12/U12-1,"-")</f>
        <v>-0.3146067415730337</v>
      </c>
      <c r="X12" s="164">
        <f t="shared" si="7"/>
        <v>-3.6479879654005232E-2</v>
      </c>
      <c r="Y12" s="162">
        <f t="shared" si="8"/>
        <v>-1176</v>
      </c>
      <c r="Z12" s="163">
        <f t="shared" si="9"/>
        <v>-97</v>
      </c>
      <c r="AA12" s="164">
        <f t="shared" si="3"/>
        <v>8.9913666034954723E-2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19799</v>
      </c>
      <c r="R13" s="158">
        <v>19820</v>
      </c>
      <c r="S13" s="158">
        <v>7584</v>
      </c>
      <c r="T13" s="158">
        <v>18797</v>
      </c>
      <c r="U13" s="158">
        <v>18351</v>
      </c>
      <c r="V13" s="158">
        <v>20742</v>
      </c>
      <c r="W13" s="160">
        <f>IFERROR(V13/U13-1,"-")</f>
        <v>0.13029262710478995</v>
      </c>
      <c r="X13" s="159">
        <f t="shared" si="7"/>
        <v>4.6518668012109021E-2</v>
      </c>
      <c r="Y13" s="157">
        <f t="shared" si="8"/>
        <v>2391</v>
      </c>
      <c r="Z13" s="158">
        <f t="shared" si="9"/>
        <v>922</v>
      </c>
      <c r="AA13" s="159">
        <f t="shared" si="3"/>
        <v>0.72794272478416511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5463</v>
      </c>
      <c r="R14" s="163">
        <v>5780</v>
      </c>
      <c r="S14" s="163">
        <v>2315</v>
      </c>
      <c r="T14" s="163">
        <v>6815</v>
      </c>
      <c r="U14" s="163">
        <v>5827</v>
      </c>
      <c r="V14" s="163">
        <v>7309</v>
      </c>
      <c r="W14" s="165">
        <f t="shared" ref="W14:W21" si="11">IFERROR(V14/U14-1,"-")</f>
        <v>0.25433327612836787</v>
      </c>
      <c r="X14" s="164">
        <f t="shared" si="7"/>
        <v>0.26453287197231834</v>
      </c>
      <c r="Y14" s="162">
        <f t="shared" si="8"/>
        <v>1482</v>
      </c>
      <c r="Z14" s="163">
        <f t="shared" si="9"/>
        <v>1529</v>
      </c>
      <c r="AA14" s="164">
        <f t="shared" si="3"/>
        <v>0.25651014248613746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6482</v>
      </c>
      <c r="R15" s="163">
        <v>5308</v>
      </c>
      <c r="S15" s="163">
        <v>2201</v>
      </c>
      <c r="T15" s="163">
        <v>4238</v>
      </c>
      <c r="U15" s="163">
        <v>3135</v>
      </c>
      <c r="V15" s="163">
        <v>4049</v>
      </c>
      <c r="W15" s="165">
        <f t="shared" si="11"/>
        <v>0.29154704944178622</v>
      </c>
      <c r="X15" s="164">
        <f t="shared" si="7"/>
        <v>-0.23718914845516204</v>
      </c>
      <c r="Y15" s="162">
        <f t="shared" si="8"/>
        <v>914</v>
      </c>
      <c r="Z15" s="163">
        <f t="shared" si="9"/>
        <v>-1259</v>
      </c>
      <c r="AA15" s="164">
        <f t="shared" si="3"/>
        <v>0.14210009124728012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1481</v>
      </c>
      <c r="R16" s="163">
        <v>1551</v>
      </c>
      <c r="S16" s="163">
        <v>428</v>
      </c>
      <c r="T16" s="163">
        <v>1532</v>
      </c>
      <c r="U16" s="163">
        <v>1919</v>
      </c>
      <c r="V16" s="163">
        <v>1507</v>
      </c>
      <c r="W16" s="165">
        <f t="shared" si="11"/>
        <v>-0.21469515372589887</v>
      </c>
      <c r="X16" s="164">
        <f t="shared" si="7"/>
        <v>-2.8368794326241176E-2</v>
      </c>
      <c r="Y16" s="162">
        <f t="shared" si="8"/>
        <v>-412</v>
      </c>
      <c r="Z16" s="163">
        <f t="shared" si="9"/>
        <v>-44</v>
      </c>
      <c r="AA16" s="164">
        <f t="shared" si="3"/>
        <v>5.2888327367165019E-2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391</v>
      </c>
      <c r="R17" s="163">
        <v>397</v>
      </c>
      <c r="S17" s="163">
        <v>230</v>
      </c>
      <c r="T17" s="163">
        <v>558</v>
      </c>
      <c r="U17" s="163">
        <v>409</v>
      </c>
      <c r="V17" s="163">
        <v>679</v>
      </c>
      <c r="W17" s="165">
        <f t="shared" si="11"/>
        <v>0.66014669926650371</v>
      </c>
      <c r="X17" s="164">
        <f t="shared" si="7"/>
        <v>0.7103274559193955</v>
      </c>
      <c r="Y17" s="162">
        <f t="shared" si="8"/>
        <v>270</v>
      </c>
      <c r="Z17" s="163">
        <f t="shared" si="9"/>
        <v>282</v>
      </c>
      <c r="AA17" s="164">
        <f t="shared" si="3"/>
        <v>2.3829578156804941E-2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395</v>
      </c>
      <c r="R18" s="163">
        <v>477</v>
      </c>
      <c r="S18" s="163">
        <v>151</v>
      </c>
      <c r="T18" s="163">
        <v>484</v>
      </c>
      <c r="U18" s="163">
        <v>429</v>
      </c>
      <c r="V18" s="163">
        <v>435</v>
      </c>
      <c r="W18" s="165">
        <f t="shared" si="11"/>
        <v>1.3986013986013957E-2</v>
      </c>
      <c r="X18" s="164">
        <f t="shared" si="7"/>
        <v>-8.8050314465408785E-2</v>
      </c>
      <c r="Y18" s="162">
        <f t="shared" si="8"/>
        <v>6</v>
      </c>
      <c r="Z18" s="163">
        <f t="shared" si="9"/>
        <v>-42</v>
      </c>
      <c r="AA18" s="164">
        <f t="shared" si="3"/>
        <v>1.5266371867761634E-2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232</v>
      </c>
      <c r="R19" s="163">
        <v>141</v>
      </c>
      <c r="S19" s="163">
        <v>76</v>
      </c>
      <c r="T19" s="163">
        <v>62</v>
      </c>
      <c r="U19" s="163">
        <v>159</v>
      </c>
      <c r="V19" s="163">
        <v>92</v>
      </c>
      <c r="W19" s="165">
        <f t="shared" si="11"/>
        <v>-0.42138364779874216</v>
      </c>
      <c r="X19" s="164">
        <f t="shared" si="7"/>
        <v>-0.34751773049645385</v>
      </c>
      <c r="Y19" s="162">
        <f t="shared" si="8"/>
        <v>-67</v>
      </c>
      <c r="Z19" s="163">
        <f t="shared" si="9"/>
        <v>-49</v>
      </c>
      <c r="AA19" s="164">
        <f t="shared" si="3"/>
        <v>3.2287499122622305E-3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232</v>
      </c>
      <c r="R20" s="163">
        <v>222</v>
      </c>
      <c r="S20" s="163">
        <v>105</v>
      </c>
      <c r="T20" s="163">
        <v>97</v>
      </c>
      <c r="U20" s="163">
        <v>140</v>
      </c>
      <c r="V20" s="163">
        <v>90</v>
      </c>
      <c r="W20" s="165">
        <f t="shared" si="11"/>
        <v>-0.3571428571428571</v>
      </c>
      <c r="X20" s="164">
        <f t="shared" si="7"/>
        <v>-0.59459459459459452</v>
      </c>
      <c r="Y20" s="162">
        <f t="shared" si="8"/>
        <v>-50</v>
      </c>
      <c r="Z20" s="163">
        <f t="shared" si="9"/>
        <v>-132</v>
      </c>
      <c r="AA20" s="164">
        <f t="shared" si="3"/>
        <v>3.1585596967782692E-3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5123</v>
      </c>
      <c r="R21" s="169">
        <f t="shared" si="13"/>
        <v>5944</v>
      </c>
      <c r="S21" s="169">
        <f t="shared" si="13"/>
        <v>2078</v>
      </c>
      <c r="T21" s="169">
        <f t="shared" si="13"/>
        <v>5011</v>
      </c>
      <c r="U21" s="169">
        <f t="shared" si="13"/>
        <v>6333</v>
      </c>
      <c r="V21" s="169">
        <f t="shared" si="13"/>
        <v>6581</v>
      </c>
      <c r="W21" s="171">
        <f t="shared" si="11"/>
        <v>3.9159955787146705E-2</v>
      </c>
      <c r="X21" s="170">
        <f t="shared" si="7"/>
        <v>0.10716689098250343</v>
      </c>
      <c r="Y21" s="168">
        <f>V21-U21</f>
        <v>248</v>
      </c>
      <c r="Z21" s="169">
        <f t="shared" si="9"/>
        <v>637</v>
      </c>
      <c r="AA21" s="170">
        <f t="shared" si="3"/>
        <v>0.23096090404997544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F560-2281-49FF-B7F0-29F3B765BAA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259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P6" s="143"/>
      <c r="Q6" s="298" t="s">
        <v>43</v>
      </c>
      <c r="R6" s="299"/>
      <c r="S6" s="299"/>
      <c r="T6" s="299"/>
      <c r="U6" s="299"/>
      <c r="V6" s="299"/>
      <c r="W6" s="299"/>
      <c r="X6" s="299"/>
      <c r="Y6" s="299"/>
      <c r="Z6" s="299"/>
      <c r="AA6" s="299"/>
    </row>
    <row r="7" spans="1:27" s="144" customFormat="1" ht="72" customHeight="1" x14ac:dyDescent="0.25">
      <c r="B7" s="145"/>
      <c r="C7" s="172" t="s">
        <v>252</v>
      </c>
      <c r="D7" s="172" t="s">
        <v>253</v>
      </c>
      <c r="E7" s="172" t="s">
        <v>254</v>
      </c>
      <c r="F7" s="172" t="s">
        <v>255</v>
      </c>
      <c r="G7" s="172" t="s">
        <v>256</v>
      </c>
      <c r="H7" s="172" t="s">
        <v>257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252</v>
      </c>
      <c r="R7" s="172" t="s">
        <v>253</v>
      </c>
      <c r="S7" s="172" t="s">
        <v>254</v>
      </c>
      <c r="T7" s="172" t="s">
        <v>255</v>
      </c>
      <c r="U7" s="172" t="s">
        <v>256</v>
      </c>
      <c r="V7" s="172" t="s">
        <v>257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3956</v>
      </c>
      <c r="R9" s="176">
        <f t="shared" ref="R9:V9" si="2">R10+R13</f>
        <v>3797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-3797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1064</v>
      </c>
      <c r="R10" s="158">
        <v>1149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-1149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804</v>
      </c>
      <c r="R11" s="163">
        <v>674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-674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260</v>
      </c>
      <c r="R12" s="163">
        <v>475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-475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2892</v>
      </c>
      <c r="R13" s="158">
        <v>2648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-2648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932</v>
      </c>
      <c r="R14" s="163">
        <v>1033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-1033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726</v>
      </c>
      <c r="R15" s="163">
        <v>404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-404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50</v>
      </c>
      <c r="R16" s="163">
        <v>173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-173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49</v>
      </c>
      <c r="R17" s="163">
        <v>146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-146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20</v>
      </c>
      <c r="R18" s="163">
        <v>30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-30</v>
      </c>
      <c r="AA18" s="164" t="e">
        <f t="shared" si="3"/>
        <v>#DIV/0!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23</v>
      </c>
      <c r="R19" s="163">
        <v>41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-41</v>
      </c>
      <c r="AA19" s="164" t="e">
        <f t="shared" si="3"/>
        <v>#DIV/0!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55</v>
      </c>
      <c r="R20" s="163">
        <v>73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-73</v>
      </c>
      <c r="AA20" s="164" t="e">
        <f t="shared" si="3"/>
        <v>#DIV/0!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1037</v>
      </c>
      <c r="R21" s="169">
        <f t="shared" si="13"/>
        <v>748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-748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305</v>
      </c>
      <c r="D66" s="158" t="s">
        <v>305</v>
      </c>
      <c r="E66" s="158" t="s">
        <v>305</v>
      </c>
      <c r="F66" s="158" t="s">
        <v>305</v>
      </c>
      <c r="G66" s="158" t="s">
        <v>305</v>
      </c>
      <c r="H66" s="158" t="s">
        <v>305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305</v>
      </c>
      <c r="D67" s="163" t="s">
        <v>305</v>
      </c>
      <c r="E67" s="163" t="s">
        <v>305</v>
      </c>
      <c r="F67" s="163" t="s">
        <v>305</v>
      </c>
      <c r="G67" s="163" t="s">
        <v>305</v>
      </c>
      <c r="H67" s="163" t="s">
        <v>305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305</v>
      </c>
      <c r="D68" s="163" t="s">
        <v>305</v>
      </c>
      <c r="E68" s="163" t="s">
        <v>305</v>
      </c>
      <c r="F68" s="163" t="s">
        <v>305</v>
      </c>
      <c r="G68" s="163" t="s">
        <v>305</v>
      </c>
      <c r="H68" s="163" t="s">
        <v>305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305</v>
      </c>
      <c r="D69" s="158" t="s">
        <v>305</v>
      </c>
      <c r="E69" s="158" t="s">
        <v>305</v>
      </c>
      <c r="F69" s="158" t="s">
        <v>305</v>
      </c>
      <c r="G69" s="158" t="s">
        <v>305</v>
      </c>
      <c r="H69" s="158" t="s">
        <v>305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305</v>
      </c>
      <c r="D70" s="163" t="s">
        <v>305</v>
      </c>
      <c r="E70" s="163" t="s">
        <v>305</v>
      </c>
      <c r="F70" s="163" t="s">
        <v>305</v>
      </c>
      <c r="G70" s="163" t="s">
        <v>305</v>
      </c>
      <c r="H70" s="163" t="s">
        <v>305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305</v>
      </c>
      <c r="D71" s="163" t="s">
        <v>305</v>
      </c>
      <c r="E71" s="163" t="s">
        <v>305</v>
      </c>
      <c r="F71" s="163" t="s">
        <v>305</v>
      </c>
      <c r="G71" s="163" t="s">
        <v>305</v>
      </c>
      <c r="H71" s="163" t="s">
        <v>305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305</v>
      </c>
      <c r="D72" s="163" t="s">
        <v>305</v>
      </c>
      <c r="E72" s="163" t="s">
        <v>305</v>
      </c>
      <c r="F72" s="163" t="s">
        <v>305</v>
      </c>
      <c r="G72" s="163" t="s">
        <v>305</v>
      </c>
      <c r="H72" s="163" t="s">
        <v>305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305</v>
      </c>
      <c r="D73" s="163" t="s">
        <v>305</v>
      </c>
      <c r="E73" s="163" t="s">
        <v>305</v>
      </c>
      <c r="F73" s="163" t="s">
        <v>305</v>
      </c>
      <c r="G73" s="163" t="s">
        <v>305</v>
      </c>
      <c r="H73" s="163" t="s">
        <v>305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305</v>
      </c>
      <c r="D74" s="163" t="s">
        <v>305</v>
      </c>
      <c r="E74" s="163" t="s">
        <v>305</v>
      </c>
      <c r="F74" s="163" t="s">
        <v>305</v>
      </c>
      <c r="G74" s="163" t="s">
        <v>305</v>
      </c>
      <c r="H74" s="163" t="s">
        <v>305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305</v>
      </c>
      <c r="D75" s="163" t="s">
        <v>305</v>
      </c>
      <c r="E75" s="163" t="s">
        <v>305</v>
      </c>
      <c r="F75" s="163" t="s">
        <v>305</v>
      </c>
      <c r="G75" s="163" t="s">
        <v>305</v>
      </c>
      <c r="H75" s="163" t="s">
        <v>305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305</v>
      </c>
      <c r="D76" s="163" t="s">
        <v>305</v>
      </c>
      <c r="E76" s="163" t="s">
        <v>305</v>
      </c>
      <c r="F76" s="163" t="s">
        <v>305</v>
      </c>
      <c r="G76" s="163" t="s">
        <v>305</v>
      </c>
      <c r="H76" s="163" t="s">
        <v>305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305</v>
      </c>
      <c r="D94" s="158" t="s">
        <v>305</v>
      </c>
      <c r="E94" s="158" t="s">
        <v>305</v>
      </c>
      <c r="F94" s="158" t="s">
        <v>305</v>
      </c>
      <c r="G94" s="158" t="s">
        <v>305</v>
      </c>
      <c r="H94" s="158" t="s">
        <v>305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305</v>
      </c>
      <c r="D95" s="163" t="s">
        <v>305</v>
      </c>
      <c r="E95" s="163" t="s">
        <v>305</v>
      </c>
      <c r="F95" s="163" t="s">
        <v>305</v>
      </c>
      <c r="G95" s="163" t="s">
        <v>305</v>
      </c>
      <c r="H95" s="163" t="s">
        <v>305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305</v>
      </c>
      <c r="D96" s="163" t="s">
        <v>305</v>
      </c>
      <c r="E96" s="163" t="s">
        <v>305</v>
      </c>
      <c r="F96" s="163" t="s">
        <v>305</v>
      </c>
      <c r="G96" s="163" t="s">
        <v>305</v>
      </c>
      <c r="H96" s="163" t="s">
        <v>305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305</v>
      </c>
      <c r="D97" s="158" t="s">
        <v>305</v>
      </c>
      <c r="E97" s="158" t="s">
        <v>305</v>
      </c>
      <c r="F97" s="158" t="s">
        <v>305</v>
      </c>
      <c r="G97" s="158" t="s">
        <v>305</v>
      </c>
      <c r="H97" s="158" t="s">
        <v>305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305</v>
      </c>
      <c r="D98" s="163" t="s">
        <v>305</v>
      </c>
      <c r="E98" s="163" t="s">
        <v>305</v>
      </c>
      <c r="F98" s="163" t="s">
        <v>305</v>
      </c>
      <c r="G98" s="163" t="s">
        <v>305</v>
      </c>
      <c r="H98" s="163" t="s">
        <v>305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305</v>
      </c>
      <c r="D99" s="163" t="s">
        <v>305</v>
      </c>
      <c r="E99" s="163" t="s">
        <v>305</v>
      </c>
      <c r="F99" s="163" t="s">
        <v>305</v>
      </c>
      <c r="G99" s="163" t="s">
        <v>305</v>
      </c>
      <c r="H99" s="163" t="s">
        <v>305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305</v>
      </c>
      <c r="D100" s="163" t="s">
        <v>305</v>
      </c>
      <c r="E100" s="163" t="s">
        <v>305</v>
      </c>
      <c r="F100" s="163" t="s">
        <v>305</v>
      </c>
      <c r="G100" s="163" t="s">
        <v>305</v>
      </c>
      <c r="H100" s="163" t="s">
        <v>305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305</v>
      </c>
      <c r="D101" s="163" t="s">
        <v>305</v>
      </c>
      <c r="E101" s="163" t="s">
        <v>305</v>
      </c>
      <c r="F101" s="163" t="s">
        <v>305</v>
      </c>
      <c r="G101" s="163" t="s">
        <v>305</v>
      </c>
      <c r="H101" s="163" t="s">
        <v>305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305</v>
      </c>
      <c r="D102" s="163" t="s">
        <v>305</v>
      </c>
      <c r="E102" s="163" t="s">
        <v>305</v>
      </c>
      <c r="F102" s="163" t="s">
        <v>305</v>
      </c>
      <c r="G102" s="163" t="s">
        <v>305</v>
      </c>
      <c r="H102" s="163" t="s">
        <v>305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305</v>
      </c>
      <c r="D103" s="163" t="s">
        <v>305</v>
      </c>
      <c r="E103" s="163" t="s">
        <v>305</v>
      </c>
      <c r="F103" s="163" t="s">
        <v>305</v>
      </c>
      <c r="G103" s="163" t="s">
        <v>305</v>
      </c>
      <c r="H103" s="163" t="s">
        <v>305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305</v>
      </c>
      <c r="D104" s="163" t="s">
        <v>305</v>
      </c>
      <c r="E104" s="163" t="s">
        <v>305</v>
      </c>
      <c r="F104" s="163" t="s">
        <v>305</v>
      </c>
      <c r="G104" s="163" t="s">
        <v>305</v>
      </c>
      <c r="H104" s="163" t="s">
        <v>305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305</v>
      </c>
      <c r="D122" s="158" t="s">
        <v>305</v>
      </c>
      <c r="E122" s="158" t="s">
        <v>305</v>
      </c>
      <c r="F122" s="158" t="s">
        <v>305</v>
      </c>
      <c r="G122" s="158" t="s">
        <v>305</v>
      </c>
      <c r="H122" s="158" t="s">
        <v>305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305</v>
      </c>
      <c r="D123" s="163" t="s">
        <v>305</v>
      </c>
      <c r="E123" s="163" t="s">
        <v>305</v>
      </c>
      <c r="F123" s="163" t="s">
        <v>305</v>
      </c>
      <c r="G123" s="163" t="s">
        <v>305</v>
      </c>
      <c r="H123" s="163" t="s">
        <v>305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305</v>
      </c>
      <c r="D124" s="163" t="s">
        <v>305</v>
      </c>
      <c r="E124" s="163" t="s">
        <v>305</v>
      </c>
      <c r="F124" s="163" t="s">
        <v>305</v>
      </c>
      <c r="G124" s="163" t="s">
        <v>305</v>
      </c>
      <c r="H124" s="163" t="s">
        <v>305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305</v>
      </c>
      <c r="D125" s="158" t="s">
        <v>305</v>
      </c>
      <c r="E125" s="158" t="s">
        <v>305</v>
      </c>
      <c r="F125" s="158" t="s">
        <v>305</v>
      </c>
      <c r="G125" s="158" t="s">
        <v>305</v>
      </c>
      <c r="H125" s="158" t="s">
        <v>305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305</v>
      </c>
      <c r="D126" s="163" t="s">
        <v>305</v>
      </c>
      <c r="E126" s="163" t="s">
        <v>305</v>
      </c>
      <c r="F126" s="163" t="s">
        <v>305</v>
      </c>
      <c r="G126" s="163" t="s">
        <v>305</v>
      </c>
      <c r="H126" s="163" t="s">
        <v>305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305</v>
      </c>
      <c r="D127" s="163" t="s">
        <v>305</v>
      </c>
      <c r="E127" s="163" t="s">
        <v>305</v>
      </c>
      <c r="F127" s="163" t="s">
        <v>305</v>
      </c>
      <c r="G127" s="163" t="s">
        <v>305</v>
      </c>
      <c r="H127" s="163" t="s">
        <v>305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305</v>
      </c>
      <c r="D128" s="163" t="s">
        <v>305</v>
      </c>
      <c r="E128" s="163" t="s">
        <v>305</v>
      </c>
      <c r="F128" s="163" t="s">
        <v>305</v>
      </c>
      <c r="G128" s="163" t="s">
        <v>305</v>
      </c>
      <c r="H128" s="163" t="s">
        <v>305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305</v>
      </c>
      <c r="D129" s="163" t="s">
        <v>305</v>
      </c>
      <c r="E129" s="163" t="s">
        <v>305</v>
      </c>
      <c r="F129" s="163" t="s">
        <v>305</v>
      </c>
      <c r="G129" s="163" t="s">
        <v>305</v>
      </c>
      <c r="H129" s="163" t="s">
        <v>305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305</v>
      </c>
      <c r="D130" s="163" t="s">
        <v>305</v>
      </c>
      <c r="E130" s="163" t="s">
        <v>305</v>
      </c>
      <c r="F130" s="163" t="s">
        <v>305</v>
      </c>
      <c r="G130" s="163" t="s">
        <v>305</v>
      </c>
      <c r="H130" s="163" t="s">
        <v>305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305</v>
      </c>
      <c r="D131" s="163" t="s">
        <v>305</v>
      </c>
      <c r="E131" s="163" t="s">
        <v>305</v>
      </c>
      <c r="F131" s="163" t="s">
        <v>305</v>
      </c>
      <c r="G131" s="163" t="s">
        <v>305</v>
      </c>
      <c r="H131" s="163" t="s">
        <v>305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305</v>
      </c>
      <c r="D132" s="163" t="s">
        <v>305</v>
      </c>
      <c r="E132" s="163" t="s">
        <v>305</v>
      </c>
      <c r="F132" s="163" t="s">
        <v>305</v>
      </c>
      <c r="G132" s="163" t="s">
        <v>305</v>
      </c>
      <c r="H132" s="163" t="s">
        <v>305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FE79-5282-48F6-A9E2-14ACA16D45BE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298" t="s">
        <v>62</v>
      </c>
      <c r="D5" s="299"/>
      <c r="E5" s="299"/>
      <c r="F5" s="299"/>
      <c r="G5" s="299"/>
      <c r="H5" s="299"/>
      <c r="I5" s="299"/>
      <c r="J5" s="299"/>
      <c r="K5" s="299"/>
      <c r="L5" s="298" t="s">
        <v>61</v>
      </c>
      <c r="M5" s="299"/>
      <c r="N5" s="299"/>
      <c r="O5" s="299"/>
      <c r="P5" s="299"/>
      <c r="Q5" s="299"/>
      <c r="R5" s="299"/>
      <c r="S5" s="299"/>
      <c r="T5" s="299"/>
      <c r="U5" s="298" t="s">
        <v>137</v>
      </c>
      <c r="V5" s="299"/>
      <c r="W5" s="299"/>
      <c r="X5" s="299"/>
      <c r="Y5" s="299"/>
      <c r="Z5" s="299"/>
      <c r="AA5" s="299"/>
      <c r="AB5" s="299"/>
    </row>
    <row r="6" spans="1:28" s="144" customFormat="1" ht="72" customHeight="1" x14ac:dyDescent="0.25">
      <c r="B6" s="145"/>
      <c r="C6" s="172" t="s">
        <v>253</v>
      </c>
      <c r="D6" s="172" t="s">
        <v>254</v>
      </c>
      <c r="E6" s="172" t="s">
        <v>260</v>
      </c>
      <c r="F6" s="172" t="s">
        <v>255</v>
      </c>
      <c r="G6" s="172" t="s">
        <v>256</v>
      </c>
      <c r="H6" s="172" t="s">
        <v>257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253</v>
      </c>
      <c r="M6" s="172" t="s">
        <v>254</v>
      </c>
      <c r="N6" s="172" t="s">
        <v>260</v>
      </c>
      <c r="O6" s="172" t="s">
        <v>255</v>
      </c>
      <c r="P6" s="172" t="s">
        <v>256</v>
      </c>
      <c r="Q6" s="172" t="s">
        <v>257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253</v>
      </c>
      <c r="V6" s="172" t="s">
        <v>260</v>
      </c>
      <c r="W6" s="172" t="s">
        <v>255</v>
      </c>
      <c r="X6" s="172" t="s">
        <v>256</v>
      </c>
      <c r="Y6" s="172" t="s">
        <v>257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E711-89A2-475B-8EE0-30569D98FF0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298" t="s">
        <v>62</v>
      </c>
      <c r="D6" s="299"/>
      <c r="E6" s="299"/>
      <c r="F6" s="299"/>
      <c r="G6" s="299"/>
      <c r="H6" s="299"/>
      <c r="I6" s="299"/>
      <c r="J6" s="299"/>
      <c r="K6" s="298" t="s">
        <v>61</v>
      </c>
      <c r="L6" s="299"/>
      <c r="M6" s="299"/>
      <c r="N6" s="299"/>
      <c r="O6" s="299"/>
      <c r="P6" s="299"/>
      <c r="Q6" s="299"/>
      <c r="R6" s="299"/>
      <c r="S6" s="298" t="s">
        <v>137</v>
      </c>
      <c r="T6" s="299"/>
      <c r="U6" s="299"/>
      <c r="V6" s="299"/>
      <c r="W6" s="299"/>
      <c r="X6" s="299"/>
      <c r="Y6" s="299"/>
      <c r="Z6" s="299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E9FDD-80BD-4324-9B23-C7A621B5BA3D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6" t="s">
        <v>216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67" t="s">
        <v>46</v>
      </c>
      <c r="C7" s="270" t="s">
        <v>8</v>
      </c>
      <c r="D7" s="15" t="s">
        <v>30</v>
      </c>
      <c r="E7" s="16">
        <v>3508</v>
      </c>
      <c r="F7" s="16">
        <v>2316</v>
      </c>
      <c r="G7" s="16">
        <v>3343</v>
      </c>
      <c r="H7" s="16">
        <v>3080</v>
      </c>
      <c r="I7" s="16">
        <v>3161</v>
      </c>
      <c r="J7" s="17">
        <f>I7/H7-1</f>
        <v>2.6298701298701266E-2</v>
      </c>
      <c r="K7" s="16">
        <f>I7-H7</f>
        <v>81</v>
      </c>
      <c r="L7" s="17">
        <f>I7/E7-1</f>
        <v>-9.8916761687571242E-2</v>
      </c>
      <c r="M7" s="16">
        <f>I7-E7</f>
        <v>-347</v>
      </c>
      <c r="N7" s="18">
        <f>I7/$I$7</f>
        <v>1</v>
      </c>
    </row>
    <row r="8" spans="2:14" x14ac:dyDescent="0.25">
      <c r="B8" s="268"/>
      <c r="C8" s="271"/>
      <c r="D8" s="19" t="s">
        <v>31</v>
      </c>
      <c r="E8" s="20">
        <v>3196</v>
      </c>
      <c r="F8" s="20">
        <v>2316</v>
      </c>
      <c r="G8" s="20">
        <v>3343</v>
      </c>
      <c r="H8" s="20">
        <v>3033</v>
      </c>
      <c r="I8" s="20">
        <v>3098</v>
      </c>
      <c r="J8" s="21">
        <f t="shared" ref="J8:J20" si="0">I8/H8-1</f>
        <v>2.1430926475436873E-2</v>
      </c>
      <c r="K8" s="20">
        <f t="shared" ref="K8:K17" si="1">I8-H8</f>
        <v>65</v>
      </c>
      <c r="L8" s="21">
        <f t="shared" ref="L8:L20" si="2">I8/E8-1</f>
        <v>-3.0663329161451869E-2</v>
      </c>
      <c r="M8" s="20">
        <f t="shared" ref="M8:M17" si="3">I8-E8</f>
        <v>-98</v>
      </c>
      <c r="N8" s="22">
        <f>I8/$I$7</f>
        <v>0.98006959822840878</v>
      </c>
    </row>
    <row r="9" spans="2:14" x14ac:dyDescent="0.25">
      <c r="B9" s="268"/>
      <c r="C9" s="272"/>
      <c r="D9" s="23" t="s">
        <v>32</v>
      </c>
      <c r="E9" s="24">
        <v>312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-312</v>
      </c>
      <c r="N9" s="25">
        <f>IFERROR(I9/$I$7,"-")</f>
        <v>0</v>
      </c>
    </row>
    <row r="10" spans="2:14" x14ac:dyDescent="0.25">
      <c r="B10" s="268"/>
      <c r="C10" s="273" t="s">
        <v>33</v>
      </c>
      <c r="D10" s="26" t="s">
        <v>30</v>
      </c>
      <c r="E10" s="27">
        <v>3880</v>
      </c>
      <c r="F10" s="27">
        <v>2524</v>
      </c>
      <c r="G10" s="27">
        <v>3626</v>
      </c>
      <c r="H10" s="27">
        <v>3264</v>
      </c>
      <c r="I10" s="27">
        <v>3498</v>
      </c>
      <c r="J10" s="28">
        <f t="shared" si="0"/>
        <v>7.1691176470588314E-2</v>
      </c>
      <c r="K10" s="27">
        <f t="shared" si="1"/>
        <v>234</v>
      </c>
      <c r="L10" s="28">
        <f t="shared" si="2"/>
        <v>-9.8453608247422664E-2</v>
      </c>
      <c r="M10" s="27">
        <f t="shared" si="3"/>
        <v>-382</v>
      </c>
      <c r="N10" s="18">
        <f>I10/$I$10</f>
        <v>1</v>
      </c>
    </row>
    <row r="11" spans="2:14" x14ac:dyDescent="0.25">
      <c r="B11" s="268"/>
      <c r="C11" s="274"/>
      <c r="D11" s="4" t="s">
        <v>31</v>
      </c>
      <c r="E11" s="29">
        <v>3518</v>
      </c>
      <c r="F11" s="29">
        <v>2524</v>
      </c>
      <c r="G11" s="29">
        <v>3626</v>
      </c>
      <c r="H11" s="29">
        <v>3209</v>
      </c>
      <c r="I11" s="29">
        <v>3427</v>
      </c>
      <c r="J11" s="30">
        <f t="shared" si="0"/>
        <v>6.7933935805546852E-2</v>
      </c>
      <c r="K11" s="29">
        <f t="shared" si="1"/>
        <v>218</v>
      </c>
      <c r="L11" s="30">
        <f t="shared" si="2"/>
        <v>-2.5866969869243861E-2</v>
      </c>
      <c r="M11" s="29">
        <f t="shared" si="3"/>
        <v>-91</v>
      </c>
      <c r="N11" s="31">
        <f>I11/$I$10</f>
        <v>0.9797026872498571</v>
      </c>
    </row>
    <row r="12" spans="2:14" x14ac:dyDescent="0.25">
      <c r="B12" s="268"/>
      <c r="C12" s="275"/>
      <c r="D12" s="32" t="s">
        <v>32</v>
      </c>
      <c r="E12" s="33">
        <v>362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-362</v>
      </c>
      <c r="N12" s="34">
        <f>IFERROR(I12/$I$10,"-")</f>
        <v>0</v>
      </c>
    </row>
    <row r="13" spans="2:14" x14ac:dyDescent="0.25">
      <c r="B13" s="268"/>
      <c r="C13" s="270" t="s">
        <v>21</v>
      </c>
      <c r="D13" s="15" t="s">
        <v>30</v>
      </c>
      <c r="E13" s="16">
        <v>16598</v>
      </c>
      <c r="F13" s="16">
        <v>10607</v>
      </c>
      <c r="G13" s="16">
        <v>14845</v>
      </c>
      <c r="H13" s="16">
        <v>12529</v>
      </c>
      <c r="I13" s="16">
        <v>16653</v>
      </c>
      <c r="J13" s="17">
        <f t="shared" si="0"/>
        <v>0.32915635725117731</v>
      </c>
      <c r="K13" s="16">
        <f t="shared" si="1"/>
        <v>4124</v>
      </c>
      <c r="L13" s="17">
        <f t="shared" si="2"/>
        <v>3.3136522472587693E-3</v>
      </c>
      <c r="M13" s="16">
        <f t="shared" si="3"/>
        <v>55</v>
      </c>
      <c r="N13" s="18">
        <f>I13/$I$13</f>
        <v>1</v>
      </c>
    </row>
    <row r="14" spans="2:14" x14ac:dyDescent="0.25">
      <c r="B14" s="268"/>
      <c r="C14" s="271"/>
      <c r="D14" s="19" t="s">
        <v>31</v>
      </c>
      <c r="E14" s="20">
        <v>14160</v>
      </c>
      <c r="F14" s="20">
        <v>10607</v>
      </c>
      <c r="G14" s="20">
        <v>14845</v>
      </c>
      <c r="H14" s="20">
        <v>12145</v>
      </c>
      <c r="I14" s="20">
        <v>16288</v>
      </c>
      <c r="J14" s="21">
        <f t="shared" si="0"/>
        <v>0.34112803622890087</v>
      </c>
      <c r="K14" s="20">
        <f t="shared" si="1"/>
        <v>4143</v>
      </c>
      <c r="L14" s="21">
        <f t="shared" si="2"/>
        <v>0.15028248587570614</v>
      </c>
      <c r="M14" s="20">
        <f t="shared" si="3"/>
        <v>2128</v>
      </c>
      <c r="N14" s="22">
        <f>I14/$I$13</f>
        <v>0.97808202726235516</v>
      </c>
    </row>
    <row r="15" spans="2:14" x14ac:dyDescent="0.25">
      <c r="B15" s="268"/>
      <c r="C15" s="272"/>
      <c r="D15" s="23" t="s">
        <v>32</v>
      </c>
      <c r="E15" s="24">
        <v>2438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-2438</v>
      </c>
      <c r="N15" s="25">
        <f>IFERROR(I15/$I$13,"-")</f>
        <v>0</v>
      </c>
    </row>
    <row r="16" spans="2:14" x14ac:dyDescent="0.25">
      <c r="B16" s="268"/>
      <c r="C16" s="273" t="s">
        <v>22</v>
      </c>
      <c r="D16" s="26" t="s">
        <v>30</v>
      </c>
      <c r="E16" s="35">
        <v>4.7314709236031929</v>
      </c>
      <c r="F16" s="35">
        <v>4.5798791018998273</v>
      </c>
      <c r="G16" s="35">
        <v>4.440622195632665</v>
      </c>
      <c r="H16" s="35">
        <v>4.0678571428571431</v>
      </c>
      <c r="I16" s="35">
        <v>5.2682695349572919</v>
      </c>
      <c r="J16" s="36">
        <f t="shared" si="0"/>
        <v>0.29509698840038778</v>
      </c>
      <c r="K16" s="37">
        <f t="shared" si="1"/>
        <v>1.2004123921001488</v>
      </c>
      <c r="L16" s="36">
        <f t="shared" si="2"/>
        <v>0.11345279724244972</v>
      </c>
      <c r="M16" s="37">
        <f t="shared" si="3"/>
        <v>0.53679861135409901</v>
      </c>
      <c r="N16" s="38"/>
    </row>
    <row r="17" spans="2:14" x14ac:dyDescent="0.25">
      <c r="B17" s="268"/>
      <c r="C17" s="274"/>
      <c r="D17" s="4" t="s">
        <v>31</v>
      </c>
      <c r="E17" s="39">
        <f>E14/E8</f>
        <v>4.4305381727158952</v>
      </c>
      <c r="F17" s="39">
        <f t="shared" ref="F17:I17" si="4">F14/F8</f>
        <v>4.5798791018998273</v>
      </c>
      <c r="G17" s="39">
        <f t="shared" si="4"/>
        <v>4.440622195632665</v>
      </c>
      <c r="H17" s="39">
        <f t="shared" si="4"/>
        <v>4.0042861852950873</v>
      </c>
      <c r="I17" s="39">
        <f t="shared" si="4"/>
        <v>5.2575855390574562</v>
      </c>
      <c r="J17" s="40">
        <f t="shared" si="0"/>
        <v>0.31298945573991488</v>
      </c>
      <c r="K17" s="41">
        <f t="shared" si="1"/>
        <v>1.2532993537623689</v>
      </c>
      <c r="L17" s="40">
        <f t="shared" si="2"/>
        <v>0.18666973042567991</v>
      </c>
      <c r="M17" s="41">
        <f t="shared" si="3"/>
        <v>0.82704736634156095</v>
      </c>
      <c r="N17" s="42"/>
    </row>
    <row r="18" spans="2:14" x14ac:dyDescent="0.25">
      <c r="B18" s="268"/>
      <c r="C18" s="275"/>
      <c r="D18" s="32" t="s">
        <v>32</v>
      </c>
      <c r="E18" s="43">
        <f>IFERROR(E15/E9,"-")</f>
        <v>7.8141025641025639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8"/>
      <c r="C19" s="276" t="s">
        <v>34</v>
      </c>
      <c r="D19" s="15" t="s">
        <v>30</v>
      </c>
      <c r="E19" s="18">
        <v>0.47509999999999997</v>
      </c>
      <c r="F19" s="18">
        <v>0.42659999999999998</v>
      </c>
      <c r="G19" s="18">
        <v>0.56740000000000002</v>
      </c>
      <c r="H19" s="18">
        <v>0.44319999999999998</v>
      </c>
      <c r="I19" s="18">
        <v>0.58899999999999997</v>
      </c>
      <c r="J19" s="17">
        <f t="shared" si="0"/>
        <v>0.32897111913357402</v>
      </c>
      <c r="K19" s="44">
        <f>(I19-H19)*100</f>
        <v>14.579999999999998</v>
      </c>
      <c r="L19" s="17">
        <f t="shared" si="2"/>
        <v>0.2397390023153021</v>
      </c>
      <c r="M19" s="44">
        <f>(I19-E19)*100</f>
        <v>11.39</v>
      </c>
      <c r="N19" s="18"/>
    </row>
    <row r="20" spans="2:14" x14ac:dyDescent="0.25">
      <c r="B20" s="268"/>
      <c r="C20" s="277"/>
      <c r="D20" s="19" t="s">
        <v>31</v>
      </c>
      <c r="E20" s="22">
        <v>0.49810000000000004</v>
      </c>
      <c r="F20" s="22">
        <v>0.42659999999999998</v>
      </c>
      <c r="G20" s="22">
        <v>0.56740000000000002</v>
      </c>
      <c r="H20" s="22">
        <v>0.43630000000000002</v>
      </c>
      <c r="I20" s="22">
        <v>0.58509999999999995</v>
      </c>
      <c r="J20" s="21">
        <f t="shared" si="0"/>
        <v>0.34104973641989433</v>
      </c>
      <c r="K20" s="45">
        <f>(I20-H20)*100</f>
        <v>14.879999999999994</v>
      </c>
      <c r="L20" s="21">
        <f t="shared" si="2"/>
        <v>0.1746637221441476</v>
      </c>
      <c r="M20" s="45">
        <f>(I20-E20)*100</f>
        <v>8.6999999999999904</v>
      </c>
      <c r="N20" s="22"/>
    </row>
    <row r="21" spans="2:14" x14ac:dyDescent="0.25">
      <c r="B21" s="268"/>
      <c r="C21" s="278"/>
      <c r="D21" s="23" t="s">
        <v>32</v>
      </c>
      <c r="E21" s="25">
        <v>0.37450000000000006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-0.37450000000000006</v>
      </c>
      <c r="N21" s="46"/>
    </row>
    <row r="22" spans="2:14" x14ac:dyDescent="0.25">
      <c r="B22" s="268"/>
      <c r="C22" s="279" t="s">
        <v>35</v>
      </c>
      <c r="D22" s="26" t="s">
        <v>30</v>
      </c>
      <c r="E22" s="27">
        <v>1127</v>
      </c>
      <c r="F22" s="27">
        <v>802</v>
      </c>
      <c r="G22" s="27">
        <v>844</v>
      </c>
      <c r="H22" s="27">
        <v>912</v>
      </c>
      <c r="I22" s="27">
        <v>912</v>
      </c>
      <c r="J22" s="36">
        <f>I22/H22-1</f>
        <v>0</v>
      </c>
      <c r="K22" s="27">
        <f>I22-H22</f>
        <v>0</v>
      </c>
      <c r="L22" s="36">
        <f>I22/E22-1</f>
        <v>-0.1907719609582964</v>
      </c>
      <c r="M22" s="27">
        <f>I22-E22</f>
        <v>-215</v>
      </c>
      <c r="N22" s="38">
        <f>I22/$I$22</f>
        <v>1</v>
      </c>
    </row>
    <row r="23" spans="2:14" x14ac:dyDescent="0.25">
      <c r="B23" s="268"/>
      <c r="C23" s="280"/>
      <c r="D23" s="4" t="s">
        <v>31</v>
      </c>
      <c r="E23" s="29">
        <v>917</v>
      </c>
      <c r="F23" s="29">
        <v>802</v>
      </c>
      <c r="G23" s="29">
        <v>844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0">
        <f>I23/E23-1</f>
        <v>-2.0719738276990141E-2</v>
      </c>
      <c r="M23" s="29">
        <f>I23-E23</f>
        <v>-19</v>
      </c>
      <c r="N23" s="42">
        <f>I23/$I$22</f>
        <v>0.98464912280701755</v>
      </c>
    </row>
    <row r="24" spans="2:14" x14ac:dyDescent="0.25">
      <c r="B24" s="269"/>
      <c r="C24" s="281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47"/>
    </row>
    <row r="26" spans="2:14" ht="24.75" customHeight="1" x14ac:dyDescent="0.25">
      <c r="B26" s="264" t="s">
        <v>36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9" spans="2:14" ht="21.75" customHeight="1" thickBot="1" x14ac:dyDescent="0.3">
      <c r="B29" s="266" t="s">
        <v>216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222</v>
      </c>
      <c r="F31" s="13" t="s">
        <v>223</v>
      </c>
      <c r="G31" s="13" t="s">
        <v>224</v>
      </c>
      <c r="H31" s="13" t="s">
        <v>225</v>
      </c>
      <c r="I31" s="13" t="s">
        <v>226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67" t="s">
        <v>46</v>
      </c>
      <c r="C32" s="270" t="s">
        <v>8</v>
      </c>
      <c r="D32" s="15" t="s">
        <v>30</v>
      </c>
      <c r="E32" s="49">
        <v>29886</v>
      </c>
      <c r="F32" s="49">
        <v>9212</v>
      </c>
      <c r="G32" s="49">
        <v>22508</v>
      </c>
      <c r="H32" s="49">
        <v>33326</v>
      </c>
      <c r="I32" s="49">
        <v>28900</v>
      </c>
      <c r="J32" s="17">
        <f>I32/H32-1</f>
        <v>-0.13280921802796619</v>
      </c>
      <c r="K32" s="16">
        <f>I32-H32</f>
        <v>-4426</v>
      </c>
      <c r="L32" s="17">
        <f>I32/E32-1</f>
        <v>-3.2992036405005698E-2</v>
      </c>
      <c r="M32" s="16">
        <f>I32-E32</f>
        <v>-986</v>
      </c>
      <c r="N32" s="18">
        <f>I32/$I$32</f>
        <v>1</v>
      </c>
    </row>
    <row r="33" spans="1:14" x14ac:dyDescent="0.25">
      <c r="B33" s="268"/>
      <c r="C33" s="271"/>
      <c r="D33" s="19" t="s">
        <v>31</v>
      </c>
      <c r="E33" s="50">
        <v>26089</v>
      </c>
      <c r="F33" s="50">
        <v>9212</v>
      </c>
      <c r="G33" s="50">
        <v>22508</v>
      </c>
      <c r="H33" s="50">
        <v>32923</v>
      </c>
      <c r="I33" s="50">
        <v>28494</v>
      </c>
      <c r="J33" s="21">
        <f t="shared" ref="J33:J45" si="6">I33/H33-1</f>
        <v>-0.13452601524769914</v>
      </c>
      <c r="K33" s="20">
        <f t="shared" ref="K33:K42" si="7">I33-H33</f>
        <v>-4429</v>
      </c>
      <c r="L33" s="21">
        <f t="shared" ref="L33:L45" si="8">I33/E33-1</f>
        <v>9.2184445551765082E-2</v>
      </c>
      <c r="M33" s="20">
        <f t="shared" ref="M33:M42" si="9">I33-E33</f>
        <v>2405</v>
      </c>
      <c r="N33" s="22">
        <f>I33/$I$32</f>
        <v>0.98595155709342563</v>
      </c>
    </row>
    <row r="34" spans="1:14" x14ac:dyDescent="0.25">
      <c r="B34" s="268"/>
      <c r="C34" s="272"/>
      <c r="D34" s="23" t="s">
        <v>32</v>
      </c>
      <c r="E34" s="24">
        <v>3797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-3797</v>
      </c>
      <c r="N34" s="25">
        <f>IFERROR(I34/I32,"-")</f>
        <v>0</v>
      </c>
    </row>
    <row r="35" spans="1:14" x14ac:dyDescent="0.25">
      <c r="B35" s="268"/>
      <c r="C35" s="273" t="s">
        <v>33</v>
      </c>
      <c r="D35" s="26" t="s">
        <v>30</v>
      </c>
      <c r="E35" s="51">
        <v>33901</v>
      </c>
      <c r="F35" s="51">
        <v>10140</v>
      </c>
      <c r="G35" s="51">
        <v>25130</v>
      </c>
      <c r="H35" s="51">
        <v>35869</v>
      </c>
      <c r="I35" s="51">
        <v>31904</v>
      </c>
      <c r="J35" s="28">
        <f t="shared" si="6"/>
        <v>-0.11054113579971558</v>
      </c>
      <c r="K35" s="27">
        <f t="shared" si="7"/>
        <v>-3965</v>
      </c>
      <c r="L35" s="28">
        <f t="shared" si="8"/>
        <v>-5.890681690805577E-2</v>
      </c>
      <c r="M35" s="27">
        <f t="shared" si="9"/>
        <v>-1997</v>
      </c>
      <c r="N35" s="18">
        <f>I35/$I$35</f>
        <v>1</v>
      </c>
    </row>
    <row r="36" spans="1:14" x14ac:dyDescent="0.25">
      <c r="B36" s="268"/>
      <c r="C36" s="274"/>
      <c r="D36" s="4" t="s">
        <v>31</v>
      </c>
      <c r="E36" s="52">
        <v>29439</v>
      </c>
      <c r="F36" s="52">
        <v>10140</v>
      </c>
      <c r="G36" s="52">
        <v>25130</v>
      </c>
      <c r="H36" s="52">
        <v>35387</v>
      </c>
      <c r="I36" s="52">
        <v>31440</v>
      </c>
      <c r="J36" s="30">
        <f t="shared" si="6"/>
        <v>-0.11153813547347902</v>
      </c>
      <c r="K36" s="29">
        <f t="shared" si="7"/>
        <v>-3947</v>
      </c>
      <c r="L36" s="30">
        <f t="shared" si="8"/>
        <v>6.7971058799551676E-2</v>
      </c>
      <c r="M36" s="29">
        <f t="shared" si="9"/>
        <v>2001</v>
      </c>
      <c r="N36" s="31">
        <f>I36/$I$35</f>
        <v>0.98545636910732193</v>
      </c>
    </row>
    <row r="37" spans="1:14" x14ac:dyDescent="0.25">
      <c r="B37" s="268"/>
      <c r="C37" s="275"/>
      <c r="D37" s="32" t="s">
        <v>32</v>
      </c>
      <c r="E37" s="33">
        <v>4462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-4462</v>
      </c>
      <c r="N37" s="34">
        <f>IFERROR(I37/I35,"-")</f>
        <v>0</v>
      </c>
    </row>
    <row r="38" spans="1:14" x14ac:dyDescent="0.25">
      <c r="B38" s="268"/>
      <c r="C38" s="270" t="s">
        <v>21</v>
      </c>
      <c r="D38" s="15" t="s">
        <v>30</v>
      </c>
      <c r="E38" s="49">
        <v>150976</v>
      </c>
      <c r="F38" s="49">
        <v>40837</v>
      </c>
      <c r="G38" s="49">
        <v>105500</v>
      </c>
      <c r="H38" s="49">
        <v>110466</v>
      </c>
      <c r="I38" s="49">
        <v>124605</v>
      </c>
      <c r="J38" s="17">
        <f t="shared" si="6"/>
        <v>0.12799413394166526</v>
      </c>
      <c r="K38" s="16">
        <f t="shared" si="7"/>
        <v>14139</v>
      </c>
      <c r="L38" s="17">
        <f t="shared" si="8"/>
        <v>-0.17467014624841037</v>
      </c>
      <c r="M38" s="16">
        <f t="shared" si="9"/>
        <v>-26371</v>
      </c>
      <c r="N38" s="18">
        <f>I38/$I$38</f>
        <v>1</v>
      </c>
    </row>
    <row r="39" spans="1:14" x14ac:dyDescent="0.25">
      <c r="B39" s="268"/>
      <c r="C39" s="271"/>
      <c r="D39" s="19" t="s">
        <v>31</v>
      </c>
      <c r="E39" s="50">
        <v>125694</v>
      </c>
      <c r="F39" s="50">
        <v>40837</v>
      </c>
      <c r="G39" s="50">
        <v>105500</v>
      </c>
      <c r="H39" s="50">
        <v>107733</v>
      </c>
      <c r="I39" s="50">
        <v>122065</v>
      </c>
      <c r="J39" s="21">
        <f t="shared" si="6"/>
        <v>0.13303258982855759</v>
      </c>
      <c r="K39" s="20">
        <f t="shared" si="7"/>
        <v>14332</v>
      </c>
      <c r="L39" s="21">
        <f t="shared" si="8"/>
        <v>-2.8871704297738998E-2</v>
      </c>
      <c r="M39" s="20">
        <f t="shared" si="9"/>
        <v>-3629</v>
      </c>
      <c r="N39" s="22">
        <f>I39/$I$38</f>
        <v>0.97961558524938808</v>
      </c>
    </row>
    <row r="40" spans="1:14" x14ac:dyDescent="0.25">
      <c r="B40" s="268"/>
      <c r="C40" s="272"/>
      <c r="D40" s="23" t="s">
        <v>32</v>
      </c>
      <c r="E40" s="24">
        <v>25282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-25282</v>
      </c>
      <c r="N40" s="25">
        <f>IFERROR(I40/I38,"-")</f>
        <v>0</v>
      </c>
    </row>
    <row r="41" spans="1:14" x14ac:dyDescent="0.25">
      <c r="B41" s="268"/>
      <c r="C41" s="273" t="s">
        <v>22</v>
      </c>
      <c r="D41" s="26" t="s">
        <v>30</v>
      </c>
      <c r="E41" s="53">
        <v>5.0517299069798565</v>
      </c>
      <c r="F41" s="53">
        <v>4.4330221450282243</v>
      </c>
      <c r="G41" s="53">
        <v>4.6872223209525501</v>
      </c>
      <c r="H41" s="53">
        <v>3.314709236031927</v>
      </c>
      <c r="I41" s="53">
        <v>4.3115916955017299</v>
      </c>
      <c r="J41" s="36">
        <f t="shared" si="6"/>
        <v>0.30074506947197022</v>
      </c>
      <c r="K41" s="37">
        <f t="shared" si="7"/>
        <v>0.99688245946980292</v>
      </c>
      <c r="L41" s="36">
        <f t="shared" si="8"/>
        <v>-0.14651183359100317</v>
      </c>
      <c r="M41" s="37">
        <f t="shared" si="9"/>
        <v>-0.74013821147812653</v>
      </c>
      <c r="N41" s="38"/>
    </row>
    <row r="42" spans="1:14" x14ac:dyDescent="0.25">
      <c r="B42" s="268"/>
      <c r="C42" s="274"/>
      <c r="D42" s="4" t="s">
        <v>31</v>
      </c>
      <c r="E42" s="54">
        <f t="shared" ref="E42:I42" si="10">E39/E33</f>
        <v>4.817892598413124</v>
      </c>
      <c r="F42" s="54">
        <f t="shared" si="10"/>
        <v>4.4330221450282243</v>
      </c>
      <c r="G42" s="54">
        <f t="shared" si="10"/>
        <v>4.6872223209525501</v>
      </c>
      <c r="H42" s="54">
        <f t="shared" si="10"/>
        <v>3.2722716641861314</v>
      </c>
      <c r="I42" s="54">
        <f t="shared" si="10"/>
        <v>4.2838843265248823</v>
      </c>
      <c r="J42" s="40">
        <f t="shared" si="6"/>
        <v>0.30914690653911703</v>
      </c>
      <c r="K42" s="41">
        <f t="shared" si="7"/>
        <v>1.0116126623387509</v>
      </c>
      <c r="L42" s="40">
        <f t="shared" si="8"/>
        <v>-0.11083855876408055</v>
      </c>
      <c r="M42" s="41">
        <f t="shared" si="9"/>
        <v>-0.53400827188824174</v>
      </c>
      <c r="N42" s="42"/>
    </row>
    <row r="43" spans="1:14" x14ac:dyDescent="0.25">
      <c r="B43" s="268"/>
      <c r="C43" s="275"/>
      <c r="D43" s="32" t="s">
        <v>32</v>
      </c>
      <c r="E43" s="43">
        <f>IFERROR(E40/E34,"-")</f>
        <v>6.6584145377929946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8"/>
      <c r="C44" s="276" t="s">
        <v>34</v>
      </c>
      <c r="D44" s="15" t="s">
        <v>30</v>
      </c>
      <c r="E44" s="57">
        <v>0.55128696674590394</v>
      </c>
      <c r="F44" s="57">
        <v>0.27862532920322586</v>
      </c>
      <c r="G44" s="57">
        <v>0.52069452258975191</v>
      </c>
      <c r="H44" s="57">
        <v>0.50906694562597643</v>
      </c>
      <c r="I44" s="57">
        <v>0.57143053682965084</v>
      </c>
      <c r="J44" s="57">
        <f t="shared" si="6"/>
        <v>0.12250567776894017</v>
      </c>
      <c r="K44" s="44">
        <f>(I44-H44)*100</f>
        <v>6.2363591203674407</v>
      </c>
      <c r="L44" s="17">
        <f t="shared" si="8"/>
        <v>3.6539173422961424E-2</v>
      </c>
      <c r="M44" s="44">
        <f>(I44-E44)*100</f>
        <v>2.0143570083746898</v>
      </c>
      <c r="N44" s="18"/>
    </row>
    <row r="45" spans="1:14" x14ac:dyDescent="0.25">
      <c r="B45" s="268"/>
      <c r="C45" s="277"/>
      <c r="D45" s="19" t="s">
        <v>31</v>
      </c>
      <c r="E45" s="58">
        <v>0.56407770911587707</v>
      </c>
      <c r="F45" s="58">
        <v>0.27862532920322586</v>
      </c>
      <c r="G45" s="58">
        <v>0.52069452258975191</v>
      </c>
      <c r="H45" s="58">
        <v>0.50437978417097773</v>
      </c>
      <c r="I45" s="58">
        <v>0.56869112289300328</v>
      </c>
      <c r="J45" s="58">
        <f t="shared" si="6"/>
        <v>0.12750578183408101</v>
      </c>
      <c r="K45" s="45">
        <f>(I45-H45)*100</f>
        <v>6.4311338722025546</v>
      </c>
      <c r="L45" s="21">
        <f t="shared" si="8"/>
        <v>8.1786847850400246E-3</v>
      </c>
      <c r="M45" s="45">
        <f>(I45-E45)*100</f>
        <v>0.46134137771262074</v>
      </c>
      <c r="N45" s="22"/>
    </row>
    <row r="46" spans="1:14" x14ac:dyDescent="0.25">
      <c r="B46" s="268"/>
      <c r="C46" s="278"/>
      <c r="D46" s="23" t="s">
        <v>32</v>
      </c>
      <c r="E46" s="59">
        <v>0.49543405839702137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8"/>
      <c r="C47" s="279" t="s">
        <v>37</v>
      </c>
      <c r="D47" s="26" t="s">
        <v>30</v>
      </c>
      <c r="E47" s="51">
        <v>1127</v>
      </c>
      <c r="F47" s="51">
        <v>602</v>
      </c>
      <c r="G47" s="51">
        <v>833.5</v>
      </c>
      <c r="H47" s="51">
        <v>893.375</v>
      </c>
      <c r="I47" s="51">
        <v>893.375</v>
      </c>
      <c r="J47" s="36">
        <f>I47/H47-1</f>
        <v>0</v>
      </c>
      <c r="K47" s="27">
        <f>I47-H47</f>
        <v>0</v>
      </c>
      <c r="L47" s="36">
        <f>I47/E47-1</f>
        <v>-0.20729813664596275</v>
      </c>
      <c r="M47" s="27">
        <f>I47-E47</f>
        <v>-233.625</v>
      </c>
      <c r="N47" s="38">
        <f>I47/$I$22</f>
        <v>0.97957785087719296</v>
      </c>
    </row>
    <row r="48" spans="1:14" x14ac:dyDescent="0.25">
      <c r="B48" s="268"/>
      <c r="C48" s="274"/>
      <c r="D48" s="4" t="s">
        <v>31</v>
      </c>
      <c r="E48" s="52">
        <v>917</v>
      </c>
      <c r="F48" s="52">
        <v>602</v>
      </c>
      <c r="G48" s="52">
        <v>833.5</v>
      </c>
      <c r="H48" s="52">
        <v>879.375</v>
      </c>
      <c r="I48" s="52">
        <v>879.375</v>
      </c>
      <c r="J48" s="40">
        <f>I48/H48-1</f>
        <v>0</v>
      </c>
      <c r="K48" s="29">
        <f>I48-H48</f>
        <v>0</v>
      </c>
      <c r="L48" s="40">
        <f>I48/E48-1</f>
        <v>-4.1030534351145009E-2</v>
      </c>
      <c r="M48" s="29">
        <f>I48-E48</f>
        <v>-37.625</v>
      </c>
      <c r="N48" s="42">
        <f>I48/$I$22</f>
        <v>0.96422697368421051</v>
      </c>
    </row>
    <row r="49" spans="2:14" x14ac:dyDescent="0.25">
      <c r="B49" s="269"/>
      <c r="C49" s="275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47"/>
    </row>
    <row r="51" spans="2:14" ht="28.5" customHeight="1" x14ac:dyDescent="0.25">
      <c r="B51" s="264" t="s">
        <v>38</v>
      </c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</row>
    <row r="52" spans="2:14" x14ac:dyDescent="0.25">
      <c r="B52" s="60"/>
    </row>
    <row r="54" spans="2:14" ht="21.75" thickBot="1" x14ac:dyDescent="0.3">
      <c r="B54" s="266" t="s">
        <v>216</v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7" t="s">
        <v>46</v>
      </c>
      <c r="C57" s="270" t="s">
        <v>8</v>
      </c>
      <c r="D57" s="15" t="s">
        <v>30</v>
      </c>
      <c r="E57" s="49">
        <v>45076</v>
      </c>
      <c r="F57" s="49">
        <v>12633</v>
      </c>
      <c r="G57" s="49">
        <v>20161</v>
      </c>
      <c r="H57" s="49">
        <v>37751</v>
      </c>
      <c r="I57" s="49">
        <v>51166</v>
      </c>
      <c r="J57" s="17">
        <f t="shared" ref="J57:J73" si="12">I57/H57-1</f>
        <v>0.3553548250377474</v>
      </c>
      <c r="K57" s="16">
        <f t="shared" ref="K57:K73" si="13">I57-H57</f>
        <v>13415</v>
      </c>
      <c r="L57" s="17">
        <f t="shared" ref="L57:L73" si="14">I57/E57-1</f>
        <v>0.13510515573697757</v>
      </c>
      <c r="M57" s="16">
        <f t="shared" ref="M57:M73" si="15">I57-E57</f>
        <v>6090</v>
      </c>
      <c r="N57" s="17">
        <f>I57/$I$57</f>
        <v>1</v>
      </c>
    </row>
    <row r="58" spans="2:14" x14ac:dyDescent="0.25">
      <c r="B58" s="268"/>
      <c r="C58" s="271"/>
      <c r="D58" s="19" t="s">
        <v>31</v>
      </c>
      <c r="E58" s="50">
        <v>38821</v>
      </c>
      <c r="F58" s="50">
        <v>10755</v>
      </c>
      <c r="G58" s="50">
        <v>20161</v>
      </c>
      <c r="H58" s="50">
        <v>37638</v>
      </c>
      <c r="I58" s="50">
        <v>50521</v>
      </c>
      <c r="J58" s="21">
        <f t="shared" si="12"/>
        <v>0.34228705032148365</v>
      </c>
      <c r="K58" s="20">
        <f t="shared" si="13"/>
        <v>12883</v>
      </c>
      <c r="L58" s="21">
        <f t="shared" si="14"/>
        <v>0.30138327194044456</v>
      </c>
      <c r="M58" s="20">
        <f t="shared" si="15"/>
        <v>11700</v>
      </c>
      <c r="N58" s="21">
        <f t="shared" ref="N58" si="16">I58/$I$57</f>
        <v>0.98739397255990302</v>
      </c>
    </row>
    <row r="59" spans="2:14" x14ac:dyDescent="0.25">
      <c r="B59" s="268"/>
      <c r="C59" s="272"/>
      <c r="D59" s="23" t="s">
        <v>32</v>
      </c>
      <c r="E59" s="24">
        <v>6255</v>
      </c>
      <c r="F59" s="24">
        <v>1878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-6255</v>
      </c>
      <c r="N59" s="25">
        <f>IFERROR(I59/I57,"-")</f>
        <v>0</v>
      </c>
    </row>
    <row r="60" spans="2:14" x14ac:dyDescent="0.25">
      <c r="B60" s="268"/>
      <c r="C60" s="273" t="s">
        <v>33</v>
      </c>
      <c r="D60" s="26" t="s">
        <v>30</v>
      </c>
      <c r="E60" s="51">
        <v>45076</v>
      </c>
      <c r="F60" s="51">
        <v>12633</v>
      </c>
      <c r="G60" s="51">
        <v>20161</v>
      </c>
      <c r="H60" s="51">
        <v>37751</v>
      </c>
      <c r="I60" s="51">
        <v>51166</v>
      </c>
      <c r="J60" s="36">
        <f t="shared" si="12"/>
        <v>0.3553548250377474</v>
      </c>
      <c r="K60" s="51">
        <f t="shared" si="13"/>
        <v>13415</v>
      </c>
      <c r="L60" s="36">
        <f t="shared" si="14"/>
        <v>0.13510515573697757</v>
      </c>
      <c r="M60" s="51">
        <f t="shared" si="15"/>
        <v>6090</v>
      </c>
      <c r="N60" s="36">
        <f>I60/$I$60</f>
        <v>1</v>
      </c>
    </row>
    <row r="61" spans="2:14" x14ac:dyDescent="0.25">
      <c r="B61" s="268"/>
      <c r="C61" s="274"/>
      <c r="D61" s="4" t="s">
        <v>31</v>
      </c>
      <c r="E61" s="52">
        <v>38821</v>
      </c>
      <c r="F61" s="52">
        <v>10755</v>
      </c>
      <c r="G61" s="52">
        <v>20161</v>
      </c>
      <c r="H61" s="52">
        <v>37638</v>
      </c>
      <c r="I61" s="52">
        <v>50521</v>
      </c>
      <c r="J61" s="40">
        <f t="shared" si="12"/>
        <v>0.34228705032148365</v>
      </c>
      <c r="K61" s="52">
        <f t="shared" si="13"/>
        <v>12883</v>
      </c>
      <c r="L61" s="40">
        <f t="shared" si="14"/>
        <v>0.30138327194044456</v>
      </c>
      <c r="M61" s="52">
        <f t="shared" si="15"/>
        <v>11700</v>
      </c>
      <c r="N61" s="40">
        <f t="shared" ref="N61" si="17">I61/$I$60</f>
        <v>0.98739397255990302</v>
      </c>
    </row>
    <row r="62" spans="2:14" x14ac:dyDescent="0.25">
      <c r="B62" s="268"/>
      <c r="C62" s="275"/>
      <c r="D62" s="32" t="s">
        <v>32</v>
      </c>
      <c r="E62" s="33">
        <v>6255</v>
      </c>
      <c r="F62" s="33">
        <v>1878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-6255</v>
      </c>
      <c r="N62" s="61">
        <f>IFERROR(I62/I60,"-")</f>
        <v>0</v>
      </c>
    </row>
    <row r="63" spans="2:14" x14ac:dyDescent="0.25">
      <c r="B63" s="268"/>
      <c r="C63" s="270" t="s">
        <v>21</v>
      </c>
      <c r="D63" s="15" t="s">
        <v>30</v>
      </c>
      <c r="E63" s="49">
        <v>234787</v>
      </c>
      <c r="F63" s="49">
        <v>65275</v>
      </c>
      <c r="G63" s="49">
        <v>98762</v>
      </c>
      <c r="H63" s="49">
        <v>168339</v>
      </c>
      <c r="I63" s="49">
        <v>182035</v>
      </c>
      <c r="J63" s="17">
        <f t="shared" si="12"/>
        <v>8.1359637398344953E-2</v>
      </c>
      <c r="K63" s="16">
        <f t="shared" si="13"/>
        <v>13696</v>
      </c>
      <c r="L63" s="17">
        <f t="shared" si="14"/>
        <v>-0.22468024209176829</v>
      </c>
      <c r="M63" s="16">
        <f t="shared" si="15"/>
        <v>-52752</v>
      </c>
      <c r="N63" s="17">
        <f>I63/$I$63</f>
        <v>1</v>
      </c>
    </row>
    <row r="64" spans="2:14" x14ac:dyDescent="0.25">
      <c r="B64" s="268"/>
      <c r="C64" s="271"/>
      <c r="D64" s="19" t="s">
        <v>31</v>
      </c>
      <c r="E64" s="50">
        <v>192820</v>
      </c>
      <c r="F64" s="50">
        <v>54033</v>
      </c>
      <c r="G64" s="50">
        <v>98762</v>
      </c>
      <c r="H64" s="50">
        <v>167710</v>
      </c>
      <c r="I64" s="50">
        <v>177835</v>
      </c>
      <c r="J64" s="21">
        <f t="shared" si="12"/>
        <v>6.0372070836563152E-2</v>
      </c>
      <c r="K64" s="20">
        <f t="shared" si="13"/>
        <v>10125</v>
      </c>
      <c r="L64" s="21">
        <f t="shared" si="14"/>
        <v>-7.7714967327040751E-2</v>
      </c>
      <c r="M64" s="20">
        <f t="shared" si="15"/>
        <v>-14985</v>
      </c>
      <c r="N64" s="21">
        <f t="shared" ref="N64" si="18">I64/$I$63</f>
        <v>0.97692751393962696</v>
      </c>
    </row>
    <row r="65" spans="2:14" x14ac:dyDescent="0.25">
      <c r="B65" s="268"/>
      <c r="C65" s="272"/>
      <c r="D65" s="23" t="s">
        <v>32</v>
      </c>
      <c r="E65" s="24">
        <v>41967</v>
      </c>
      <c r="F65" s="24">
        <v>11242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-41967</v>
      </c>
      <c r="N65" s="25">
        <f>IFERROR(I65/I63,"-")</f>
        <v>0</v>
      </c>
    </row>
    <row r="66" spans="2:14" x14ac:dyDescent="0.25">
      <c r="B66" s="268"/>
      <c r="C66" s="273" t="s">
        <v>22</v>
      </c>
      <c r="D66" s="26" t="s">
        <v>30</v>
      </c>
      <c r="E66" s="53">
        <v>5.2086919868666248</v>
      </c>
      <c r="F66" s="53">
        <v>5.1670228765930499</v>
      </c>
      <c r="G66" s="53">
        <v>4.8986657407866669</v>
      </c>
      <c r="H66" s="53">
        <v>4.4591931339567168</v>
      </c>
      <c r="I66" s="53">
        <v>3.5577336512527848</v>
      </c>
      <c r="J66" s="36">
        <f t="shared" si="12"/>
        <v>-0.20215753290417626</v>
      </c>
      <c r="K66" s="37">
        <f t="shared" si="13"/>
        <v>-0.90145948270393195</v>
      </c>
      <c r="L66" s="36">
        <f t="shared" si="14"/>
        <v>-0.31696217395396442</v>
      </c>
      <c r="M66" s="37">
        <f t="shared" si="15"/>
        <v>-1.65095833561384</v>
      </c>
      <c r="N66" s="36"/>
    </row>
    <row r="67" spans="2:14" x14ac:dyDescent="0.25">
      <c r="B67" s="268"/>
      <c r="C67" s="274"/>
      <c r="D67" s="4" t="s">
        <v>31</v>
      </c>
      <c r="E67" s="54">
        <f t="shared" ref="E67:I67" si="19">E64/E58</f>
        <v>4.9668993585945751</v>
      </c>
      <c r="F67" s="54">
        <f t="shared" si="19"/>
        <v>5.0239888423988841</v>
      </c>
      <c r="G67" s="54">
        <f t="shared" si="19"/>
        <v>4.8986657407866669</v>
      </c>
      <c r="H67" s="54">
        <f t="shared" si="19"/>
        <v>4.4558690684946063</v>
      </c>
      <c r="I67" s="54">
        <f t="shared" si="19"/>
        <v>3.5200213772490647</v>
      </c>
      <c r="J67" s="40">
        <f t="shared" si="12"/>
        <v>-0.21002585059388046</v>
      </c>
      <c r="K67" s="41">
        <f t="shared" si="13"/>
        <v>-0.93584769124554157</v>
      </c>
      <c r="L67" s="40">
        <f t="shared" si="14"/>
        <v>-0.29130406655852126</v>
      </c>
      <c r="M67" s="41">
        <f t="shared" si="15"/>
        <v>-1.4468779813455104</v>
      </c>
      <c r="N67" s="40"/>
    </row>
    <row r="68" spans="2:14" x14ac:dyDescent="0.25">
      <c r="B68" s="268"/>
      <c r="C68" s="275"/>
      <c r="D68" s="32" t="s">
        <v>32</v>
      </c>
      <c r="E68" s="43">
        <f>IFERROR(E65/E59,"-")</f>
        <v>6.7093525179856117</v>
      </c>
      <c r="F68" s="43">
        <f t="shared" ref="F68:I68" si="20">IFERROR(F65/F59,"-")</f>
        <v>5.98615548455804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8"/>
      <c r="C69" s="276" t="s">
        <v>34</v>
      </c>
      <c r="D69" s="15" t="s">
        <v>30</v>
      </c>
      <c r="E69" s="57">
        <v>0.57076491108653105</v>
      </c>
      <c r="F69" s="57">
        <v>0.42174668708366447</v>
      </c>
      <c r="G69" s="57">
        <v>0.40408330264719122</v>
      </c>
      <c r="H69" s="57">
        <v>0.53778304538949095</v>
      </c>
      <c r="I69" s="57">
        <v>0.55454348826086564</v>
      </c>
      <c r="J69" s="57">
        <f t="shared" si="12"/>
        <v>3.1165807503722665E-2</v>
      </c>
      <c r="K69" s="44">
        <f t="shared" si="13"/>
        <v>1.6760442871374681E-2</v>
      </c>
      <c r="L69" s="17">
        <f t="shared" si="14"/>
        <v>-2.8420497670022637E-2</v>
      </c>
      <c r="M69" s="44">
        <f t="shared" si="15"/>
        <v>-1.622142282566541E-2</v>
      </c>
      <c r="N69" s="17"/>
    </row>
    <row r="70" spans="2:14" x14ac:dyDescent="0.25">
      <c r="B70" s="268"/>
      <c r="C70" s="277"/>
      <c r="D70" s="19" t="s">
        <v>31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8">
        <f t="shared" si="12"/>
        <v>2.4339548239212805E-2</v>
      </c>
      <c r="K70" s="45">
        <f t="shared" si="13"/>
        <v>1.3076162460192831E-2</v>
      </c>
      <c r="L70" s="21">
        <f t="shared" si="14"/>
        <v>-4.4739419463957097E-2</v>
      </c>
      <c r="M70" s="45">
        <f t="shared" si="15"/>
        <v>-2.5773904964192962E-2</v>
      </c>
      <c r="N70" s="21"/>
    </row>
    <row r="71" spans="2:14" x14ac:dyDescent="0.25">
      <c r="B71" s="268"/>
      <c r="C71" s="278"/>
      <c r="D71" s="23" t="s">
        <v>32</v>
      </c>
      <c r="E71" s="59">
        <v>0.54751467710371815</v>
      </c>
      <c r="F71" s="59">
        <v>0.60558069381598789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8"/>
      <c r="C72" s="279" t="s">
        <v>39</v>
      </c>
      <c r="D72" s="26" t="s">
        <v>30</v>
      </c>
      <c r="E72" s="51">
        <v>1127</v>
      </c>
      <c r="F72" s="51">
        <v>437</v>
      </c>
      <c r="G72" s="51">
        <v>669</v>
      </c>
      <c r="H72" s="51">
        <v>857</v>
      </c>
      <c r="I72" s="51">
        <v>900</v>
      </c>
      <c r="J72" s="36">
        <f t="shared" si="12"/>
        <v>5.0175029171528607E-2</v>
      </c>
      <c r="K72" s="27">
        <f t="shared" si="13"/>
        <v>43</v>
      </c>
      <c r="L72" s="36">
        <f t="shared" si="14"/>
        <v>-0.20141969831410822</v>
      </c>
      <c r="M72" s="27">
        <f t="shared" si="15"/>
        <v>-227</v>
      </c>
      <c r="N72" s="36">
        <f>I72/$I$72</f>
        <v>1</v>
      </c>
    </row>
    <row r="73" spans="2:14" x14ac:dyDescent="0.25">
      <c r="B73" s="268"/>
      <c r="C73" s="274"/>
      <c r="D73" s="4" t="s">
        <v>31</v>
      </c>
      <c r="E73" s="52">
        <v>917</v>
      </c>
      <c r="F73" s="52">
        <v>386</v>
      </c>
      <c r="G73" s="52">
        <v>669</v>
      </c>
      <c r="H73" s="52">
        <v>855</v>
      </c>
      <c r="I73" s="52">
        <v>886</v>
      </c>
      <c r="J73" s="40">
        <f t="shared" si="12"/>
        <v>3.6257309941520433E-2</v>
      </c>
      <c r="K73" s="29">
        <f t="shared" si="13"/>
        <v>31</v>
      </c>
      <c r="L73" s="40">
        <f t="shared" si="14"/>
        <v>-3.3805888767720838E-2</v>
      </c>
      <c r="M73" s="29">
        <f t="shared" si="15"/>
        <v>-31</v>
      </c>
      <c r="N73" s="40">
        <f t="shared" ref="N73" si="21">I73/$I$72</f>
        <v>0.98444444444444446</v>
      </c>
    </row>
    <row r="74" spans="2:14" x14ac:dyDescent="0.25">
      <c r="B74" s="269"/>
      <c r="C74" s="275"/>
      <c r="D74" s="32" t="s">
        <v>32</v>
      </c>
      <c r="E74" s="33">
        <v>210</v>
      </c>
      <c r="F74" s="33">
        <v>51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-210</v>
      </c>
      <c r="N74" s="61">
        <f>IFERROR(I74/I72,"-")</f>
        <v>0</v>
      </c>
    </row>
    <row r="75" spans="2:14" x14ac:dyDescent="0.25"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47"/>
    </row>
    <row r="76" spans="2:14" ht="27" customHeight="1" x14ac:dyDescent="0.25">
      <c r="B76" s="264" t="s">
        <v>36</v>
      </c>
      <c r="C76" s="265"/>
      <c r="D76" s="265"/>
      <c r="E76" s="265"/>
      <c r="F76" s="265"/>
      <c r="G76" s="265"/>
      <c r="H76" s="265"/>
      <c r="I76" s="265"/>
      <c r="J76" s="265"/>
      <c r="K76" s="265"/>
      <c r="L76" s="265"/>
      <c r="M76" s="265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A285A-7AC3-4573-BFE6-AD35D36F0150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D7762-8CF9-4267-A685-A326E27A1B3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6"/>
      <c r="D5" s="266"/>
      <c r="E5" s="266"/>
      <c r="F5" s="266"/>
      <c r="G5" s="266"/>
      <c r="H5" s="266"/>
      <c r="I5" s="266"/>
      <c r="J5" s="266"/>
      <c r="L5" s="266" t="s">
        <v>261</v>
      </c>
      <c r="M5" s="266"/>
      <c r="N5" s="266"/>
      <c r="O5" s="266"/>
      <c r="P5" s="266"/>
      <c r="Q5" s="266"/>
      <c r="R5" s="266"/>
      <c r="S5" s="266"/>
      <c r="T5" s="266"/>
    </row>
    <row r="6" spans="1:20" ht="6" customHeight="1" x14ac:dyDescent="0.25"/>
    <row r="7" spans="1:20" ht="15.75" x14ac:dyDescent="0.25">
      <c r="B7" s="143"/>
      <c r="C7" s="298" t="s">
        <v>43</v>
      </c>
      <c r="D7" s="299"/>
      <c r="E7" s="299"/>
      <c r="F7" s="299"/>
      <c r="G7" s="299"/>
      <c r="H7" s="299"/>
      <c r="I7" s="299"/>
      <c r="J7" s="299"/>
    </row>
    <row r="8" spans="1:20" s="144" customFormat="1" ht="72" customHeight="1" x14ac:dyDescent="0.25">
      <c r="A8"/>
      <c r="B8" s="183"/>
      <c r="C8" s="172" t="s">
        <v>217</v>
      </c>
      <c r="D8" s="172" t="s">
        <v>218</v>
      </c>
      <c r="E8" s="172" t="s">
        <v>219</v>
      </c>
      <c r="F8" s="172" t="s">
        <v>220</v>
      </c>
      <c r="G8" s="172" t="s">
        <v>221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217</v>
      </c>
      <c r="N8" s="172" t="s">
        <v>218</v>
      </c>
      <c r="O8" s="172" t="s">
        <v>219</v>
      </c>
      <c r="P8" s="172" t="s">
        <v>220</v>
      </c>
      <c r="Q8" s="172" t="s">
        <v>221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3880</v>
      </c>
      <c r="N10" s="176">
        <v>2524</v>
      </c>
      <c r="O10" s="176">
        <v>3626</v>
      </c>
      <c r="P10" s="176">
        <v>3264</v>
      </c>
      <c r="Q10" s="176">
        <v>3498</v>
      </c>
      <c r="R10" s="177">
        <f t="shared" ref="R10:R22" si="3">IFERROR(Q10/P10-1,"-")</f>
        <v>7.1691176470588314E-2</v>
      </c>
      <c r="S10" s="177">
        <f t="shared" ref="S10:S22" si="4">IFERROR(Q10/M10-1,"-")</f>
        <v>-9.8453608247422664E-2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1380</v>
      </c>
      <c r="N11" s="158">
        <v>1027</v>
      </c>
      <c r="O11" s="158">
        <v>1196</v>
      </c>
      <c r="P11" s="158">
        <v>1321</v>
      </c>
      <c r="Q11" s="158">
        <v>697</v>
      </c>
      <c r="R11" s="159">
        <f t="shared" si="3"/>
        <v>-0.47236941710825131</v>
      </c>
      <c r="S11" s="160">
        <f t="shared" si="4"/>
        <v>-0.49492753623188401</v>
      </c>
      <c r="T11" s="159">
        <f t="shared" si="5"/>
        <v>0.19925671812464266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985</v>
      </c>
      <c r="N12" s="163">
        <v>524</v>
      </c>
      <c r="O12" s="163">
        <v>864</v>
      </c>
      <c r="P12" s="163">
        <v>903</v>
      </c>
      <c r="Q12" s="163">
        <v>386</v>
      </c>
      <c r="R12" s="164">
        <f t="shared" si="3"/>
        <v>-0.57253599114064224</v>
      </c>
      <c r="S12" s="165">
        <f t="shared" si="4"/>
        <v>-0.60812182741116749</v>
      </c>
      <c r="T12" s="164">
        <f t="shared" si="5"/>
        <v>0.11034877072612921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395</v>
      </c>
      <c r="N13" s="163">
        <v>503</v>
      </c>
      <c r="O13" s="163">
        <v>332</v>
      </c>
      <c r="P13" s="163">
        <v>418</v>
      </c>
      <c r="Q13" s="163">
        <v>311</v>
      </c>
      <c r="R13" s="164">
        <f t="shared" si="3"/>
        <v>-0.25598086124401909</v>
      </c>
      <c r="S13" s="165">
        <f t="shared" si="4"/>
        <v>-0.21265822784810129</v>
      </c>
      <c r="T13" s="164">
        <f>Q13/Q$10</f>
        <v>8.8907947398513432E-2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2500</v>
      </c>
      <c r="N14" s="158">
        <v>1497</v>
      </c>
      <c r="O14" s="158">
        <v>2430</v>
      </c>
      <c r="P14" s="158">
        <v>1943</v>
      </c>
      <c r="Q14" s="158">
        <v>2801</v>
      </c>
      <c r="R14" s="159">
        <f t="shared" si="3"/>
        <v>0.44158517756047355</v>
      </c>
      <c r="S14" s="160">
        <f t="shared" si="4"/>
        <v>0.12040000000000006</v>
      </c>
      <c r="T14" s="159">
        <f t="shared" si="5"/>
        <v>0.80074328187535737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841</v>
      </c>
      <c r="N15" s="163">
        <v>288</v>
      </c>
      <c r="O15" s="163">
        <v>895</v>
      </c>
      <c r="P15" s="163">
        <v>683</v>
      </c>
      <c r="Q15" s="163">
        <v>1094</v>
      </c>
      <c r="R15" s="164">
        <f t="shared" si="3"/>
        <v>0.60175695461200585</v>
      </c>
      <c r="S15" s="165">
        <f t="shared" si="4"/>
        <v>0.300832342449465</v>
      </c>
      <c r="T15" s="164">
        <f t="shared" si="5"/>
        <v>0.3127501429388222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512</v>
      </c>
      <c r="N16" s="163">
        <v>386</v>
      </c>
      <c r="O16" s="163">
        <v>447</v>
      </c>
      <c r="P16" s="163">
        <v>296</v>
      </c>
      <c r="Q16" s="163">
        <v>461</v>
      </c>
      <c r="R16" s="164">
        <f t="shared" si="3"/>
        <v>0.55743243243243246</v>
      </c>
      <c r="S16" s="165">
        <f t="shared" si="4"/>
        <v>-9.9609375E-2</v>
      </c>
      <c r="T16" s="164">
        <f t="shared" si="5"/>
        <v>0.13178959405374499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215</v>
      </c>
      <c r="N17" s="163">
        <v>230</v>
      </c>
      <c r="O17" s="163">
        <v>253</v>
      </c>
      <c r="P17" s="163">
        <v>212</v>
      </c>
      <c r="Q17" s="163">
        <v>235</v>
      </c>
      <c r="R17" s="164">
        <f t="shared" si="3"/>
        <v>0.10849056603773577</v>
      </c>
      <c r="S17" s="165">
        <f t="shared" si="4"/>
        <v>9.3023255813953432E-2</v>
      </c>
      <c r="T17" s="164">
        <f t="shared" si="5"/>
        <v>6.7181246426529451E-2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69</v>
      </c>
      <c r="N18" s="163">
        <v>45</v>
      </c>
      <c r="O18" s="163">
        <v>76</v>
      </c>
      <c r="P18" s="163">
        <v>29</v>
      </c>
      <c r="Q18" s="163">
        <v>106</v>
      </c>
      <c r="R18" s="164">
        <f t="shared" si="3"/>
        <v>2.6551724137931036</v>
      </c>
      <c r="S18" s="165">
        <f t="shared" si="4"/>
        <v>0.53623188405797095</v>
      </c>
      <c r="T18" s="164">
        <f t="shared" si="5"/>
        <v>3.0303030303030304E-2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26</v>
      </c>
      <c r="N19" s="163">
        <v>40</v>
      </c>
      <c r="O19" s="163">
        <v>56</v>
      </c>
      <c r="P19" s="163">
        <v>60</v>
      </c>
      <c r="Q19" s="163">
        <v>40</v>
      </c>
      <c r="R19" s="164">
        <f t="shared" si="3"/>
        <v>-0.33333333333333337</v>
      </c>
      <c r="S19" s="165">
        <f t="shared" si="4"/>
        <v>0.53846153846153855</v>
      </c>
      <c r="T19" s="164">
        <f t="shared" si="5"/>
        <v>1.1435105774728416E-2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12</v>
      </c>
      <c r="N20" s="163">
        <v>3</v>
      </c>
      <c r="O20" s="163">
        <v>5</v>
      </c>
      <c r="P20" s="163">
        <v>5</v>
      </c>
      <c r="Q20" s="163">
        <v>8</v>
      </c>
      <c r="R20" s="164">
        <f t="shared" si="3"/>
        <v>0.60000000000000009</v>
      </c>
      <c r="S20" s="165">
        <f t="shared" si="4"/>
        <v>-0.33333333333333337</v>
      </c>
      <c r="T20" s="164">
        <f t="shared" si="5"/>
        <v>2.2870211549456832E-3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11</v>
      </c>
      <c r="N21" s="163">
        <v>4</v>
      </c>
      <c r="O21" s="163">
        <v>2</v>
      </c>
      <c r="P21" s="163">
        <v>2</v>
      </c>
      <c r="Q21" s="163">
        <v>6</v>
      </c>
      <c r="R21" s="164">
        <f t="shared" si="3"/>
        <v>2</v>
      </c>
      <c r="S21" s="165">
        <f t="shared" si="4"/>
        <v>-0.45454545454545459</v>
      </c>
      <c r="T21" s="164">
        <f t="shared" si="5"/>
        <v>1.7152658662092624E-3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814</v>
      </c>
      <c r="N22" s="169">
        <f>N14-SUM(N15:N21)</f>
        <v>501</v>
      </c>
      <c r="O22" s="169">
        <f>O14-SUM(O15:O21)</f>
        <v>696</v>
      </c>
      <c r="P22" s="169">
        <f>P14-SUM(P15:P21)</f>
        <v>656</v>
      </c>
      <c r="Q22" s="169">
        <f>Q14-SUM(Q15:Q21)</f>
        <v>851</v>
      </c>
      <c r="R22" s="170">
        <f t="shared" si="3"/>
        <v>0.29725609756097571</v>
      </c>
      <c r="S22" s="171">
        <f t="shared" si="4"/>
        <v>4.5454545454545414E-2</v>
      </c>
      <c r="T22" s="170">
        <f t="shared" si="5"/>
        <v>0.24328187535734705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B5D2F-C12A-469C-93C7-0EFDECB84CA3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Q4" s="266" t="s">
        <v>261</v>
      </c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</row>
    <row r="5" spans="1:28" ht="6" customHeight="1" x14ac:dyDescent="0.25"/>
    <row r="6" spans="1:28" ht="15.75" x14ac:dyDescent="0.25">
      <c r="B6" s="143"/>
      <c r="C6" s="298" t="s">
        <v>43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</row>
    <row r="7" spans="1:28" s="144" customFormat="1" ht="72" customHeight="1" x14ac:dyDescent="0.25">
      <c r="B7" s="145"/>
      <c r="C7" s="172" t="s">
        <v>252</v>
      </c>
      <c r="D7" s="172" t="s">
        <v>253</v>
      </c>
      <c r="E7" s="172" t="s">
        <v>254</v>
      </c>
      <c r="F7" s="172" t="s">
        <v>260</v>
      </c>
      <c r="G7" s="172" t="s">
        <v>255</v>
      </c>
      <c r="H7" s="172" t="s">
        <v>256</v>
      </c>
      <c r="I7" s="172" t="s">
        <v>257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252</v>
      </c>
      <c r="S7" s="172" t="s">
        <v>253</v>
      </c>
      <c r="T7" s="172" t="s">
        <v>254</v>
      </c>
      <c r="U7" s="172" t="s">
        <v>255</v>
      </c>
      <c r="V7" s="172" t="s">
        <v>256</v>
      </c>
      <c r="W7" s="172" t="s">
        <v>257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35150</v>
      </c>
      <c r="S9" s="176">
        <v>33901</v>
      </c>
      <c r="T9" s="176">
        <v>13071</v>
      </c>
      <c r="U9" s="176">
        <v>25130</v>
      </c>
      <c r="V9" s="176">
        <v>35869</v>
      </c>
      <c r="W9" s="176">
        <v>31904</v>
      </c>
      <c r="X9" s="177">
        <f>IFERROR(W9/V9-1,"-")</f>
        <v>-0.11054113579971558</v>
      </c>
      <c r="Y9" s="177">
        <f>IFERROR(W9/S9-1,"-")</f>
        <v>-5.890681690805577E-2</v>
      </c>
      <c r="Z9" s="176">
        <f>W9-V9</f>
        <v>-3965</v>
      </c>
      <c r="AA9" s="176">
        <f>W9-S9</f>
        <v>-1997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8614</v>
      </c>
      <c r="S10" s="158">
        <v>7804</v>
      </c>
      <c r="T10" s="158">
        <v>2154</v>
      </c>
      <c r="U10" s="158">
        <v>3950</v>
      </c>
      <c r="V10" s="158">
        <v>15092</v>
      </c>
      <c r="W10" s="158">
        <v>8144</v>
      </c>
      <c r="X10" s="160">
        <f>IFERROR(W10/V10-1,"-")</f>
        <v>-0.46037635833554202</v>
      </c>
      <c r="Y10" s="159">
        <f t="shared" ref="Y10:Y21" si="5">IFERROR(W10/S10-1,"-")</f>
        <v>4.3567401332649913E-2</v>
      </c>
      <c r="Z10" s="157">
        <f t="shared" ref="Z10:Z20" si="6">W10-V10</f>
        <v>-6948</v>
      </c>
      <c r="AA10" s="158">
        <f t="shared" ref="AA10:AA21" si="7">W10-S10</f>
        <v>340</v>
      </c>
      <c r="AB10" s="159">
        <f t="shared" si="1"/>
        <v>0.25526579739217653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5615</v>
      </c>
      <c r="S11" s="163">
        <v>4417</v>
      </c>
      <c r="T11" s="163">
        <v>1550</v>
      </c>
      <c r="U11" s="163">
        <v>1932</v>
      </c>
      <c r="V11" s="163">
        <v>11108</v>
      </c>
      <c r="W11" s="163">
        <v>5355</v>
      </c>
      <c r="X11" s="165">
        <f>IFERROR(W11/V11-1,"-")</f>
        <v>-0.51791501620453728</v>
      </c>
      <c r="Y11" s="164">
        <f t="shared" si="5"/>
        <v>0.21236133122028522</v>
      </c>
      <c r="Z11" s="162">
        <f t="shared" si="6"/>
        <v>-5753</v>
      </c>
      <c r="AA11" s="163">
        <f t="shared" si="7"/>
        <v>938</v>
      </c>
      <c r="AB11" s="164">
        <f t="shared" si="1"/>
        <v>0.16784729187562689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2999</v>
      </c>
      <c r="S12" s="163">
        <v>3387</v>
      </c>
      <c r="T12" s="163">
        <v>604</v>
      </c>
      <c r="U12" s="163">
        <v>2018</v>
      </c>
      <c r="V12" s="163">
        <v>3984</v>
      </c>
      <c r="W12" s="163">
        <v>2789</v>
      </c>
      <c r="X12" s="165">
        <f>IFERROR(W12/V12-1,"-")</f>
        <v>-0.2999497991967871</v>
      </c>
      <c r="Y12" s="164">
        <f t="shared" si="5"/>
        <v>-0.17655742545025099</v>
      </c>
      <c r="Z12" s="162">
        <f t="shared" si="6"/>
        <v>-1195</v>
      </c>
      <c r="AA12" s="163">
        <f t="shared" si="7"/>
        <v>-598</v>
      </c>
      <c r="AB12" s="164">
        <f t="shared" si="1"/>
        <v>8.7418505516549644E-2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26536</v>
      </c>
      <c r="S13" s="158">
        <v>26097</v>
      </c>
      <c r="T13" s="158">
        <v>10917</v>
      </c>
      <c r="U13" s="158">
        <v>21180</v>
      </c>
      <c r="V13" s="158">
        <v>20777</v>
      </c>
      <c r="W13" s="158">
        <v>23760</v>
      </c>
      <c r="X13" s="160">
        <f>IFERROR(W13/V13-1,"-")</f>
        <v>0.14357221928093566</v>
      </c>
      <c r="Y13" s="159">
        <f t="shared" si="5"/>
        <v>-8.9550523048626318E-2</v>
      </c>
      <c r="Z13" s="157">
        <f t="shared" si="6"/>
        <v>2983</v>
      </c>
      <c r="AA13" s="158">
        <f t="shared" si="7"/>
        <v>-2337</v>
      </c>
      <c r="AB13" s="159">
        <f t="shared" si="1"/>
        <v>0.74473420260782353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7633</v>
      </c>
      <c r="S14" s="163">
        <v>8034</v>
      </c>
      <c r="T14" s="163">
        <v>3664</v>
      </c>
      <c r="U14" s="163">
        <v>7968</v>
      </c>
      <c r="V14" s="163">
        <v>6839</v>
      </c>
      <c r="W14" s="163">
        <v>8578</v>
      </c>
      <c r="X14" s="165">
        <f t="shared" ref="X14:X21" si="9">IFERROR(W14/V14-1,"-")</f>
        <v>0.25427694107325638</v>
      </c>
      <c r="Y14" s="164">
        <f t="shared" si="5"/>
        <v>6.7712223052028842E-2</v>
      </c>
      <c r="Z14" s="162">
        <f t="shared" si="6"/>
        <v>1739</v>
      </c>
      <c r="AA14" s="163">
        <f t="shared" si="7"/>
        <v>544</v>
      </c>
      <c r="AB14" s="164">
        <f t="shared" si="1"/>
        <v>0.26886910732196589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8913</v>
      </c>
      <c r="S15" s="163">
        <v>6985</v>
      </c>
      <c r="T15" s="163">
        <v>2802</v>
      </c>
      <c r="U15" s="163">
        <v>4836</v>
      </c>
      <c r="V15" s="163">
        <v>3681</v>
      </c>
      <c r="W15" s="163">
        <v>4796</v>
      </c>
      <c r="X15" s="165">
        <f t="shared" si="9"/>
        <v>0.30290681879923942</v>
      </c>
      <c r="Y15" s="164">
        <f t="shared" si="5"/>
        <v>-0.3133858267716535</v>
      </c>
      <c r="Z15" s="162">
        <f t="shared" si="6"/>
        <v>1115</v>
      </c>
      <c r="AA15" s="163">
        <f t="shared" si="7"/>
        <v>-2189</v>
      </c>
      <c r="AB15" s="164">
        <f t="shared" si="1"/>
        <v>0.1503259779338014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1593</v>
      </c>
      <c r="S16" s="163">
        <v>1832</v>
      </c>
      <c r="T16" s="163">
        <v>516</v>
      </c>
      <c r="U16" s="163">
        <v>1594</v>
      </c>
      <c r="V16" s="163">
        <v>2031</v>
      </c>
      <c r="W16" s="163">
        <v>1578</v>
      </c>
      <c r="X16" s="165">
        <f t="shared" si="9"/>
        <v>-0.22304283604135888</v>
      </c>
      <c r="Y16" s="164">
        <f t="shared" si="5"/>
        <v>-0.138646288209607</v>
      </c>
      <c r="Z16" s="162">
        <f t="shared" si="6"/>
        <v>-453</v>
      </c>
      <c r="AA16" s="163">
        <f t="shared" si="7"/>
        <v>-254</v>
      </c>
      <c r="AB16" s="164">
        <f t="shared" si="1"/>
        <v>4.9460882647943828E-2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486</v>
      </c>
      <c r="S17" s="163">
        <v>641</v>
      </c>
      <c r="T17" s="163">
        <v>258</v>
      </c>
      <c r="U17" s="163">
        <v>597</v>
      </c>
      <c r="V17" s="163">
        <v>453</v>
      </c>
      <c r="W17" s="163">
        <v>785</v>
      </c>
      <c r="X17" s="165">
        <f t="shared" si="9"/>
        <v>0.73289183222958054</v>
      </c>
      <c r="Y17" s="164">
        <f t="shared" si="5"/>
        <v>0.22464898595943827</v>
      </c>
      <c r="Z17" s="162">
        <f t="shared" si="6"/>
        <v>332</v>
      </c>
      <c r="AA17" s="163">
        <f t="shared" si="7"/>
        <v>144</v>
      </c>
      <c r="AB17" s="164">
        <f t="shared" si="1"/>
        <v>2.4605065195586761E-2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480</v>
      </c>
      <c r="S18" s="163">
        <v>620</v>
      </c>
      <c r="T18" s="163">
        <v>229</v>
      </c>
      <c r="U18" s="163">
        <v>526</v>
      </c>
      <c r="V18" s="163">
        <v>493</v>
      </c>
      <c r="W18" s="163">
        <v>499</v>
      </c>
      <c r="X18" s="165">
        <f t="shared" si="9"/>
        <v>1.2170385395537497E-2</v>
      </c>
      <c r="Y18" s="164">
        <f t="shared" si="5"/>
        <v>-0.19516129032258067</v>
      </c>
      <c r="Z18" s="162">
        <f t="shared" si="6"/>
        <v>6</v>
      </c>
      <c r="AA18" s="163">
        <f t="shared" si="7"/>
        <v>-121</v>
      </c>
      <c r="AB18" s="164">
        <f t="shared" si="1"/>
        <v>1.5640672016048143E-2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273</v>
      </c>
      <c r="S19" s="163">
        <v>201</v>
      </c>
      <c r="T19" s="163">
        <v>147</v>
      </c>
      <c r="U19" s="163">
        <v>73</v>
      </c>
      <c r="V19" s="163">
        <v>175</v>
      </c>
      <c r="W19" s="163">
        <v>107</v>
      </c>
      <c r="X19" s="165">
        <f t="shared" si="9"/>
        <v>-0.38857142857142857</v>
      </c>
      <c r="Y19" s="164">
        <f t="shared" si="5"/>
        <v>-0.46766169154228854</v>
      </c>
      <c r="Z19" s="162">
        <f t="shared" si="6"/>
        <v>-68</v>
      </c>
      <c r="AA19" s="163">
        <f t="shared" si="7"/>
        <v>-94</v>
      </c>
      <c r="AB19" s="164">
        <f t="shared" si="1"/>
        <v>3.3538114343029087E-3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321</v>
      </c>
      <c r="S20" s="163">
        <v>336</v>
      </c>
      <c r="T20" s="163">
        <v>253</v>
      </c>
      <c r="U20" s="163">
        <v>103</v>
      </c>
      <c r="V20" s="163">
        <v>161</v>
      </c>
      <c r="W20" s="163">
        <v>103</v>
      </c>
      <c r="X20" s="165">
        <f t="shared" si="9"/>
        <v>-0.36024844720496896</v>
      </c>
      <c r="Y20" s="164">
        <f t="shared" si="5"/>
        <v>-0.69345238095238093</v>
      </c>
      <c r="Z20" s="162">
        <f t="shared" si="6"/>
        <v>-58</v>
      </c>
      <c r="AA20" s="163">
        <f t="shared" si="7"/>
        <v>-233</v>
      </c>
      <c r="AB20" s="164">
        <f t="shared" si="1"/>
        <v>3.2284353059177534E-3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6837</v>
      </c>
      <c r="S21" s="169">
        <f t="shared" si="12"/>
        <v>7448</v>
      </c>
      <c r="T21" s="169">
        <f t="shared" si="12"/>
        <v>3048</v>
      </c>
      <c r="U21" s="169">
        <f t="shared" si="12"/>
        <v>5483</v>
      </c>
      <c r="V21" s="169">
        <f t="shared" si="12"/>
        <v>6944</v>
      </c>
      <c r="W21" s="169">
        <f t="shared" si="12"/>
        <v>7314</v>
      </c>
      <c r="X21" s="171">
        <f t="shared" si="9"/>
        <v>5.3283410138248888E-2</v>
      </c>
      <c r="Y21" s="170">
        <f t="shared" si="5"/>
        <v>-1.7991407089151479E-2</v>
      </c>
      <c r="Z21" s="168">
        <f>W21-V21</f>
        <v>370</v>
      </c>
      <c r="AA21" s="169">
        <f t="shared" si="7"/>
        <v>-134</v>
      </c>
      <c r="AB21" s="170">
        <f t="shared" si="1"/>
        <v>0.22925025075225677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D7C5C-8C69-4612-91DC-283B337783C7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EB466-B490-4043-A11D-631E310E4A57}">
  <sheetPr>
    <tabColor rgb="FFF29140"/>
  </sheetPr>
  <dimension ref="A4:P270"/>
  <sheetViews>
    <sheetView showGridLines="0" topLeftCell="A34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262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f>IFERROR(M9/K9-1,"-")</f>
        <v>0.18435101768435103</v>
      </c>
      <c r="O9" s="116">
        <f>M9/C9-1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f t="shared" ref="N10:N15" si="4">IFERROR(M10/K10-1,"-")</f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f t="shared" si="4"/>
        <v>0.13837648475559683</v>
      </c>
      <c r="O11" s="116">
        <f t="shared" ref="O11:O15" si="5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f t="shared" si="4"/>
        <v>0.11199207135778</v>
      </c>
      <c r="O12" s="116">
        <f>IFERROR(M12/C12-1,"-")</f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f t="shared" si="4"/>
        <v>-0.27216014897579144</v>
      </c>
      <c r="O13" s="116">
        <f t="shared" si="5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f t="shared" si="4"/>
        <v>0.10319741332854315</v>
      </c>
      <c r="O14" s="116">
        <f t="shared" si="5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f t="shared" si="4"/>
        <v>0.1901274491154652</v>
      </c>
      <c r="O15" s="116">
        <f t="shared" si="5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>
        <v>16653</v>
      </c>
      <c r="N16" s="116">
        <f>IFERROR(M16/K16-1,"-")</f>
        <v>0.32915635725117731</v>
      </c>
      <c r="O16" s="116">
        <f>IFERROR(M16/C16-1,"-")</f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124605</v>
      </c>
      <c r="N21" s="119">
        <v>0.12799413394166526</v>
      </c>
      <c r="O21" s="119">
        <v>-0.17467014624841037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6" t="s">
        <v>263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C7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242</v>
      </c>
      <c r="M30" s="113" t="s">
        <v>69</v>
      </c>
      <c r="N30" s="112" t="s">
        <v>264</v>
      </c>
      <c r="O30" s="112" t="s">
        <v>265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6">IFERROR(E31/C31-1,"-")</f>
        <v>-0.45067873303167416</v>
      </c>
      <c r="G31" s="115">
        <v>520</v>
      </c>
      <c r="H31" s="116">
        <f t="shared" ref="H31:H43" si="7">IFERROR(G31/E31-1,"-")</f>
        <v>-0.57166392092257001</v>
      </c>
      <c r="I31" s="115">
        <v>942</v>
      </c>
      <c r="J31" s="116">
        <f t="shared" ref="J31:J43" si="8">IFERROR(I31/G31-1,"-")</f>
        <v>0.81153846153846154</v>
      </c>
      <c r="K31" s="115">
        <v>6722</v>
      </c>
      <c r="L31" s="116">
        <f t="shared" ref="L31:L43" si="9">IFERROR(K31/I31-1,"-")</f>
        <v>6.1358811040339702</v>
      </c>
      <c r="M31" s="115">
        <v>1440</v>
      </c>
      <c r="N31" s="116">
        <f t="shared" ref="N31:N41" si="10">IFERROR(M31/K31-1,"-")</f>
        <v>-0.78577804224933057</v>
      </c>
      <c r="O31" s="116">
        <f t="shared" ref="O31" si="11">M31/C31-1</f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6"/>
        <v>-0.52793733681462141</v>
      </c>
      <c r="G32" s="115">
        <v>511</v>
      </c>
      <c r="H32" s="116">
        <f t="shared" si="7"/>
        <v>-0.43473451327433632</v>
      </c>
      <c r="I32" s="115">
        <v>610</v>
      </c>
      <c r="J32" s="116">
        <f t="shared" si="8"/>
        <v>0.19373776908023488</v>
      </c>
      <c r="K32" s="115">
        <v>3306</v>
      </c>
      <c r="L32" s="116">
        <f t="shared" si="9"/>
        <v>4.4196721311475411</v>
      </c>
      <c r="M32" s="115">
        <v>2089</v>
      </c>
      <c r="N32" s="116">
        <f t="shared" si="10"/>
        <v>-0.36811857229280098</v>
      </c>
      <c r="O32" s="116">
        <f>IFERROR(M32/C32-1,"-")</f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6"/>
        <v>-0.6325863678804855</v>
      </c>
      <c r="G33" s="115">
        <v>731</v>
      </c>
      <c r="H33" s="116">
        <f t="shared" si="7"/>
        <v>-7.1156289707751008E-2</v>
      </c>
      <c r="I33" s="115">
        <v>1784</v>
      </c>
      <c r="J33" s="116">
        <f t="shared" si="8"/>
        <v>1.4404924760601916</v>
      </c>
      <c r="K33" s="115">
        <v>3072</v>
      </c>
      <c r="L33" s="116">
        <f t="shared" si="9"/>
        <v>0.72197309417040367</v>
      </c>
      <c r="M33" s="115">
        <v>4827</v>
      </c>
      <c r="N33" s="116">
        <f t="shared" si="10"/>
        <v>0.5712890625</v>
      </c>
      <c r="O33" s="116">
        <f t="shared" ref="O33:O42" si="12">IFERROR(M33/C33-1,"-")</f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6"/>
        <v>-1</v>
      </c>
      <c r="G34" s="115">
        <v>712</v>
      </c>
      <c r="H34" s="116" t="str">
        <f t="shared" si="7"/>
        <v>-</v>
      </c>
      <c r="I34" s="115">
        <v>903</v>
      </c>
      <c r="J34" s="116">
        <f t="shared" si="8"/>
        <v>0.26825842696629221</v>
      </c>
      <c r="K34" s="115">
        <v>3399</v>
      </c>
      <c r="L34" s="116">
        <f t="shared" si="9"/>
        <v>2.7641196013289036</v>
      </c>
      <c r="M34" s="115">
        <v>2132</v>
      </c>
      <c r="N34" s="116">
        <f t="shared" si="10"/>
        <v>-0.37275669314504267</v>
      </c>
      <c r="O34" s="116">
        <f t="shared" si="12"/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6"/>
        <v>-1</v>
      </c>
      <c r="G35" s="115">
        <v>793</v>
      </c>
      <c r="H35" s="116" t="str">
        <f t="shared" si="7"/>
        <v>-</v>
      </c>
      <c r="I35" s="115">
        <v>1407</v>
      </c>
      <c r="J35" s="116">
        <f t="shared" si="8"/>
        <v>0.77427490542244648</v>
      </c>
      <c r="K35" s="115">
        <v>3612</v>
      </c>
      <c r="L35" s="116">
        <f t="shared" si="9"/>
        <v>1.5671641791044775</v>
      </c>
      <c r="M35" s="115">
        <v>1512</v>
      </c>
      <c r="N35" s="116">
        <f t="shared" si="10"/>
        <v>-0.58139534883720922</v>
      </c>
      <c r="O35" s="116">
        <f t="shared" si="12"/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6"/>
        <v>-1</v>
      </c>
      <c r="G36" s="115">
        <v>2003</v>
      </c>
      <c r="H36" s="116" t="str">
        <f t="shared" si="7"/>
        <v>-</v>
      </c>
      <c r="I36" s="115">
        <v>1369</v>
      </c>
      <c r="J36" s="116">
        <f t="shared" si="8"/>
        <v>-0.31652521218172736</v>
      </c>
      <c r="K36" s="115">
        <v>2638</v>
      </c>
      <c r="L36" s="116">
        <f t="shared" si="9"/>
        <v>0.92695398100803517</v>
      </c>
      <c r="M36" s="115">
        <v>1891</v>
      </c>
      <c r="N36" s="116">
        <f t="shared" si="10"/>
        <v>-0.28316906747536008</v>
      </c>
      <c r="O36" s="116">
        <f t="shared" si="12"/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6"/>
        <v>-1</v>
      </c>
      <c r="G37" s="115">
        <v>2615</v>
      </c>
      <c r="H37" s="116" t="str">
        <f t="shared" si="7"/>
        <v>-</v>
      </c>
      <c r="I37" s="115">
        <v>1203</v>
      </c>
      <c r="J37" s="116">
        <f t="shared" si="8"/>
        <v>-0.539961759082218</v>
      </c>
      <c r="K37" s="115">
        <v>2644</v>
      </c>
      <c r="L37" s="116">
        <f t="shared" si="9"/>
        <v>1.1978387364921033</v>
      </c>
      <c r="M37" s="115">
        <v>2110</v>
      </c>
      <c r="N37" s="116">
        <f t="shared" si="10"/>
        <v>-0.20196671709531011</v>
      </c>
      <c r="O37" s="116">
        <f t="shared" si="12"/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6"/>
        <v>-0.29524886877828049</v>
      </c>
      <c r="G38" s="115">
        <v>3375</v>
      </c>
      <c r="H38" s="116">
        <f t="shared" si="7"/>
        <v>0.3543338683788122</v>
      </c>
      <c r="I38" s="115">
        <v>3184</v>
      </c>
      <c r="J38" s="116">
        <f t="shared" si="8"/>
        <v>-5.6592592592592639E-2</v>
      </c>
      <c r="K38" s="115">
        <v>2887</v>
      </c>
      <c r="L38" s="116">
        <f t="shared" si="9"/>
        <v>-9.3278894472361817E-2</v>
      </c>
      <c r="M38" s="115">
        <v>2116</v>
      </c>
      <c r="N38" s="116">
        <f t="shared" si="10"/>
        <v>-0.26705923103567719</v>
      </c>
      <c r="O38" s="116">
        <f t="shared" si="12"/>
        <v>-0.40158371040723984</v>
      </c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6"/>
        <v>-0.8847707293894036</v>
      </c>
      <c r="G39" s="115">
        <v>2108</v>
      </c>
      <c r="H39" s="116">
        <f t="shared" si="7"/>
        <v>3.3463917525773192</v>
      </c>
      <c r="I39" s="115">
        <v>1825</v>
      </c>
      <c r="J39" s="116">
        <f t="shared" si="8"/>
        <v>-0.13425047438330173</v>
      </c>
      <c r="K39" s="115">
        <v>3190</v>
      </c>
      <c r="L39" s="116">
        <f t="shared" si="9"/>
        <v>0.74794520547945198</v>
      </c>
      <c r="M39" s="115"/>
      <c r="N39" s="116"/>
      <c r="O39" s="116"/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6"/>
        <v>-0.85506450727422456</v>
      </c>
      <c r="G40" s="115">
        <v>2051</v>
      </c>
      <c r="H40" s="116">
        <f t="shared" si="7"/>
        <v>2.8844696969696968</v>
      </c>
      <c r="I40" s="115">
        <v>2115</v>
      </c>
      <c r="J40" s="116">
        <f t="shared" si="8"/>
        <v>3.1204290589956107E-2</v>
      </c>
      <c r="K40" s="115">
        <v>2565</v>
      </c>
      <c r="L40" s="116">
        <f t="shared" si="9"/>
        <v>0.2127659574468086</v>
      </c>
      <c r="M40" s="115"/>
      <c r="N40" s="116"/>
      <c r="O40" s="116"/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6"/>
        <v>-0.70980615735461794</v>
      </c>
      <c r="G41" s="115">
        <v>807</v>
      </c>
      <c r="H41" s="116">
        <f t="shared" si="7"/>
        <v>0.58546168958742628</v>
      </c>
      <c r="I41" s="115">
        <v>2957</v>
      </c>
      <c r="J41" s="116">
        <f t="shared" si="8"/>
        <v>2.6641883519206941</v>
      </c>
      <c r="K41" s="115">
        <v>2171</v>
      </c>
      <c r="L41" s="116">
        <f t="shared" si="9"/>
        <v>-0.26580994250930001</v>
      </c>
      <c r="M41" s="115"/>
      <c r="N41" s="116"/>
      <c r="O41" s="116"/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6"/>
        <v>-0.99235344095157174</v>
      </c>
      <c r="G42" s="115">
        <v>1060</v>
      </c>
      <c r="H42" s="116">
        <f t="shared" si="7"/>
        <v>116.77777777777777</v>
      </c>
      <c r="I42" s="115">
        <v>2919</v>
      </c>
      <c r="J42" s="116">
        <f t="shared" si="8"/>
        <v>1.7537735849056606</v>
      </c>
      <c r="K42" s="115">
        <v>4029</v>
      </c>
      <c r="L42" s="116">
        <f t="shared" si="9"/>
        <v>0.38026721479958892</v>
      </c>
      <c r="M42" s="115"/>
      <c r="N42" s="116"/>
      <c r="O42" s="116"/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6"/>
        <v>-0.77558203364654976</v>
      </c>
      <c r="G43" s="118">
        <v>17286</v>
      </c>
      <c r="H43" s="119">
        <f t="shared" si="7"/>
        <v>1.4871942446043165</v>
      </c>
      <c r="I43" s="118">
        <v>21218</v>
      </c>
      <c r="J43" s="119">
        <f t="shared" si="8"/>
        <v>0.2274673145898416</v>
      </c>
      <c r="K43" s="118">
        <v>40235</v>
      </c>
      <c r="L43" s="119">
        <f t="shared" si="9"/>
        <v>0.89626732019983035</v>
      </c>
      <c r="M43" s="118">
        <v>18117</v>
      </c>
      <c r="N43" s="119">
        <v>-0.35937057991513432</v>
      </c>
      <c r="O43" s="119">
        <v>-0.10249677994649753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6" t="s">
        <v>266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C7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242</v>
      </c>
      <c r="M52" s="113" t="s">
        <v>69</v>
      </c>
      <c r="N52" s="112" t="s">
        <v>264</v>
      </c>
      <c r="O52" s="112" t="s">
        <v>265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13">IFERROR(E53/C53-1,"-")</f>
        <v>-0.57796101949025491</v>
      </c>
      <c r="G53" s="115">
        <v>258</v>
      </c>
      <c r="H53" s="116">
        <f t="shared" ref="H53:H65" si="14">IFERROR(G53/E53-1,"-")</f>
        <v>-0.54174067495559508</v>
      </c>
      <c r="I53" s="115">
        <v>843</v>
      </c>
      <c r="J53" s="116">
        <f t="shared" ref="J53:J65" si="15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f t="shared" ref="N53:N63" si="16">IFERROR(M53/K53-1,"-")</f>
        <v>-0.45977011494252873</v>
      </c>
      <c r="O53" s="116">
        <f t="shared" ref="O53" si="17">IFERROR(M53/C53-1,"-")</f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13"/>
        <v>-0.52631578947368429</v>
      </c>
      <c r="G54" s="115">
        <v>16</v>
      </c>
      <c r="H54" s="116">
        <f t="shared" si="14"/>
        <v>-0.96825396825396826</v>
      </c>
      <c r="I54" s="115">
        <v>552</v>
      </c>
      <c r="J54" s="116">
        <f t="shared" si="15"/>
        <v>33.5</v>
      </c>
      <c r="K54" s="115">
        <v>1148</v>
      </c>
      <c r="L54" s="116">
        <f t="shared" ref="L54:L65" si="18">IFERROR(K54/I54-1,"-")</f>
        <v>1.0797101449275361</v>
      </c>
      <c r="M54" s="115">
        <v>1412</v>
      </c>
      <c r="N54" s="116">
        <f t="shared" si="16"/>
        <v>0.2299651567944252</v>
      </c>
      <c r="O54" s="116">
        <f>IFERROR(M54/C54-1,"-")</f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13"/>
        <v>-0.60122230710466007</v>
      </c>
      <c r="G55" s="115">
        <v>359</v>
      </c>
      <c r="H55" s="116">
        <f t="shared" si="14"/>
        <v>-0.3122605363984674</v>
      </c>
      <c r="I55" s="115">
        <v>1584</v>
      </c>
      <c r="J55" s="116">
        <f t="shared" si="15"/>
        <v>3.4122562674094707</v>
      </c>
      <c r="K55" s="115">
        <v>1437</v>
      </c>
      <c r="L55" s="116">
        <f t="shared" si="18"/>
        <v>-9.2803030303030276E-2</v>
      </c>
      <c r="M55" s="115">
        <v>1780</v>
      </c>
      <c r="N55" s="116">
        <f t="shared" si="16"/>
        <v>0.23869171885873341</v>
      </c>
      <c r="O55" s="116">
        <f t="shared" ref="O55:O64" si="19">IFERROR(M55/C55-1,"-")</f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13"/>
        <v>-1</v>
      </c>
      <c r="G56" s="115">
        <v>188</v>
      </c>
      <c r="H56" s="116" t="str">
        <f t="shared" si="14"/>
        <v>-</v>
      </c>
      <c r="I56" s="115">
        <v>851</v>
      </c>
      <c r="J56" s="116">
        <f t="shared" si="15"/>
        <v>3.5265957446808507</v>
      </c>
      <c r="K56" s="115">
        <v>1028</v>
      </c>
      <c r="L56" s="116">
        <f t="shared" si="18"/>
        <v>0.20799059929494712</v>
      </c>
      <c r="M56" s="115">
        <v>652</v>
      </c>
      <c r="N56" s="116">
        <f t="shared" si="16"/>
        <v>-0.36575875486381326</v>
      </c>
      <c r="O56" s="116">
        <f t="shared" si="19"/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13"/>
        <v>-1</v>
      </c>
      <c r="G57" s="115">
        <v>467</v>
      </c>
      <c r="H57" s="116" t="str">
        <f t="shared" si="14"/>
        <v>-</v>
      </c>
      <c r="I57" s="115">
        <v>944</v>
      </c>
      <c r="J57" s="116">
        <f t="shared" si="15"/>
        <v>1.0214132762312635</v>
      </c>
      <c r="K57" s="115">
        <v>841</v>
      </c>
      <c r="L57" s="116">
        <f t="shared" si="18"/>
        <v>-0.10911016949152541</v>
      </c>
      <c r="M57" s="115">
        <v>401</v>
      </c>
      <c r="N57" s="116">
        <f t="shared" si="16"/>
        <v>-0.52318668252080858</v>
      </c>
      <c r="O57" s="116">
        <f t="shared" si="19"/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13"/>
        <v>-1</v>
      </c>
      <c r="G58" s="115">
        <v>1196</v>
      </c>
      <c r="H58" s="116" t="str">
        <f t="shared" si="14"/>
        <v>-</v>
      </c>
      <c r="I58" s="115">
        <v>862</v>
      </c>
      <c r="J58" s="116">
        <f t="shared" si="15"/>
        <v>-0.27926421404682278</v>
      </c>
      <c r="K58" s="115">
        <v>1029</v>
      </c>
      <c r="L58" s="116">
        <f t="shared" si="18"/>
        <v>0.19373549883990715</v>
      </c>
      <c r="M58" s="115">
        <v>1248</v>
      </c>
      <c r="N58" s="116">
        <f t="shared" si="16"/>
        <v>0.2128279883381925</v>
      </c>
      <c r="O58" s="116">
        <f t="shared" si="19"/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13"/>
        <v>-1</v>
      </c>
      <c r="G59" s="115">
        <v>1527</v>
      </c>
      <c r="H59" s="116" t="str">
        <f t="shared" si="14"/>
        <v>-</v>
      </c>
      <c r="I59" s="115">
        <v>739</v>
      </c>
      <c r="J59" s="116">
        <f t="shared" si="15"/>
        <v>-0.51604453176162413</v>
      </c>
      <c r="K59" s="115">
        <v>857</v>
      </c>
      <c r="L59" s="116">
        <f t="shared" si="18"/>
        <v>0.15967523680649531</v>
      </c>
      <c r="M59" s="115">
        <v>786</v>
      </c>
      <c r="N59" s="116">
        <f t="shared" si="16"/>
        <v>-8.2847141190198315E-2</v>
      </c>
      <c r="O59" s="116">
        <f t="shared" si="19"/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13"/>
        <v>-1</v>
      </c>
      <c r="G60" s="115">
        <v>2183</v>
      </c>
      <c r="H60" s="116" t="str">
        <f t="shared" si="14"/>
        <v>-</v>
      </c>
      <c r="I60" s="115">
        <v>1413</v>
      </c>
      <c r="J60" s="116">
        <f t="shared" si="15"/>
        <v>-0.35272560696289512</v>
      </c>
      <c r="K60" s="115">
        <v>1437</v>
      </c>
      <c r="L60" s="116">
        <f t="shared" si="18"/>
        <v>1.6985138004246281E-2</v>
      </c>
      <c r="M60" s="115">
        <v>1083</v>
      </c>
      <c r="N60" s="116">
        <f t="shared" si="16"/>
        <v>-0.24634655532359084</v>
      </c>
      <c r="O60" s="116">
        <f t="shared" si="19"/>
        <v>-0.3035369774919614</v>
      </c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13"/>
        <v>-0.94588500563697853</v>
      </c>
      <c r="G61" s="115">
        <v>1251</v>
      </c>
      <c r="H61" s="116">
        <f t="shared" si="14"/>
        <v>7.6875</v>
      </c>
      <c r="I61" s="115">
        <v>1401</v>
      </c>
      <c r="J61" s="116">
        <f t="shared" si="15"/>
        <v>0.11990407673860903</v>
      </c>
      <c r="K61" s="115">
        <v>925</v>
      </c>
      <c r="L61" s="116">
        <f t="shared" si="18"/>
        <v>-0.33975731620271232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13"/>
        <v>-0.9642133693450371</v>
      </c>
      <c r="G62" s="115">
        <v>1256</v>
      </c>
      <c r="H62" s="116">
        <f t="shared" si="14"/>
        <v>10.849056603773585</v>
      </c>
      <c r="I62" s="115">
        <v>1534</v>
      </c>
      <c r="J62" s="116">
        <f t="shared" si="15"/>
        <v>0.22133757961783429</v>
      </c>
      <c r="K62" s="115">
        <v>1410</v>
      </c>
      <c r="L62" s="116">
        <f t="shared" si="18"/>
        <v>-8.0834419817470637E-2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13"/>
        <v>-0.89389067524115751</v>
      </c>
      <c r="G63" s="115">
        <v>757</v>
      </c>
      <c r="H63" s="116">
        <f t="shared" si="14"/>
        <v>6.6464646464646462</v>
      </c>
      <c r="I63" s="115">
        <v>1893</v>
      </c>
      <c r="J63" s="116">
        <f t="shared" si="15"/>
        <v>1.500660501981506</v>
      </c>
      <c r="K63" s="115">
        <v>1531</v>
      </c>
      <c r="L63" s="116">
        <f t="shared" si="18"/>
        <v>-0.19123085050184896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13"/>
        <v>-0.98562300319488816</v>
      </c>
      <c r="G64" s="115">
        <v>838</v>
      </c>
      <c r="H64" s="116">
        <f t="shared" si="14"/>
        <v>92.111111111111114</v>
      </c>
      <c r="I64" s="115">
        <v>1612</v>
      </c>
      <c r="J64" s="116">
        <f t="shared" si="15"/>
        <v>0.92362768496420045</v>
      </c>
      <c r="K64" s="115">
        <v>1688</v>
      </c>
      <c r="L64" s="116">
        <f t="shared" si="18"/>
        <v>4.7146401985111552E-2</v>
      </c>
      <c r="M64" s="115"/>
      <c r="N64" s="116"/>
      <c r="O64" s="116"/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13"/>
        <v>-0.89188138605064415</v>
      </c>
      <c r="G65" s="118">
        <v>10296</v>
      </c>
      <c r="H65" s="119">
        <f t="shared" si="14"/>
        <v>4.2881355932203391</v>
      </c>
      <c r="I65" s="118">
        <v>14228</v>
      </c>
      <c r="J65" s="119">
        <f t="shared" si="15"/>
        <v>0.38189588189588197</v>
      </c>
      <c r="K65" s="118">
        <v>15071</v>
      </c>
      <c r="L65" s="119">
        <f t="shared" si="18"/>
        <v>5.924936744447562E-2</v>
      </c>
      <c r="M65" s="118">
        <v>8302</v>
      </c>
      <c r="N65" s="119">
        <v>-0.12766628139119474</v>
      </c>
      <c r="O65" s="119">
        <v>-0.233142434878995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6" t="s">
        <v>267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C7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242</v>
      </c>
      <c r="M74" s="113" t="s">
        <v>69</v>
      </c>
      <c r="N74" s="112" t="s">
        <v>264</v>
      </c>
      <c r="O74" s="112" t="s">
        <v>265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20">IFERROR(E75/C75-1,"-")</f>
        <v>-0.25684931506849318</v>
      </c>
      <c r="G75" s="115">
        <v>262</v>
      </c>
      <c r="H75" s="116">
        <f t="shared" ref="H75:H87" si="21">IFERROR(G75/E75-1,"-")</f>
        <v>-0.59754224270353307</v>
      </c>
      <c r="I75" s="115">
        <v>99</v>
      </c>
      <c r="J75" s="116">
        <f t="shared" ref="J75:J87" si="22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f t="shared" ref="N75:N83" si="23">IFERROR(M75/K75-1,"-")</f>
        <v>-0.89963869931754314</v>
      </c>
      <c r="O75" s="116">
        <f t="shared" ref="O75" si="24">M75/C75-1</f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20"/>
        <v>-0.5299647473560517</v>
      </c>
      <c r="G76" s="115">
        <v>495</v>
      </c>
      <c r="H76" s="116">
        <f t="shared" si="21"/>
        <v>0.23750000000000004</v>
      </c>
      <c r="I76" s="115">
        <v>58</v>
      </c>
      <c r="J76" s="116">
        <f t="shared" si="22"/>
        <v>-0.88282828282828285</v>
      </c>
      <c r="K76" s="115">
        <v>2158</v>
      </c>
      <c r="L76" s="116">
        <f t="shared" ref="L76:L87" si="25">IFERROR(K76/I76-1,"-")</f>
        <v>36.206896551724135</v>
      </c>
      <c r="M76" s="115">
        <v>677</v>
      </c>
      <c r="N76" s="116">
        <f t="shared" si="23"/>
        <v>-0.68628359592215016</v>
      </c>
      <c r="O76" s="116">
        <f>IFERROR(M76/C76-1,"-")</f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20"/>
        <v>-0.68187274909963991</v>
      </c>
      <c r="G77" s="115">
        <v>372</v>
      </c>
      <c r="H77" s="116">
        <f t="shared" si="21"/>
        <v>0.40377358490566029</v>
      </c>
      <c r="I77" s="115">
        <v>200</v>
      </c>
      <c r="J77" s="116">
        <f t="shared" si="22"/>
        <v>-0.4623655913978495</v>
      </c>
      <c r="K77" s="115">
        <v>1635</v>
      </c>
      <c r="L77" s="116">
        <f t="shared" si="25"/>
        <v>7.1750000000000007</v>
      </c>
      <c r="M77" s="115">
        <v>3047</v>
      </c>
      <c r="N77" s="116">
        <f t="shared" si="23"/>
        <v>0.8636085626911314</v>
      </c>
      <c r="O77" s="116">
        <f t="shared" ref="O77:O86" si="26">IFERROR(M77/C77-1,"-")</f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20"/>
        <v>-1</v>
      </c>
      <c r="G78" s="115">
        <v>524</v>
      </c>
      <c r="H78" s="116" t="str">
        <f t="shared" si="21"/>
        <v>-</v>
      </c>
      <c r="I78" s="115">
        <v>52</v>
      </c>
      <c r="J78" s="116">
        <f t="shared" si="22"/>
        <v>-0.9007633587786259</v>
      </c>
      <c r="K78" s="115">
        <v>2371</v>
      </c>
      <c r="L78" s="116">
        <f t="shared" si="25"/>
        <v>44.596153846153847</v>
      </c>
      <c r="M78" s="115">
        <v>1480</v>
      </c>
      <c r="N78" s="116">
        <f t="shared" si="23"/>
        <v>-0.37579080556727118</v>
      </c>
      <c r="O78" s="116">
        <f t="shared" si="26"/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20"/>
        <v>-1</v>
      </c>
      <c r="G79" s="115">
        <v>326</v>
      </c>
      <c r="H79" s="116" t="str">
        <f t="shared" si="21"/>
        <v>-</v>
      </c>
      <c r="I79" s="115">
        <v>463</v>
      </c>
      <c r="J79" s="116">
        <f t="shared" si="22"/>
        <v>0.42024539877300615</v>
      </c>
      <c r="K79" s="115">
        <v>2771</v>
      </c>
      <c r="L79" s="116">
        <f t="shared" si="25"/>
        <v>4.9848812095032393</v>
      </c>
      <c r="M79" s="115">
        <v>1111</v>
      </c>
      <c r="N79" s="116">
        <f t="shared" si="23"/>
        <v>-0.59906171057380009</v>
      </c>
      <c r="O79" s="116">
        <f t="shared" si="26"/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20"/>
        <v>-1</v>
      </c>
      <c r="G80" s="115">
        <v>807</v>
      </c>
      <c r="H80" s="116" t="str">
        <f t="shared" si="21"/>
        <v>-</v>
      </c>
      <c r="I80" s="115">
        <v>507</v>
      </c>
      <c r="J80" s="116">
        <f t="shared" si="22"/>
        <v>-0.37174721189591076</v>
      </c>
      <c r="K80" s="115">
        <v>1609</v>
      </c>
      <c r="L80" s="116">
        <f t="shared" si="25"/>
        <v>2.1735700197238659</v>
      </c>
      <c r="M80" s="115">
        <v>643</v>
      </c>
      <c r="N80" s="116">
        <f t="shared" si="23"/>
        <v>-0.60037290242386576</v>
      </c>
      <c r="O80" s="116">
        <f t="shared" si="26"/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20"/>
        <v>-1</v>
      </c>
      <c r="G81" s="115">
        <v>1088</v>
      </c>
      <c r="H81" s="116" t="str">
        <f t="shared" si="21"/>
        <v>-</v>
      </c>
      <c r="I81" s="115">
        <v>464</v>
      </c>
      <c r="J81" s="116">
        <f t="shared" si="22"/>
        <v>-0.57352941176470584</v>
      </c>
      <c r="K81" s="115">
        <v>1787</v>
      </c>
      <c r="L81" s="116">
        <f t="shared" si="25"/>
        <v>2.8512931034482758</v>
      </c>
      <c r="M81" s="115">
        <v>1324</v>
      </c>
      <c r="N81" s="116">
        <f t="shared" si="23"/>
        <v>-0.25909345271404594</v>
      </c>
      <c r="O81" s="116">
        <f t="shared" si="26"/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20"/>
        <v>0.25795053003533575</v>
      </c>
      <c r="G82" s="115">
        <v>1192</v>
      </c>
      <c r="H82" s="116">
        <f t="shared" si="21"/>
        <v>-0.521669341894061</v>
      </c>
      <c r="I82" s="115">
        <v>1771</v>
      </c>
      <c r="J82" s="116">
        <f t="shared" si="22"/>
        <v>0.48573825503355694</v>
      </c>
      <c r="K82" s="115">
        <v>1450</v>
      </c>
      <c r="L82" s="116">
        <f t="shared" si="25"/>
        <v>-0.181253529079616</v>
      </c>
      <c r="M82" s="115">
        <v>1033</v>
      </c>
      <c r="N82" s="116">
        <f t="shared" si="23"/>
        <v>-0.28758620689655168</v>
      </c>
      <c r="O82" s="116">
        <f t="shared" si="26"/>
        <v>-0.47854618879353861</v>
      </c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20"/>
        <v>-0.77971576227390182</v>
      </c>
      <c r="G83" s="115">
        <v>857</v>
      </c>
      <c r="H83" s="116">
        <f t="shared" si="21"/>
        <v>1.5131964809384164</v>
      </c>
      <c r="I83" s="115">
        <v>424</v>
      </c>
      <c r="J83" s="116">
        <f t="shared" si="22"/>
        <v>-0.50525087514585765</v>
      </c>
      <c r="K83" s="115">
        <v>2265</v>
      </c>
      <c r="L83" s="116">
        <f t="shared" si="25"/>
        <v>4.341981132075472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20"/>
        <v>-0.38032305433186486</v>
      </c>
      <c r="G84" s="115">
        <v>795</v>
      </c>
      <c r="H84" s="116">
        <f t="shared" si="21"/>
        <v>0.88388625592417069</v>
      </c>
      <c r="I84" s="115">
        <v>581</v>
      </c>
      <c r="J84" s="116">
        <f t="shared" si="22"/>
        <v>-0.26918238993710697</v>
      </c>
      <c r="K84" s="115">
        <v>1155</v>
      </c>
      <c r="L84" s="116">
        <f t="shared" si="25"/>
        <v>0.98795180722891573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20"/>
        <v>-0.50060901339829478</v>
      </c>
      <c r="G85" s="115">
        <v>50</v>
      </c>
      <c r="H85" s="116">
        <f t="shared" si="21"/>
        <v>-0.87804878048780488</v>
      </c>
      <c r="I85" s="115">
        <v>1064</v>
      </c>
      <c r="J85" s="116">
        <f t="shared" si="22"/>
        <v>20.28</v>
      </c>
      <c r="K85" s="115">
        <v>640</v>
      </c>
      <c r="L85" s="116">
        <f t="shared" si="25"/>
        <v>-0.39849624060150379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20"/>
        <v>-1</v>
      </c>
      <c r="G86" s="115">
        <v>222</v>
      </c>
      <c r="H86" s="116" t="str">
        <f t="shared" si="21"/>
        <v>-</v>
      </c>
      <c r="I86" s="115">
        <v>1307</v>
      </c>
      <c r="J86" s="116">
        <f t="shared" si="22"/>
        <v>4.8873873873873874</v>
      </c>
      <c r="K86" s="115">
        <v>2341</v>
      </c>
      <c r="L86" s="116">
        <f t="shared" si="25"/>
        <v>0.79112471308339716</v>
      </c>
      <c r="M86" s="115"/>
      <c r="N86" s="116"/>
      <c r="O86" s="116"/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20"/>
        <v>-0.61399583365481059</v>
      </c>
      <c r="G87" s="118">
        <v>6990</v>
      </c>
      <c r="H87" s="119">
        <f t="shared" si="21"/>
        <v>0.39716170297821307</v>
      </c>
      <c r="I87" s="118">
        <v>6990</v>
      </c>
      <c r="J87" s="119">
        <f t="shared" si="22"/>
        <v>0</v>
      </c>
      <c r="K87" s="118">
        <v>25164</v>
      </c>
      <c r="L87" s="119">
        <f t="shared" si="25"/>
        <v>2.6</v>
      </c>
      <c r="M87" s="118">
        <v>9815</v>
      </c>
      <c r="N87" s="119">
        <v>-0.47689601876032617</v>
      </c>
      <c r="O87" s="119">
        <v>4.861111111111116E-2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6" t="s">
        <v>268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C7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242</v>
      </c>
      <c r="M96" s="113" t="s">
        <v>69</v>
      </c>
      <c r="N96" s="112" t="s">
        <v>264</v>
      </c>
      <c r="O96" s="112" t="s">
        <v>265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27">IFERROR(E97/C97-1,"-")</f>
        <v>-0.11447856600062578</v>
      </c>
      <c r="G97" s="115">
        <v>2440</v>
      </c>
      <c r="H97" s="116">
        <f t="shared" ref="H97:H109" si="28">IFERROR(G97/E97-1,"-")</f>
        <v>-0.87682988389702166</v>
      </c>
      <c r="I97" s="115">
        <v>12980</v>
      </c>
      <c r="J97" s="116">
        <f t="shared" ref="J97:J109" si="29">IFERROR(I97/G97-1,"-")</f>
        <v>4.3196721311475406</v>
      </c>
      <c r="K97" s="115">
        <v>11260</v>
      </c>
      <c r="L97" s="116">
        <f t="shared" ref="L97:L109" si="30">IFERROR(K97/I97-1,"-")</f>
        <v>-0.13251155624036981</v>
      </c>
      <c r="M97" s="115">
        <v>19857</v>
      </c>
      <c r="N97" s="116">
        <f t="shared" ref="N97:N105" si="31">IFERROR(M97/K97-1,"-")</f>
        <v>0.76349911190053277</v>
      </c>
      <c r="O97" s="116">
        <f t="shared" ref="O97" si="32">M97/C97-1</f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27"/>
        <v>8.369970504758184E-2</v>
      </c>
      <c r="G98" s="115">
        <v>1495</v>
      </c>
      <c r="H98" s="116">
        <f t="shared" si="28"/>
        <v>-0.9232270323011349</v>
      </c>
      <c r="I98" s="115">
        <v>12607</v>
      </c>
      <c r="J98" s="116">
        <f t="shared" si="29"/>
        <v>7.4327759197324408</v>
      </c>
      <c r="K98" s="115">
        <v>12875</v>
      </c>
      <c r="L98" s="116">
        <f t="shared" si="30"/>
        <v>2.1258031252478826E-2</v>
      </c>
      <c r="M98" s="115">
        <v>16570</v>
      </c>
      <c r="N98" s="116">
        <f t="shared" si="31"/>
        <v>0.28699029126213582</v>
      </c>
      <c r="O98" s="116">
        <f>IFERROR(M98/C98-1,"-")</f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27"/>
        <v>-0.47421131697546315</v>
      </c>
      <c r="G99" s="115">
        <v>3150</v>
      </c>
      <c r="H99" s="116">
        <f t="shared" si="28"/>
        <v>-0.72727272727272729</v>
      </c>
      <c r="I99" s="115">
        <v>15236</v>
      </c>
      <c r="J99" s="116">
        <f t="shared" si="29"/>
        <v>3.8368253968253967</v>
      </c>
      <c r="K99" s="115">
        <v>15197</v>
      </c>
      <c r="L99" s="116">
        <f t="shared" si="30"/>
        <v>-2.5597269624573205E-3</v>
      </c>
      <c r="M99" s="115">
        <v>15970</v>
      </c>
      <c r="N99" s="116">
        <f t="shared" si="31"/>
        <v>5.086530236230824E-2</v>
      </c>
      <c r="O99" s="116">
        <f t="shared" ref="O99:O108" si="33">IFERROR(M99/C99-1,"-")</f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27"/>
        <v>-1</v>
      </c>
      <c r="G100" s="115">
        <v>2889</v>
      </c>
      <c r="H100" s="116" t="str">
        <f t="shared" si="28"/>
        <v>-</v>
      </c>
      <c r="I100" s="115">
        <v>11210</v>
      </c>
      <c r="J100" s="116">
        <f t="shared" si="29"/>
        <v>2.8802353755624783</v>
      </c>
      <c r="K100" s="115">
        <v>9718</v>
      </c>
      <c r="L100" s="116">
        <f t="shared" si="30"/>
        <v>-0.13309545049063332</v>
      </c>
      <c r="M100" s="115">
        <v>12454</v>
      </c>
      <c r="N100" s="116">
        <f t="shared" si="31"/>
        <v>0.28153941140152305</v>
      </c>
      <c r="O100" s="116">
        <f t="shared" si="33"/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27"/>
        <v>-1</v>
      </c>
      <c r="G101" s="115">
        <v>2528</v>
      </c>
      <c r="H101" s="116" t="str">
        <f t="shared" si="28"/>
        <v>-</v>
      </c>
      <c r="I101" s="115">
        <v>9691</v>
      </c>
      <c r="J101" s="116">
        <f t="shared" si="29"/>
        <v>2.8334651898734178</v>
      </c>
      <c r="K101" s="115">
        <v>7128</v>
      </c>
      <c r="L101" s="116">
        <f t="shared" si="30"/>
        <v>-0.26447219069239503</v>
      </c>
      <c r="M101" s="115">
        <v>6305</v>
      </c>
      <c r="N101" s="116">
        <f t="shared" si="31"/>
        <v>-0.11546015712682378</v>
      </c>
      <c r="O101" s="116">
        <f t="shared" si="33"/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27"/>
        <v>-1</v>
      </c>
      <c r="G102" s="115">
        <v>3769</v>
      </c>
      <c r="H102" s="116" t="str">
        <f t="shared" si="28"/>
        <v>-</v>
      </c>
      <c r="I102" s="115">
        <v>10445</v>
      </c>
      <c r="J102" s="116">
        <f t="shared" si="29"/>
        <v>1.7712921199257097</v>
      </c>
      <c r="K102" s="115">
        <v>8496</v>
      </c>
      <c r="L102" s="116">
        <f t="shared" si="30"/>
        <v>-0.18659645763523214</v>
      </c>
      <c r="M102" s="115">
        <v>10392</v>
      </c>
      <c r="N102" s="116">
        <f t="shared" si="31"/>
        <v>0.2231638418079096</v>
      </c>
      <c r="O102" s="116">
        <f t="shared" si="33"/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27"/>
        <v>-1</v>
      </c>
      <c r="G103" s="115">
        <v>6074</v>
      </c>
      <c r="H103" s="116" t="str">
        <f t="shared" si="28"/>
        <v>-</v>
      </c>
      <c r="I103" s="115">
        <v>10268</v>
      </c>
      <c r="J103" s="116">
        <f t="shared" si="29"/>
        <v>0.69048403029305239</v>
      </c>
      <c r="K103" s="115">
        <v>7870</v>
      </c>
      <c r="L103" s="116">
        <f t="shared" si="30"/>
        <v>-0.2335410985586287</v>
      </c>
      <c r="M103" s="115">
        <v>10403</v>
      </c>
      <c r="N103" s="116">
        <f t="shared" si="31"/>
        <v>0.32185514612452359</v>
      </c>
      <c r="O103" s="116">
        <f t="shared" si="33"/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27"/>
        <v>-0.91272393201653657</v>
      </c>
      <c r="G104" s="115">
        <v>7232</v>
      </c>
      <c r="H104" s="116">
        <f t="shared" si="28"/>
        <v>5.3438596491228072</v>
      </c>
      <c r="I104" s="115">
        <v>11661</v>
      </c>
      <c r="J104" s="116">
        <f t="shared" si="29"/>
        <v>0.61241703539823011</v>
      </c>
      <c r="K104" s="115">
        <v>9642</v>
      </c>
      <c r="L104" s="116">
        <f t="shared" si="30"/>
        <v>-0.17314124003087217</v>
      </c>
      <c r="M104" s="115">
        <v>14537</v>
      </c>
      <c r="N104" s="116">
        <f t="shared" si="31"/>
        <v>0.50767475627463177</v>
      </c>
      <c r="O104" s="116">
        <f t="shared" si="33"/>
        <v>0.11292298269790235</v>
      </c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27"/>
        <v>-0.96650452558340005</v>
      </c>
      <c r="G105" s="115">
        <v>10006</v>
      </c>
      <c r="H105" s="116">
        <f t="shared" si="28"/>
        <v>17.393382352941178</v>
      </c>
      <c r="I105" s="115">
        <v>11793</v>
      </c>
      <c r="J105" s="116">
        <f t="shared" si="29"/>
        <v>0.17859284429342392</v>
      </c>
      <c r="K105" s="115">
        <v>10546</v>
      </c>
      <c r="L105" s="116">
        <f t="shared" si="30"/>
        <v>-0.10574069363181549</v>
      </c>
      <c r="M105" s="115"/>
      <c r="N105" s="116"/>
      <c r="O105" s="116"/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27"/>
        <v>-0.9612916165262736</v>
      </c>
      <c r="G106" s="115">
        <v>12470</v>
      </c>
      <c r="H106" s="116">
        <f t="shared" si="28"/>
        <v>20.537132987910191</v>
      </c>
      <c r="I106" s="115">
        <v>12523</v>
      </c>
      <c r="J106" s="116">
        <f t="shared" si="29"/>
        <v>4.2502004811548755E-3</v>
      </c>
      <c r="K106" s="115">
        <v>15246</v>
      </c>
      <c r="L106" s="116">
        <f t="shared" si="30"/>
        <v>0.21743991056456125</v>
      </c>
      <c r="M106" s="115"/>
      <c r="N106" s="116"/>
      <c r="O106" s="116"/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27"/>
        <v>-0.91069134510158445</v>
      </c>
      <c r="G107" s="115">
        <v>15652</v>
      </c>
      <c r="H107" s="116">
        <f t="shared" si="28"/>
        <v>7.3388385721896636</v>
      </c>
      <c r="I107" s="115">
        <v>13556</v>
      </c>
      <c r="J107" s="116">
        <f t="shared" si="29"/>
        <v>-0.13391259902887809</v>
      </c>
      <c r="K107" s="115">
        <v>17924</v>
      </c>
      <c r="L107" s="116">
        <f t="shared" si="30"/>
        <v>0.32221894364119219</v>
      </c>
      <c r="M107" s="115"/>
      <c r="N107" s="116"/>
      <c r="O107" s="116"/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27"/>
        <v>-0.85609263886219489</v>
      </c>
      <c r="G108" s="115">
        <v>13771</v>
      </c>
      <c r="H108" s="116">
        <f t="shared" si="28"/>
        <v>3.5979966611018366</v>
      </c>
      <c r="I108" s="115">
        <v>15151</v>
      </c>
      <c r="J108" s="116">
        <f t="shared" si="29"/>
        <v>0.10021058746641498</v>
      </c>
      <c r="K108" s="115">
        <v>15898</v>
      </c>
      <c r="L108" s="116">
        <f t="shared" si="30"/>
        <v>4.9303676324994994E-2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27"/>
        <v>-0.71383783571617809</v>
      </c>
      <c r="G109" s="118">
        <v>81476</v>
      </c>
      <c r="H109" s="119">
        <f t="shared" si="28"/>
        <v>0.39693099014144884</v>
      </c>
      <c r="I109" s="118">
        <v>147121</v>
      </c>
      <c r="J109" s="119">
        <f t="shared" si="29"/>
        <v>0.80569738327851148</v>
      </c>
      <c r="K109" s="118">
        <v>141800</v>
      </c>
      <c r="L109" s="119">
        <f t="shared" si="30"/>
        <v>-3.6167508377457969E-2</v>
      </c>
      <c r="M109" s="118">
        <v>106488</v>
      </c>
      <c r="N109" s="119">
        <v>0.29569513055751595</v>
      </c>
      <c r="O109" s="119">
        <v>-0.18580931263858091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6" t="s">
        <v>269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C7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242</v>
      </c>
      <c r="M118" s="113" t="s">
        <v>69</v>
      </c>
      <c r="N118" s="112" t="s">
        <v>264</v>
      </c>
      <c r="O118" s="112" t="s">
        <v>265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34">IFERROR(E119/C119-1,"-")</f>
        <v>-0.1048784633690294</v>
      </c>
      <c r="G119" s="115">
        <v>108</v>
      </c>
      <c r="H119" s="116">
        <f t="shared" ref="H119:H131" si="35">IFERROR(G119/E119-1,"-")</f>
        <v>-0.97949107481959741</v>
      </c>
      <c r="I119" s="115">
        <v>4195</v>
      </c>
      <c r="J119" s="116">
        <f t="shared" ref="J119:J131" si="36">IFERROR(I119/G119-1,"-")</f>
        <v>37.842592592592595</v>
      </c>
      <c r="K119" s="115">
        <v>4671</v>
      </c>
      <c r="L119" s="116">
        <f t="shared" ref="L119:L131" si="37">IFERROR(K119/I119-1,"-")</f>
        <v>0.11346841477949932</v>
      </c>
      <c r="M119" s="115">
        <v>5648</v>
      </c>
      <c r="N119" s="116">
        <f t="shared" ref="N119:N127" si="38">IFERROR(M119/K119-1,"-")</f>
        <v>0.20916292014557913</v>
      </c>
      <c r="O119" s="116">
        <f t="shared" ref="O119" si="39">M119/C119-1</f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34"/>
        <v>0.12471008028545949</v>
      </c>
      <c r="G120" s="115">
        <v>93</v>
      </c>
      <c r="H120" s="116">
        <f t="shared" si="35"/>
        <v>-0.98524746192893398</v>
      </c>
      <c r="I120" s="115">
        <v>5743</v>
      </c>
      <c r="J120" s="116">
        <f t="shared" si="36"/>
        <v>60.752688172043008</v>
      </c>
      <c r="K120" s="115">
        <v>5059</v>
      </c>
      <c r="L120" s="116">
        <f t="shared" si="37"/>
        <v>-0.11910151488768939</v>
      </c>
      <c r="M120" s="115">
        <v>5918</v>
      </c>
      <c r="N120" s="116">
        <f t="shared" si="38"/>
        <v>0.16979640245107719</v>
      </c>
      <c r="O120" s="116">
        <f>IFERROR(M120/C120-1,"-")</f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34"/>
        <v>9.5714499029416089E-2</v>
      </c>
      <c r="G121" s="115">
        <v>88</v>
      </c>
      <c r="H121" s="116">
        <f t="shared" si="35"/>
        <v>-0.98800763150722271</v>
      </c>
      <c r="I121" s="115">
        <v>6750</v>
      </c>
      <c r="J121" s="116">
        <f t="shared" si="36"/>
        <v>75.704545454545453</v>
      </c>
      <c r="K121" s="115">
        <v>5407</v>
      </c>
      <c r="L121" s="116">
        <f t="shared" si="37"/>
        <v>-0.19896296296296301</v>
      </c>
      <c r="M121" s="115">
        <v>5789</v>
      </c>
      <c r="N121" s="116">
        <f t="shared" si="38"/>
        <v>7.0649158498242937E-2</v>
      </c>
      <c r="O121" s="116">
        <f t="shared" ref="O121:O130" si="40">IFERROR(M121/C121-1,"-")</f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34"/>
        <v>-1</v>
      </c>
      <c r="G122" s="115">
        <v>101</v>
      </c>
      <c r="H122" s="116" t="str">
        <f t="shared" si="35"/>
        <v>-</v>
      </c>
      <c r="I122" s="115">
        <v>5198</v>
      </c>
      <c r="J122" s="116">
        <f t="shared" si="36"/>
        <v>50.465346534653463</v>
      </c>
      <c r="K122" s="115">
        <v>3130</v>
      </c>
      <c r="L122" s="116">
        <f t="shared" si="37"/>
        <v>-0.39784532512504811</v>
      </c>
      <c r="M122" s="115">
        <v>4286</v>
      </c>
      <c r="N122" s="116">
        <f t="shared" si="38"/>
        <v>0.36932907348242816</v>
      </c>
      <c r="O122" s="116">
        <f t="shared" si="40"/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34"/>
        <v>-1</v>
      </c>
      <c r="G123" s="115">
        <v>103</v>
      </c>
      <c r="H123" s="116" t="str">
        <f t="shared" si="35"/>
        <v>-</v>
      </c>
      <c r="I123" s="115">
        <v>5387</v>
      </c>
      <c r="J123" s="116">
        <f t="shared" si="36"/>
        <v>51.300970873786405</v>
      </c>
      <c r="K123" s="115">
        <v>4056</v>
      </c>
      <c r="L123" s="116">
        <f t="shared" si="37"/>
        <v>-0.2470762947837386</v>
      </c>
      <c r="M123" s="115">
        <v>4481</v>
      </c>
      <c r="N123" s="116">
        <f t="shared" si="38"/>
        <v>0.10478303747534512</v>
      </c>
      <c r="O123" s="116">
        <f t="shared" si="40"/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34"/>
        <v>-1</v>
      </c>
      <c r="G124" s="115">
        <v>173</v>
      </c>
      <c r="H124" s="116" t="str">
        <f t="shared" si="35"/>
        <v>-</v>
      </c>
      <c r="I124" s="115">
        <v>5659</v>
      </c>
      <c r="J124" s="116">
        <f t="shared" si="36"/>
        <v>31.710982658959537</v>
      </c>
      <c r="K124" s="115">
        <v>4750</v>
      </c>
      <c r="L124" s="116">
        <f t="shared" si="37"/>
        <v>-0.16062908641102669</v>
      </c>
      <c r="M124" s="115">
        <v>8026</v>
      </c>
      <c r="N124" s="116">
        <f t="shared" si="38"/>
        <v>0.6896842105263159</v>
      </c>
      <c r="O124" s="116">
        <f t="shared" si="40"/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34"/>
        <v>-1</v>
      </c>
      <c r="G125" s="115">
        <v>304</v>
      </c>
      <c r="H125" s="116" t="str">
        <f t="shared" si="35"/>
        <v>-</v>
      </c>
      <c r="I125" s="115">
        <v>5584</v>
      </c>
      <c r="J125" s="116">
        <f t="shared" si="36"/>
        <v>17.368421052631579</v>
      </c>
      <c r="K125" s="115">
        <v>3580</v>
      </c>
      <c r="L125" s="116">
        <f t="shared" si="37"/>
        <v>-0.35888252148997135</v>
      </c>
      <c r="M125" s="115">
        <v>4630</v>
      </c>
      <c r="N125" s="116">
        <f t="shared" si="38"/>
        <v>0.2932960893854748</v>
      </c>
      <c r="O125" s="116">
        <f t="shared" si="40"/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34"/>
        <v>-0.98361650485436891</v>
      </c>
      <c r="G126" s="115">
        <v>1468</v>
      </c>
      <c r="H126" s="116">
        <f t="shared" si="35"/>
        <v>17.123456790123456</v>
      </c>
      <c r="I126" s="115">
        <v>5102</v>
      </c>
      <c r="J126" s="116">
        <f t="shared" si="36"/>
        <v>2.4754768392370572</v>
      </c>
      <c r="K126" s="115">
        <v>3569</v>
      </c>
      <c r="L126" s="116">
        <f t="shared" si="37"/>
        <v>-0.30047040376323009</v>
      </c>
      <c r="M126" s="115">
        <v>6181</v>
      </c>
      <c r="N126" s="116">
        <f t="shared" si="38"/>
        <v>0.73185766321098344</v>
      </c>
      <c r="O126" s="116">
        <f t="shared" si="40"/>
        <v>0.25020226537216828</v>
      </c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34"/>
        <v>-0.98330995792426368</v>
      </c>
      <c r="G127" s="115">
        <v>4607</v>
      </c>
      <c r="H127" s="116">
        <f t="shared" si="35"/>
        <v>37.714285714285715</v>
      </c>
      <c r="I127" s="115">
        <v>5315</v>
      </c>
      <c r="J127" s="116">
        <f t="shared" si="36"/>
        <v>0.15367918385066193</v>
      </c>
      <c r="K127" s="115">
        <v>5343</v>
      </c>
      <c r="L127" s="116">
        <f t="shared" si="37"/>
        <v>5.2681091251176593E-3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34"/>
        <v>-0.98116115773248846</v>
      </c>
      <c r="G128" s="115">
        <v>4920</v>
      </c>
      <c r="H128" s="116">
        <f t="shared" si="35"/>
        <v>43.727272727272727</v>
      </c>
      <c r="I128" s="115">
        <v>5929</v>
      </c>
      <c r="J128" s="116">
        <f t="shared" si="36"/>
        <v>0.20508130081300813</v>
      </c>
      <c r="K128" s="115">
        <v>5420</v>
      </c>
      <c r="L128" s="116">
        <f t="shared" si="37"/>
        <v>-8.5849215719345562E-2</v>
      </c>
      <c r="M128" s="115"/>
      <c r="N128" s="116"/>
      <c r="O128" s="116"/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34"/>
        <v>-0.96824782187802516</v>
      </c>
      <c r="G129" s="115">
        <v>5007</v>
      </c>
      <c r="H129" s="116">
        <f t="shared" si="35"/>
        <v>29.530487804878049</v>
      </c>
      <c r="I129" s="115">
        <v>5060</v>
      </c>
      <c r="J129" s="116">
        <f t="shared" si="36"/>
        <v>1.0585180746954359E-2</v>
      </c>
      <c r="K129" s="115">
        <v>5036</v>
      </c>
      <c r="L129" s="116">
        <f t="shared" si="37"/>
        <v>-4.7430830039525418E-3</v>
      </c>
      <c r="M129" s="115"/>
      <c r="N129" s="116"/>
      <c r="O129" s="116"/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34"/>
        <v>-0.93652520856002908</v>
      </c>
      <c r="G130" s="115">
        <v>3721</v>
      </c>
      <c r="H130" s="116">
        <f t="shared" si="35"/>
        <v>9.6314285714285717</v>
      </c>
      <c r="I130" s="115">
        <v>5200</v>
      </c>
      <c r="J130" s="116">
        <f t="shared" si="36"/>
        <v>0.3974737973662994</v>
      </c>
      <c r="K130" s="115">
        <v>5463</v>
      </c>
      <c r="L130" s="116">
        <f t="shared" si="37"/>
        <v>5.0576923076923075E-2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34"/>
        <v>-0.70810387846396883</v>
      </c>
      <c r="G131" s="118">
        <v>20693</v>
      </c>
      <c r="H131" s="119">
        <f t="shared" si="35"/>
        <v>4.6633958828587341E-2</v>
      </c>
      <c r="I131" s="118">
        <v>65122</v>
      </c>
      <c r="J131" s="119">
        <f t="shared" si="36"/>
        <v>2.1470545595128789</v>
      </c>
      <c r="K131" s="118">
        <v>55484</v>
      </c>
      <c r="L131" s="119">
        <f t="shared" si="37"/>
        <v>-0.14799914007555048</v>
      </c>
      <c r="M131" s="118">
        <v>44959</v>
      </c>
      <c r="N131" s="119">
        <v>0.31374554380223252</v>
      </c>
      <c r="O131" s="119">
        <v>1.9825337416354838E-2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6" t="s">
        <v>270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C7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242</v>
      </c>
      <c r="M140" s="113" t="s">
        <v>69</v>
      </c>
      <c r="N140" s="112" t="s">
        <v>264</v>
      </c>
      <c r="O140" s="112" t="s">
        <v>265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41">IFERROR(E141/C141-1,"-")</f>
        <v>-4.3687901811805929E-2</v>
      </c>
      <c r="G141" s="115">
        <v>999</v>
      </c>
      <c r="H141" s="116">
        <f t="shared" ref="H141:H153" si="42">IFERROR(G141/E141-1,"-")</f>
        <v>-0.8473644003055768</v>
      </c>
      <c r="I141" s="115">
        <v>4563</v>
      </c>
      <c r="J141" s="116">
        <f t="shared" ref="J141:J153" si="43">IFERROR(I141/G141-1,"-")</f>
        <v>3.5675675675675675</v>
      </c>
      <c r="K141" s="115">
        <v>1909</v>
      </c>
      <c r="L141" s="116">
        <f t="shared" ref="L141:L153" si="44">IFERROR(K141/I141-1,"-")</f>
        <v>-0.58163488932719698</v>
      </c>
      <c r="M141" s="115">
        <v>6720</v>
      </c>
      <c r="N141" s="116">
        <f t="shared" ref="N141:N149" si="45">IFERROR(M141/K141-1,"-")</f>
        <v>2.5201676270298585</v>
      </c>
      <c r="O141" s="116">
        <f t="shared" ref="O141" si="46">M141/C141-1</f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41"/>
        <v>-0.10015761570425563</v>
      </c>
      <c r="G142" s="115">
        <v>977</v>
      </c>
      <c r="H142" s="116">
        <f t="shared" si="42"/>
        <v>-0.84442675159235669</v>
      </c>
      <c r="I142" s="115">
        <v>2880</v>
      </c>
      <c r="J142" s="116">
        <f t="shared" si="43"/>
        <v>1.9477993858751281</v>
      </c>
      <c r="K142" s="115">
        <v>3000</v>
      </c>
      <c r="L142" s="116">
        <f t="shared" si="44"/>
        <v>4.1666666666666741E-2</v>
      </c>
      <c r="M142" s="115">
        <v>4191</v>
      </c>
      <c r="N142" s="116">
        <f t="shared" si="45"/>
        <v>0.39700000000000002</v>
      </c>
      <c r="O142" s="116">
        <f>IFERROR(M142/C142-1,"-")</f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41"/>
        <v>-0.80081569664902996</v>
      </c>
      <c r="G143" s="115">
        <v>1444</v>
      </c>
      <c r="H143" s="116">
        <f t="shared" si="42"/>
        <v>-0.20088544548976206</v>
      </c>
      <c r="I143" s="115">
        <v>4119</v>
      </c>
      <c r="J143" s="116">
        <f t="shared" si="43"/>
        <v>1.8524930747922439</v>
      </c>
      <c r="K143" s="115">
        <v>4413</v>
      </c>
      <c r="L143" s="116">
        <f t="shared" si="44"/>
        <v>7.1376547705753746E-2</v>
      </c>
      <c r="M143" s="115">
        <v>4701</v>
      </c>
      <c r="N143" s="116">
        <f t="shared" si="45"/>
        <v>6.5261726716519419E-2</v>
      </c>
      <c r="O143" s="116">
        <f t="shared" ref="O143:O152" si="47">IFERROR(M143/C143-1,"-")</f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41"/>
        <v>-1</v>
      </c>
      <c r="G144" s="115">
        <v>1194</v>
      </c>
      <c r="H144" s="116" t="str">
        <f t="shared" si="42"/>
        <v>-</v>
      </c>
      <c r="I144" s="115">
        <v>2495</v>
      </c>
      <c r="J144" s="116">
        <f t="shared" si="43"/>
        <v>1.0896147403685092</v>
      </c>
      <c r="K144" s="115">
        <v>2417</v>
      </c>
      <c r="L144" s="116">
        <f t="shared" si="44"/>
        <v>-3.1262525050100187E-2</v>
      </c>
      <c r="M144" s="115">
        <v>3247</v>
      </c>
      <c r="N144" s="116">
        <f t="shared" si="45"/>
        <v>0.3434009102192801</v>
      </c>
      <c r="O144" s="116">
        <f t="shared" si="47"/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41"/>
        <v>-1</v>
      </c>
      <c r="G145" s="115">
        <v>782</v>
      </c>
      <c r="H145" s="116" t="str">
        <f t="shared" si="42"/>
        <v>-</v>
      </c>
      <c r="I145" s="115">
        <v>1509</v>
      </c>
      <c r="J145" s="116">
        <f t="shared" si="43"/>
        <v>0.92966751918158574</v>
      </c>
      <c r="K145" s="115">
        <v>635</v>
      </c>
      <c r="L145" s="116">
        <f t="shared" si="44"/>
        <v>-0.57919151756129894</v>
      </c>
      <c r="M145" s="115">
        <v>365</v>
      </c>
      <c r="N145" s="116">
        <f t="shared" si="45"/>
        <v>-0.42519685039370081</v>
      </c>
      <c r="O145" s="116">
        <f t="shared" si="47"/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41"/>
        <v>-1</v>
      </c>
      <c r="G146" s="115">
        <v>1480</v>
      </c>
      <c r="H146" s="116" t="str">
        <f t="shared" si="42"/>
        <v>-</v>
      </c>
      <c r="I146" s="115">
        <v>2083</v>
      </c>
      <c r="J146" s="116">
        <f t="shared" si="43"/>
        <v>0.40743243243243232</v>
      </c>
      <c r="K146" s="115">
        <v>1387</v>
      </c>
      <c r="L146" s="116">
        <f t="shared" si="44"/>
        <v>-0.33413346135381661</v>
      </c>
      <c r="M146" s="115">
        <v>767</v>
      </c>
      <c r="N146" s="116">
        <f t="shared" si="45"/>
        <v>-0.44700793078586876</v>
      </c>
      <c r="O146" s="116">
        <f t="shared" si="47"/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41"/>
        <v>-1</v>
      </c>
      <c r="G147" s="115">
        <v>2519</v>
      </c>
      <c r="H147" s="116" t="str">
        <f t="shared" si="42"/>
        <v>-</v>
      </c>
      <c r="I147" s="115">
        <v>1894</v>
      </c>
      <c r="J147" s="116">
        <f t="shared" si="43"/>
        <v>-0.24811433108376335</v>
      </c>
      <c r="K147" s="115">
        <v>1550</v>
      </c>
      <c r="L147" s="116">
        <f t="shared" si="44"/>
        <v>-0.18162618796198526</v>
      </c>
      <c r="M147" s="115">
        <v>2203</v>
      </c>
      <c r="N147" s="116">
        <f t="shared" si="45"/>
        <v>0.42129032258064525</v>
      </c>
      <c r="O147" s="116">
        <f t="shared" si="47"/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41"/>
        <v>-0.91779062299293512</v>
      </c>
      <c r="G148" s="115">
        <v>2212</v>
      </c>
      <c r="H148" s="116">
        <f t="shared" si="42"/>
        <v>7.640625</v>
      </c>
      <c r="I148" s="115">
        <v>2314</v>
      </c>
      <c r="J148" s="116">
        <f t="shared" si="43"/>
        <v>4.6112115732368952E-2</v>
      </c>
      <c r="K148" s="115">
        <v>1791</v>
      </c>
      <c r="L148" s="116">
        <f t="shared" si="44"/>
        <v>-0.22601555747623159</v>
      </c>
      <c r="M148" s="115">
        <v>2519</v>
      </c>
      <c r="N148" s="116">
        <f t="shared" si="45"/>
        <v>0.40647682858738143</v>
      </c>
      <c r="O148" s="116">
        <f t="shared" si="47"/>
        <v>-0.19107257546563905</v>
      </c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41"/>
        <v>-0.9588454376163873</v>
      </c>
      <c r="G149" s="115">
        <v>2697</v>
      </c>
      <c r="H149" s="116">
        <f t="shared" si="42"/>
        <v>11.203619909502262</v>
      </c>
      <c r="I149" s="115">
        <v>2011</v>
      </c>
      <c r="J149" s="116">
        <f t="shared" si="43"/>
        <v>-0.25435669262143124</v>
      </c>
      <c r="K149" s="115">
        <v>2284</v>
      </c>
      <c r="L149" s="116">
        <f t="shared" si="44"/>
        <v>0.1357533565390352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41"/>
        <v>-0.95385629531970995</v>
      </c>
      <c r="G150" s="115">
        <v>3806</v>
      </c>
      <c r="H150" s="116">
        <f t="shared" si="42"/>
        <v>17.123809523809523</v>
      </c>
      <c r="I150" s="115">
        <v>2086</v>
      </c>
      <c r="J150" s="116">
        <f t="shared" si="43"/>
        <v>-0.45191802417235938</v>
      </c>
      <c r="K150" s="115">
        <v>3442</v>
      </c>
      <c r="L150" s="116">
        <f t="shared" si="44"/>
        <v>0.65004793863854271</v>
      </c>
      <c r="M150" s="115"/>
      <c r="N150" s="116"/>
      <c r="O150" s="116"/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41"/>
        <v>-0.85135580195411131</v>
      </c>
      <c r="G151" s="115">
        <v>6820</v>
      </c>
      <c r="H151" s="116">
        <f t="shared" si="42"/>
        <v>4.0369276218611523</v>
      </c>
      <c r="I151" s="115">
        <v>3576</v>
      </c>
      <c r="J151" s="116">
        <f t="shared" si="43"/>
        <v>-0.47565982404692086</v>
      </c>
      <c r="K151" s="115">
        <v>6832</v>
      </c>
      <c r="L151" s="116">
        <f t="shared" si="44"/>
        <v>0.91051454138702459</v>
      </c>
      <c r="M151" s="115"/>
      <c r="N151" s="116"/>
      <c r="O151" s="116"/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41"/>
        <v>-0.78832762241627052</v>
      </c>
      <c r="G152" s="115">
        <v>6300</v>
      </c>
      <c r="H152" s="116">
        <f t="shared" si="42"/>
        <v>2.2898172323759791</v>
      </c>
      <c r="I152" s="115">
        <v>4554</v>
      </c>
      <c r="J152" s="116">
        <f t="shared" si="43"/>
        <v>-0.27714285714285714</v>
      </c>
      <c r="K152" s="115">
        <v>4805</v>
      </c>
      <c r="L152" s="116">
        <f t="shared" si="44"/>
        <v>5.5116381203337728E-2</v>
      </c>
      <c r="M152" s="115"/>
      <c r="N152" s="116"/>
      <c r="O152" s="116"/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41"/>
        <v>-0.73307120388904767</v>
      </c>
      <c r="G153" s="118">
        <v>31230</v>
      </c>
      <c r="H153" s="119">
        <f t="shared" si="42"/>
        <v>0.67282661095934437</v>
      </c>
      <c r="I153" s="118">
        <v>34084</v>
      </c>
      <c r="J153" s="119">
        <f t="shared" si="43"/>
        <v>9.1386487351905243E-2</v>
      </c>
      <c r="K153" s="118">
        <v>34465</v>
      </c>
      <c r="L153" s="119">
        <f t="shared" si="44"/>
        <v>1.117826546180023E-2</v>
      </c>
      <c r="M153" s="118">
        <v>24713</v>
      </c>
      <c r="N153" s="119">
        <v>0.44503566834288377</v>
      </c>
      <c r="O153" s="119">
        <v>-0.40966963667200151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6" t="s">
        <v>271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C7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242</v>
      </c>
      <c r="M162" s="113" t="s">
        <v>69</v>
      </c>
      <c r="N162" s="112" t="s">
        <v>264</v>
      </c>
      <c r="O162" s="112" t="s">
        <v>265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48">IFERROR(E163/C163-1,"-")</f>
        <v>-0.37817638266068765</v>
      </c>
      <c r="G163" s="115">
        <v>107</v>
      </c>
      <c r="H163" s="116">
        <f t="shared" ref="H163:H175" si="49">IFERROR(G163/E163-1,"-")</f>
        <v>-0.74278846153846156</v>
      </c>
      <c r="I163" s="115">
        <v>274</v>
      </c>
      <c r="J163" s="116">
        <f t="shared" ref="J163:J175" si="50">IFERROR(I163/G163-1,"-")</f>
        <v>1.5607476635514019</v>
      </c>
      <c r="K163" s="115">
        <v>617</v>
      </c>
      <c r="L163" s="116">
        <f t="shared" ref="L163:L175" si="51">IFERROR(K163/I163-1,"-")</f>
        <v>1.2518248175182483</v>
      </c>
      <c r="M163" s="115">
        <v>747</v>
      </c>
      <c r="N163" s="116">
        <f t="shared" ref="N163:N171" si="52">IFERROR(M163/K163-1,"-")</f>
        <v>0.21069692058346834</v>
      </c>
      <c r="O163" s="116">
        <f t="shared" ref="O163" si="53">M163/C163-1</f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48"/>
        <v>0.35517970401691334</v>
      </c>
      <c r="G164" s="115">
        <v>48</v>
      </c>
      <c r="H164" s="116">
        <f t="shared" si="49"/>
        <v>-0.9251170046801872</v>
      </c>
      <c r="I164" s="115">
        <v>444</v>
      </c>
      <c r="J164" s="116">
        <f t="shared" si="50"/>
        <v>8.25</v>
      </c>
      <c r="K164" s="115">
        <v>654</v>
      </c>
      <c r="L164" s="116">
        <f t="shared" si="51"/>
        <v>0.47297297297297303</v>
      </c>
      <c r="M164" s="115">
        <v>490</v>
      </c>
      <c r="N164" s="116">
        <f t="shared" si="52"/>
        <v>-0.25076452599388377</v>
      </c>
      <c r="O164" s="116">
        <f>IFERROR(M164/C164-1,"-")</f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48"/>
        <v>-0.85746606334841635</v>
      </c>
      <c r="G165" s="115">
        <v>463</v>
      </c>
      <c r="H165" s="116">
        <f t="shared" si="49"/>
        <v>6.3492063492063489</v>
      </c>
      <c r="I165" s="115">
        <v>624</v>
      </c>
      <c r="J165" s="116">
        <f t="shared" si="50"/>
        <v>0.3477321814254859</v>
      </c>
      <c r="K165" s="115">
        <v>785</v>
      </c>
      <c r="L165" s="116">
        <f t="shared" si="51"/>
        <v>0.25801282051282048</v>
      </c>
      <c r="M165" s="115">
        <v>707</v>
      </c>
      <c r="N165" s="116">
        <f t="shared" si="52"/>
        <v>-9.9363057324840742E-2</v>
      </c>
      <c r="O165" s="116">
        <f t="shared" ref="O165:O174" si="54">IFERROR(M165/C165-1,"-")</f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48"/>
        <v>-1</v>
      </c>
      <c r="G166" s="115">
        <v>104</v>
      </c>
      <c r="H166" s="116" t="str">
        <f t="shared" si="49"/>
        <v>-</v>
      </c>
      <c r="I166" s="115">
        <v>540</v>
      </c>
      <c r="J166" s="116">
        <f t="shared" si="50"/>
        <v>4.1923076923076925</v>
      </c>
      <c r="K166" s="115">
        <v>749</v>
      </c>
      <c r="L166" s="116">
        <f t="shared" si="51"/>
        <v>0.38703703703703707</v>
      </c>
      <c r="M166" s="115">
        <v>471</v>
      </c>
      <c r="N166" s="116">
        <f t="shared" si="52"/>
        <v>-0.3711615487316422</v>
      </c>
      <c r="O166" s="116">
        <f t="shared" si="54"/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48"/>
        <v>-1</v>
      </c>
      <c r="G167" s="115">
        <v>384</v>
      </c>
      <c r="H167" s="116" t="str">
        <f t="shared" si="49"/>
        <v>-</v>
      </c>
      <c r="I167" s="115">
        <v>386</v>
      </c>
      <c r="J167" s="116">
        <f t="shared" si="50"/>
        <v>5.2083333333332593E-3</v>
      </c>
      <c r="K167" s="115">
        <v>298</v>
      </c>
      <c r="L167" s="116">
        <f t="shared" si="51"/>
        <v>-0.227979274611399</v>
      </c>
      <c r="M167" s="115">
        <v>131</v>
      </c>
      <c r="N167" s="116">
        <f t="shared" si="52"/>
        <v>-0.56040268456375841</v>
      </c>
      <c r="O167" s="116">
        <f t="shared" si="54"/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48"/>
        <v>-1</v>
      </c>
      <c r="G168" s="115">
        <v>367</v>
      </c>
      <c r="H168" s="116" t="str">
        <f t="shared" si="49"/>
        <v>-</v>
      </c>
      <c r="I168" s="115">
        <v>313</v>
      </c>
      <c r="J168" s="116">
        <f t="shared" si="50"/>
        <v>-0.14713896457765663</v>
      </c>
      <c r="K168" s="115">
        <v>385</v>
      </c>
      <c r="L168" s="116">
        <f t="shared" si="51"/>
        <v>0.23003194888178924</v>
      </c>
      <c r="M168" s="115">
        <v>222</v>
      </c>
      <c r="N168" s="116">
        <f t="shared" si="52"/>
        <v>-0.42337662337662341</v>
      </c>
      <c r="O168" s="116">
        <f t="shared" si="54"/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48"/>
        <v>-1</v>
      </c>
      <c r="G169" s="115">
        <v>244</v>
      </c>
      <c r="H169" s="116" t="str">
        <f t="shared" si="49"/>
        <v>-</v>
      </c>
      <c r="I169" s="115">
        <v>423</v>
      </c>
      <c r="J169" s="116">
        <f t="shared" si="50"/>
        <v>0.73360655737704916</v>
      </c>
      <c r="K169" s="115">
        <v>332</v>
      </c>
      <c r="L169" s="116">
        <f t="shared" si="51"/>
        <v>-0.21513002364066192</v>
      </c>
      <c r="M169" s="115">
        <v>181</v>
      </c>
      <c r="N169" s="116">
        <f t="shared" si="52"/>
        <v>-0.45481927710843373</v>
      </c>
      <c r="O169" s="116">
        <f t="shared" si="54"/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48"/>
        <v>-0.7408675799086758</v>
      </c>
      <c r="G170" s="115">
        <v>656</v>
      </c>
      <c r="H170" s="116">
        <f t="shared" si="49"/>
        <v>1.8898678414096914</v>
      </c>
      <c r="I170" s="115">
        <v>844</v>
      </c>
      <c r="J170" s="116">
        <f t="shared" si="50"/>
        <v>0.28658536585365857</v>
      </c>
      <c r="K170" s="115">
        <v>638</v>
      </c>
      <c r="L170" s="116">
        <f t="shared" si="51"/>
        <v>-0.24407582938388628</v>
      </c>
      <c r="M170" s="115">
        <v>993</v>
      </c>
      <c r="N170" s="116">
        <f t="shared" si="52"/>
        <v>0.55642633228840133</v>
      </c>
      <c r="O170" s="116">
        <f t="shared" si="54"/>
        <v>0.13356164383561642</v>
      </c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48"/>
        <v>-0.81931464174454827</v>
      </c>
      <c r="G171" s="115">
        <v>269</v>
      </c>
      <c r="H171" s="116">
        <f t="shared" si="49"/>
        <v>3.6379310344827589</v>
      </c>
      <c r="I171" s="115">
        <v>658</v>
      </c>
      <c r="J171" s="116">
        <f t="shared" si="50"/>
        <v>1.446096654275093</v>
      </c>
      <c r="K171" s="115">
        <v>379</v>
      </c>
      <c r="L171" s="116">
        <f t="shared" si="51"/>
        <v>-0.42401215805471126</v>
      </c>
      <c r="M171" s="115"/>
      <c r="N171" s="116"/>
      <c r="O171" s="116"/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48"/>
        <v>-0.97023809523809523</v>
      </c>
      <c r="G172" s="115">
        <v>582</v>
      </c>
      <c r="H172" s="116">
        <f t="shared" si="49"/>
        <v>57.2</v>
      </c>
      <c r="I172" s="115">
        <v>562</v>
      </c>
      <c r="J172" s="116">
        <f t="shared" si="50"/>
        <v>-3.4364261168384869E-2</v>
      </c>
      <c r="K172" s="115">
        <v>717</v>
      </c>
      <c r="L172" s="116">
        <f t="shared" si="51"/>
        <v>0.27580071174377219</v>
      </c>
      <c r="M172" s="115"/>
      <c r="N172" s="116"/>
      <c r="O172" s="116"/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48"/>
        <v>-0.95595854922279788</v>
      </c>
      <c r="G173" s="115">
        <v>339</v>
      </c>
      <c r="H173" s="116">
        <f t="shared" si="49"/>
        <v>18.941176470588236</v>
      </c>
      <c r="I173" s="115">
        <v>499</v>
      </c>
      <c r="J173" s="116">
        <f t="shared" si="50"/>
        <v>0.471976401179941</v>
      </c>
      <c r="K173" s="115">
        <v>631</v>
      </c>
      <c r="L173" s="116">
        <f t="shared" si="51"/>
        <v>0.26452905811623251</v>
      </c>
      <c r="M173" s="115"/>
      <c r="N173" s="116"/>
      <c r="O173" s="116"/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48"/>
        <v>-0.82203389830508478</v>
      </c>
      <c r="G174" s="115">
        <v>310</v>
      </c>
      <c r="H174" s="116">
        <f t="shared" si="49"/>
        <v>6.3809523809523814</v>
      </c>
      <c r="I174" s="115">
        <v>830</v>
      </c>
      <c r="J174" s="116">
        <f t="shared" si="50"/>
        <v>1.6774193548387095</v>
      </c>
      <c r="K174" s="115">
        <v>599</v>
      </c>
      <c r="L174" s="116">
        <f t="shared" si="51"/>
        <v>-0.27831325301204823</v>
      </c>
      <c r="M174" s="115"/>
      <c r="N174" s="116"/>
      <c r="O174" s="116"/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48"/>
        <v>-0.77635453474676086</v>
      </c>
      <c r="G175" s="118">
        <v>3873</v>
      </c>
      <c r="H175" s="119">
        <f t="shared" si="49"/>
        <v>1.5497037524687296</v>
      </c>
      <c r="I175" s="118">
        <v>6397</v>
      </c>
      <c r="J175" s="119">
        <f t="shared" si="50"/>
        <v>0.65169119545571919</v>
      </c>
      <c r="K175" s="118">
        <v>6784</v>
      </c>
      <c r="L175" s="119">
        <f t="shared" si="51"/>
        <v>6.0497108019384127E-2</v>
      </c>
      <c r="M175" s="118">
        <v>3942</v>
      </c>
      <c r="N175" s="119">
        <v>-0.11574697173620463</v>
      </c>
      <c r="O175" s="119">
        <v>-0.28496281516415745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6" t="s">
        <v>272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C7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242</v>
      </c>
      <c r="M184" s="113" t="s">
        <v>69</v>
      </c>
      <c r="N184" s="112" t="s">
        <v>264</v>
      </c>
      <c r="O184" s="112" t="s">
        <v>265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55">IFERROR(E185/C185-1,"-")</f>
        <v>-0.59459459459459452</v>
      </c>
      <c r="G185" s="115">
        <v>74</v>
      </c>
      <c r="H185" s="116">
        <f t="shared" ref="H185:H197" si="56">IFERROR(G185/E185-1,"-")</f>
        <v>-0.72592592592592586</v>
      </c>
      <c r="I185" s="115">
        <v>358</v>
      </c>
      <c r="J185" s="116">
        <f t="shared" ref="J185:J197" si="57">IFERROR(I185/G185-1,"-")</f>
        <v>3.8378378378378377</v>
      </c>
      <c r="K185" s="115">
        <v>248</v>
      </c>
      <c r="L185" s="116">
        <f t="shared" ref="L185:L197" si="58">IFERROR(K185/I185-1,"-")</f>
        <v>-0.30726256983240219</v>
      </c>
      <c r="M185" s="115">
        <v>659</v>
      </c>
      <c r="N185" s="116">
        <f t="shared" ref="N185:N193" si="59">IFERROR(M185/K185-1,"-")</f>
        <v>1.657258064516129</v>
      </c>
      <c r="O185" s="116">
        <f t="shared" ref="O185" si="60">M185/C185-1</f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55"/>
        <v>-0.53689567430025442</v>
      </c>
      <c r="G186" s="115">
        <v>6</v>
      </c>
      <c r="H186" s="116">
        <f t="shared" si="56"/>
        <v>-0.98351648351648346</v>
      </c>
      <c r="I186" s="115">
        <v>221</v>
      </c>
      <c r="J186" s="116">
        <f t="shared" si="57"/>
        <v>35.833333333333336</v>
      </c>
      <c r="K186" s="115">
        <v>250</v>
      </c>
      <c r="L186" s="116">
        <f t="shared" si="58"/>
        <v>0.13122171945701355</v>
      </c>
      <c r="M186" s="115">
        <v>262</v>
      </c>
      <c r="N186" s="116">
        <f t="shared" si="59"/>
        <v>4.8000000000000043E-2</v>
      </c>
      <c r="O186" s="116">
        <f>IFERROR(M186/C186-1,"-")</f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55"/>
        <v>-0.87308228730822868</v>
      </c>
      <c r="G187" s="115">
        <v>22</v>
      </c>
      <c r="H187" s="116">
        <f t="shared" si="56"/>
        <v>-0.75824175824175821</v>
      </c>
      <c r="I187" s="115">
        <v>223</v>
      </c>
      <c r="J187" s="116">
        <f t="shared" si="57"/>
        <v>9.1363636363636367</v>
      </c>
      <c r="K187" s="115">
        <v>394</v>
      </c>
      <c r="L187" s="116">
        <f t="shared" si="58"/>
        <v>0.76681614349775784</v>
      </c>
      <c r="M187" s="115">
        <v>268</v>
      </c>
      <c r="N187" s="116">
        <f t="shared" si="59"/>
        <v>-0.31979695431472077</v>
      </c>
      <c r="O187" s="116">
        <f t="shared" ref="O187:O196" si="61">IFERROR(M187/C187-1,"-")</f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55"/>
        <v>-1</v>
      </c>
      <c r="G188" s="115">
        <v>26</v>
      </c>
      <c r="H188" s="116" t="str">
        <f t="shared" si="56"/>
        <v>-</v>
      </c>
      <c r="I188" s="115">
        <v>291</v>
      </c>
      <c r="J188" s="116">
        <f t="shared" si="57"/>
        <v>10.192307692307692</v>
      </c>
      <c r="K188" s="115">
        <v>302</v>
      </c>
      <c r="L188" s="116">
        <f t="shared" si="58"/>
        <v>3.7800687285223455E-2</v>
      </c>
      <c r="M188" s="115">
        <v>249</v>
      </c>
      <c r="N188" s="116">
        <f t="shared" si="59"/>
        <v>-0.17549668874172186</v>
      </c>
      <c r="O188" s="116">
        <f t="shared" si="61"/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55"/>
        <v>-1</v>
      </c>
      <c r="G189" s="115">
        <v>69</v>
      </c>
      <c r="H189" s="116" t="str">
        <f t="shared" si="56"/>
        <v>-</v>
      </c>
      <c r="I189" s="115">
        <v>106</v>
      </c>
      <c r="J189" s="116">
        <f t="shared" si="57"/>
        <v>0.53623188405797095</v>
      </c>
      <c r="K189" s="115">
        <v>109</v>
      </c>
      <c r="L189" s="116">
        <f t="shared" si="58"/>
        <v>2.8301886792452935E-2</v>
      </c>
      <c r="M189" s="115">
        <v>12</v>
      </c>
      <c r="N189" s="116">
        <f t="shared" si="59"/>
        <v>-0.88990825688073394</v>
      </c>
      <c r="O189" s="116">
        <f t="shared" si="61"/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55"/>
        <v>-1</v>
      </c>
      <c r="G190" s="115">
        <v>96</v>
      </c>
      <c r="H190" s="116" t="str">
        <f t="shared" si="56"/>
        <v>-</v>
      </c>
      <c r="I190" s="115">
        <v>105</v>
      </c>
      <c r="J190" s="116">
        <f t="shared" si="57"/>
        <v>9.375E-2</v>
      </c>
      <c r="K190" s="115">
        <v>133</v>
      </c>
      <c r="L190" s="116">
        <f t="shared" si="58"/>
        <v>0.26666666666666661</v>
      </c>
      <c r="M190" s="115">
        <v>19</v>
      </c>
      <c r="N190" s="116">
        <f t="shared" si="59"/>
        <v>-0.85714285714285721</v>
      </c>
      <c r="O190" s="116">
        <f t="shared" si="61"/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55"/>
        <v>-1</v>
      </c>
      <c r="G191" s="115">
        <v>209</v>
      </c>
      <c r="H191" s="116" t="str">
        <f t="shared" si="56"/>
        <v>-</v>
      </c>
      <c r="I191" s="115">
        <v>93</v>
      </c>
      <c r="J191" s="116">
        <f t="shared" si="57"/>
        <v>-0.55502392344497609</v>
      </c>
      <c r="K191" s="115">
        <v>117</v>
      </c>
      <c r="L191" s="116">
        <f t="shared" si="58"/>
        <v>0.25806451612903225</v>
      </c>
      <c r="M191" s="115">
        <v>10</v>
      </c>
      <c r="N191" s="116">
        <f t="shared" si="59"/>
        <v>-0.9145299145299145</v>
      </c>
      <c r="O191" s="116">
        <f t="shared" si="61"/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55"/>
        <v>-0.41379310344827591</v>
      </c>
      <c r="G192" s="115">
        <v>132</v>
      </c>
      <c r="H192" s="116">
        <f t="shared" si="56"/>
        <v>0.94117647058823528</v>
      </c>
      <c r="I192" s="115">
        <v>313</v>
      </c>
      <c r="J192" s="116">
        <f t="shared" si="57"/>
        <v>1.3712121212121211</v>
      </c>
      <c r="K192" s="115">
        <v>284</v>
      </c>
      <c r="L192" s="116">
        <f t="shared" si="58"/>
        <v>-9.2651757188498385E-2</v>
      </c>
      <c r="M192" s="115">
        <v>282</v>
      </c>
      <c r="N192" s="116">
        <f t="shared" si="59"/>
        <v>-7.0422535211267512E-3</v>
      </c>
      <c r="O192" s="116">
        <f t="shared" si="61"/>
        <v>1.4310344827586206</v>
      </c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55"/>
        <v>-0.96941896024464835</v>
      </c>
      <c r="G193" s="115">
        <v>130</v>
      </c>
      <c r="H193" s="116">
        <f t="shared" si="56"/>
        <v>12</v>
      </c>
      <c r="I193" s="115">
        <v>194</v>
      </c>
      <c r="J193" s="116">
        <f t="shared" si="57"/>
        <v>0.49230769230769234</v>
      </c>
      <c r="K193" s="115">
        <v>55</v>
      </c>
      <c r="L193" s="116">
        <f t="shared" si="58"/>
        <v>-0.71649484536082475</v>
      </c>
      <c r="M193" s="115"/>
      <c r="N193" s="116"/>
      <c r="O193" s="116"/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55"/>
        <v>-0.78813559322033899</v>
      </c>
      <c r="G194" s="115">
        <v>156</v>
      </c>
      <c r="H194" s="116">
        <f t="shared" si="56"/>
        <v>5.24</v>
      </c>
      <c r="I194" s="115">
        <v>46</v>
      </c>
      <c r="J194" s="116">
        <f t="shared" si="57"/>
        <v>-0.70512820512820507</v>
      </c>
      <c r="K194" s="115">
        <v>181</v>
      </c>
      <c r="L194" s="116">
        <f t="shared" si="58"/>
        <v>2.9347826086956523</v>
      </c>
      <c r="M194" s="115"/>
      <c r="N194" s="116"/>
      <c r="O194" s="116"/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55"/>
        <v>-0.86274509803921573</v>
      </c>
      <c r="G195" s="115">
        <v>392</v>
      </c>
      <c r="H195" s="116">
        <f t="shared" si="56"/>
        <v>8.3333333333333339</v>
      </c>
      <c r="I195" s="115">
        <v>81</v>
      </c>
      <c r="J195" s="116">
        <f t="shared" si="57"/>
        <v>-0.79336734693877553</v>
      </c>
      <c r="K195" s="115">
        <v>301</v>
      </c>
      <c r="L195" s="116">
        <f t="shared" si="58"/>
        <v>2.7160493827160495</v>
      </c>
      <c r="M195" s="115"/>
      <c r="N195" s="116"/>
      <c r="O195" s="116"/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55"/>
        <v>0.54347826086956519</v>
      </c>
      <c r="G196" s="115">
        <v>147</v>
      </c>
      <c r="H196" s="116">
        <f t="shared" si="56"/>
        <v>-0.3098591549295775</v>
      </c>
      <c r="I196" s="115">
        <v>223</v>
      </c>
      <c r="J196" s="116">
        <f t="shared" si="57"/>
        <v>0.51700680272108834</v>
      </c>
      <c r="K196" s="115">
        <v>254</v>
      </c>
      <c r="L196" s="116">
        <f t="shared" si="58"/>
        <v>0.13901345291479816</v>
      </c>
      <c r="M196" s="115"/>
      <c r="N196" s="116"/>
      <c r="O196" s="116"/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55"/>
        <v>-0.74445740956826145</v>
      </c>
      <c r="G197" s="118">
        <v>1459</v>
      </c>
      <c r="H197" s="119">
        <f t="shared" si="56"/>
        <v>0.33242009132420081</v>
      </c>
      <c r="I197" s="118">
        <v>2254</v>
      </c>
      <c r="J197" s="119">
        <f t="shared" si="57"/>
        <v>0.544893762851268</v>
      </c>
      <c r="K197" s="118">
        <v>2628</v>
      </c>
      <c r="L197" s="119">
        <f t="shared" si="58"/>
        <v>0.16592724046140206</v>
      </c>
      <c r="M197" s="118">
        <v>1761</v>
      </c>
      <c r="N197" s="119">
        <v>-4.137180185084377E-2</v>
      </c>
      <c r="O197" s="119">
        <v>-0.48144876325088337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6" t="s">
        <v>273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C7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242</v>
      </c>
      <c r="M206" s="113" t="s">
        <v>69</v>
      </c>
      <c r="N206" s="112" t="s">
        <v>264</v>
      </c>
      <c r="O206" s="112" t="s">
        <v>265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62">IFERROR(E207/C207-1,"-")</f>
        <v>-0.44556451612903225</v>
      </c>
      <c r="G207" s="115">
        <v>51</v>
      </c>
      <c r="H207" s="116">
        <f t="shared" ref="H207:H219" si="63">IFERROR(G207/E207-1,"-")</f>
        <v>-0.81454545454545457</v>
      </c>
      <c r="I207" s="115">
        <v>459</v>
      </c>
      <c r="J207" s="116">
        <f t="shared" ref="J207:J219" si="64">IFERROR(I207/G207-1,"-")</f>
        <v>8</v>
      </c>
      <c r="K207" s="115">
        <v>201</v>
      </c>
      <c r="L207" s="116">
        <f t="shared" ref="L207:L219" si="65">IFERROR(K207/I207-1,"-")</f>
        <v>-0.56209150326797386</v>
      </c>
      <c r="M207" s="115">
        <v>520</v>
      </c>
      <c r="N207" s="116">
        <f t="shared" ref="N207:N215" si="66">IFERROR(M207/K207-1,"-")</f>
        <v>1.5870646766169156</v>
      </c>
      <c r="O207" s="116">
        <f t="shared" ref="O207" si="67">M207/C207-1</f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62"/>
        <v>-0.41279069767441856</v>
      </c>
      <c r="G208" s="115">
        <v>101</v>
      </c>
      <c r="H208" s="116">
        <f t="shared" si="63"/>
        <v>-0.66666666666666674</v>
      </c>
      <c r="I208" s="115">
        <v>335</v>
      </c>
      <c r="J208" s="116">
        <f t="shared" si="64"/>
        <v>2.3168316831683167</v>
      </c>
      <c r="K208" s="115">
        <v>189</v>
      </c>
      <c r="L208" s="116">
        <f t="shared" si="65"/>
        <v>-0.43582089552238801</v>
      </c>
      <c r="M208" s="115">
        <v>670</v>
      </c>
      <c r="N208" s="116">
        <f t="shared" si="66"/>
        <v>2.5449735449735451</v>
      </c>
      <c r="O208" s="116">
        <f>IFERROR(M208/C208-1,"-")</f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62"/>
        <v>-0.98373983739837401</v>
      </c>
      <c r="G209" s="115">
        <v>82</v>
      </c>
      <c r="H209" s="116">
        <f t="shared" si="63"/>
        <v>7.1999999999999993</v>
      </c>
      <c r="I209" s="115">
        <v>257</v>
      </c>
      <c r="J209" s="116">
        <f t="shared" si="64"/>
        <v>2.1341463414634148</v>
      </c>
      <c r="K209" s="115">
        <v>324</v>
      </c>
      <c r="L209" s="116">
        <f t="shared" si="65"/>
        <v>0.26070038910505833</v>
      </c>
      <c r="M209" s="115">
        <v>586</v>
      </c>
      <c r="N209" s="116">
        <f t="shared" si="66"/>
        <v>0.80864197530864201</v>
      </c>
      <c r="O209" s="116">
        <f t="shared" ref="O209:O218" si="68">IFERROR(M209/C209-1,"-")</f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62"/>
        <v>-1</v>
      </c>
      <c r="G210" s="115">
        <v>110</v>
      </c>
      <c r="H210" s="116" t="str">
        <f t="shared" si="63"/>
        <v>-</v>
      </c>
      <c r="I210" s="115">
        <v>150</v>
      </c>
      <c r="J210" s="116">
        <f t="shared" si="64"/>
        <v>0.36363636363636354</v>
      </c>
      <c r="K210" s="115">
        <v>135</v>
      </c>
      <c r="L210" s="116">
        <f t="shared" si="65"/>
        <v>-9.9999999999999978E-2</v>
      </c>
      <c r="M210" s="115">
        <v>430</v>
      </c>
      <c r="N210" s="116">
        <f t="shared" si="66"/>
        <v>2.1851851851851851</v>
      </c>
      <c r="O210" s="116">
        <f t="shared" si="68"/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62"/>
        <v>-1</v>
      </c>
      <c r="G211" s="115">
        <v>131</v>
      </c>
      <c r="H211" s="116" t="str">
        <f t="shared" si="63"/>
        <v>-</v>
      </c>
      <c r="I211" s="115">
        <v>131</v>
      </c>
      <c r="J211" s="116">
        <f t="shared" si="64"/>
        <v>0</v>
      </c>
      <c r="K211" s="115">
        <v>93</v>
      </c>
      <c r="L211" s="116">
        <f t="shared" si="65"/>
        <v>-0.29007633587786263</v>
      </c>
      <c r="M211" s="115">
        <v>61</v>
      </c>
      <c r="N211" s="116">
        <f t="shared" si="66"/>
        <v>-0.34408602150537637</v>
      </c>
      <c r="O211" s="116">
        <f t="shared" si="68"/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62"/>
        <v>-1</v>
      </c>
      <c r="G212" s="115">
        <v>96</v>
      </c>
      <c r="H212" s="116" t="str">
        <f t="shared" si="63"/>
        <v>-</v>
      </c>
      <c r="I212" s="115">
        <v>154</v>
      </c>
      <c r="J212" s="116">
        <f t="shared" si="64"/>
        <v>0.60416666666666674</v>
      </c>
      <c r="K212" s="115">
        <v>117</v>
      </c>
      <c r="L212" s="116">
        <f t="shared" si="65"/>
        <v>-0.24025974025974028</v>
      </c>
      <c r="M212" s="115">
        <v>40</v>
      </c>
      <c r="N212" s="116">
        <f t="shared" si="66"/>
        <v>-0.65811965811965811</v>
      </c>
      <c r="O212" s="116">
        <f t="shared" si="68"/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62"/>
        <v>-1</v>
      </c>
      <c r="G213" s="115">
        <v>162</v>
      </c>
      <c r="H213" s="116" t="str">
        <f t="shared" si="63"/>
        <v>-</v>
      </c>
      <c r="I213" s="115">
        <v>377</v>
      </c>
      <c r="J213" s="116">
        <f t="shared" si="64"/>
        <v>1.3271604938271606</v>
      </c>
      <c r="K213" s="115">
        <v>118</v>
      </c>
      <c r="L213" s="116">
        <f t="shared" si="65"/>
        <v>-0.6870026525198939</v>
      </c>
      <c r="M213" s="115">
        <v>232</v>
      </c>
      <c r="N213" s="116">
        <f t="shared" si="66"/>
        <v>0.96610169491525433</v>
      </c>
      <c r="O213" s="116">
        <f t="shared" si="68"/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62"/>
        <v>-9.0140845070422526E-2</v>
      </c>
      <c r="G214" s="115">
        <v>341</v>
      </c>
      <c r="H214" s="116">
        <f t="shared" si="63"/>
        <v>5.5727554179566541E-2</v>
      </c>
      <c r="I214" s="115">
        <v>218</v>
      </c>
      <c r="J214" s="116">
        <f t="shared" si="64"/>
        <v>-0.36070381231671556</v>
      </c>
      <c r="K214" s="115">
        <v>96</v>
      </c>
      <c r="L214" s="116">
        <f t="shared" si="65"/>
        <v>-0.55963302752293576</v>
      </c>
      <c r="M214" s="115">
        <v>510</v>
      </c>
      <c r="N214" s="116">
        <f t="shared" si="66"/>
        <v>4.3125</v>
      </c>
      <c r="O214" s="116">
        <f t="shared" si="68"/>
        <v>0.43661971830985924</v>
      </c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62"/>
        <v>-1</v>
      </c>
      <c r="G215" s="115">
        <v>216</v>
      </c>
      <c r="H215" s="116" t="str">
        <f t="shared" si="63"/>
        <v>-</v>
      </c>
      <c r="I215" s="115">
        <v>101</v>
      </c>
      <c r="J215" s="116">
        <f t="shared" si="64"/>
        <v>-0.53240740740740744</v>
      </c>
      <c r="K215" s="115">
        <v>141</v>
      </c>
      <c r="L215" s="116">
        <f t="shared" si="65"/>
        <v>0.39603960396039595</v>
      </c>
      <c r="M215" s="115"/>
      <c r="N215" s="116"/>
      <c r="O215" s="116"/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62"/>
        <v>-0.93772893772893773</v>
      </c>
      <c r="G216" s="115">
        <v>272</v>
      </c>
      <c r="H216" s="116">
        <f t="shared" si="63"/>
        <v>15</v>
      </c>
      <c r="I216" s="115">
        <v>281</v>
      </c>
      <c r="J216" s="116">
        <f t="shared" si="64"/>
        <v>3.3088235294117752E-2</v>
      </c>
      <c r="K216" s="115">
        <v>435</v>
      </c>
      <c r="L216" s="116">
        <f t="shared" si="65"/>
        <v>0.54804270462633453</v>
      </c>
      <c r="M216" s="115"/>
      <c r="N216" s="116"/>
      <c r="O216" s="116"/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62"/>
        <v>-0.9923371647509579</v>
      </c>
      <c r="G217" s="115">
        <v>301</v>
      </c>
      <c r="H217" s="116">
        <f t="shared" si="63"/>
        <v>149.5</v>
      </c>
      <c r="I217" s="115">
        <v>323</v>
      </c>
      <c r="J217" s="116">
        <f t="shared" si="64"/>
        <v>7.3089700996677776E-2</v>
      </c>
      <c r="K217" s="115">
        <v>698</v>
      </c>
      <c r="L217" s="116">
        <f t="shared" si="65"/>
        <v>1.1609907120743035</v>
      </c>
      <c r="M217" s="115"/>
      <c r="N217" s="116"/>
      <c r="O217" s="116"/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62"/>
        <v>-0.47058823529411764</v>
      </c>
      <c r="G218" s="115">
        <v>328</v>
      </c>
      <c r="H218" s="116">
        <f t="shared" si="63"/>
        <v>6.2888888888888888</v>
      </c>
      <c r="I218" s="115">
        <v>267</v>
      </c>
      <c r="J218" s="116">
        <f t="shared" si="64"/>
        <v>-0.18597560975609762</v>
      </c>
      <c r="K218" s="115">
        <v>264</v>
      </c>
      <c r="L218" s="116">
        <f t="shared" si="65"/>
        <v>-1.1235955056179803E-2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62"/>
        <v>-0.70859143549690273</v>
      </c>
      <c r="G219" s="118">
        <v>2191</v>
      </c>
      <c r="H219" s="119">
        <f t="shared" si="63"/>
        <v>1.0249537892791127</v>
      </c>
      <c r="I219" s="118">
        <v>3053</v>
      </c>
      <c r="J219" s="119">
        <f t="shared" si="64"/>
        <v>0.39342765860337736</v>
      </c>
      <c r="K219" s="118">
        <v>2811</v>
      </c>
      <c r="L219" s="119">
        <f t="shared" si="65"/>
        <v>-7.9266295447101176E-2</v>
      </c>
      <c r="M219" s="118">
        <v>3049</v>
      </c>
      <c r="N219" s="119">
        <v>1.3951296150824821</v>
      </c>
      <c r="O219" s="119">
        <v>3.6369816451393699E-2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6" t="s">
        <v>274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88" t="s">
        <v>128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C7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242</v>
      </c>
      <c r="M228" s="113" t="s">
        <v>69</v>
      </c>
      <c r="N228" s="112" t="s">
        <v>264</v>
      </c>
      <c r="O228" s="112" t="s">
        <v>265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69">IFERROR(E229/C229-1,"-")</f>
        <v>-0.35302806499261452</v>
      </c>
      <c r="G229" s="115">
        <v>5</v>
      </c>
      <c r="H229" s="116">
        <f t="shared" ref="H229:H241" si="70">IFERROR(G229/E229-1,"-")</f>
        <v>-0.98858447488584478</v>
      </c>
      <c r="I229" s="115">
        <v>69</v>
      </c>
      <c r="J229" s="116">
        <f t="shared" ref="J229:J241" si="71">IFERROR(I229/G229-1,"-")</f>
        <v>12.8</v>
      </c>
      <c r="K229" s="115">
        <v>111</v>
      </c>
      <c r="L229" s="116">
        <f t="shared" ref="L229:L241" si="72">IFERROR(K229/I229-1,"-")</f>
        <v>0.60869565217391308</v>
      </c>
      <c r="M229" s="115">
        <v>153</v>
      </c>
      <c r="N229" s="116">
        <f t="shared" ref="N229:N237" si="73">IFERROR(M229/K229-1,"-")</f>
        <v>0.37837837837837829</v>
      </c>
      <c r="O229" s="116">
        <f t="shared" ref="O229" si="74">M229/C229-1</f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69"/>
        <v>-0.69047619047619047</v>
      </c>
      <c r="G230" s="115">
        <v>0</v>
      </c>
      <c r="H230" s="116">
        <f t="shared" si="70"/>
        <v>-1</v>
      </c>
      <c r="I230" s="115">
        <v>56</v>
      </c>
      <c r="J230" s="116" t="str">
        <f t="shared" si="71"/>
        <v>-</v>
      </c>
      <c r="K230" s="115">
        <v>210</v>
      </c>
      <c r="L230" s="116">
        <f t="shared" si="72"/>
        <v>2.75</v>
      </c>
      <c r="M230" s="115">
        <v>120</v>
      </c>
      <c r="N230" s="116">
        <f t="shared" si="73"/>
        <v>-0.4285714285714286</v>
      </c>
      <c r="O230" s="116">
        <f>IFERROR(M230/C230-1,"-")</f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69"/>
        <v>1.50561797752809</v>
      </c>
      <c r="G231" s="115">
        <v>15</v>
      </c>
      <c r="H231" s="116">
        <f t="shared" si="70"/>
        <v>-0.93273542600896864</v>
      </c>
      <c r="I231" s="115">
        <v>56</v>
      </c>
      <c r="J231" s="116">
        <f t="shared" si="71"/>
        <v>2.7333333333333334</v>
      </c>
      <c r="K231" s="115">
        <v>126</v>
      </c>
      <c r="L231" s="116">
        <f t="shared" si="72"/>
        <v>1.25</v>
      </c>
      <c r="M231" s="115">
        <v>82</v>
      </c>
      <c r="N231" s="116">
        <f t="shared" si="73"/>
        <v>-0.34920634920634919</v>
      </c>
      <c r="O231" s="116">
        <f t="shared" ref="O231:O240" si="75">IFERROR(M231/C231-1,"-")</f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69"/>
        <v>-1</v>
      </c>
      <c r="G232" s="115">
        <v>23</v>
      </c>
      <c r="H232" s="116" t="str">
        <f t="shared" si="70"/>
        <v>-</v>
      </c>
      <c r="I232" s="115">
        <v>16</v>
      </c>
      <c r="J232" s="116">
        <f t="shared" si="71"/>
        <v>-0.30434782608695654</v>
      </c>
      <c r="K232" s="115">
        <v>29</v>
      </c>
      <c r="L232" s="116">
        <f t="shared" si="72"/>
        <v>0.8125</v>
      </c>
      <c r="M232" s="115">
        <v>2</v>
      </c>
      <c r="N232" s="116">
        <f t="shared" si="73"/>
        <v>-0.93103448275862066</v>
      </c>
      <c r="O232" s="116">
        <f t="shared" si="75"/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69"/>
        <v>-1</v>
      </c>
      <c r="G233" s="115">
        <v>64</v>
      </c>
      <c r="H233" s="116" t="str">
        <f t="shared" si="70"/>
        <v>-</v>
      </c>
      <c r="I233" s="115">
        <v>4</v>
      </c>
      <c r="J233" s="116">
        <f t="shared" si="71"/>
        <v>-0.9375</v>
      </c>
      <c r="K233" s="115">
        <v>12</v>
      </c>
      <c r="L233" s="116">
        <f t="shared" si="72"/>
        <v>2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0</v>
      </c>
      <c r="J234" s="116">
        <f t="shared" si="71"/>
        <v>-1</v>
      </c>
      <c r="K234" s="115">
        <v>24</v>
      </c>
      <c r="L234" s="116" t="str">
        <f t="shared" si="72"/>
        <v>-</v>
      </c>
      <c r="M234" s="115">
        <v>0</v>
      </c>
      <c r="N234" s="116">
        <f t="shared" si="73"/>
        <v>-1</v>
      </c>
      <c r="O234" s="116">
        <f t="shared" si="75"/>
        <v>-1</v>
      </c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69"/>
        <v>-1</v>
      </c>
      <c r="G235" s="115">
        <v>61</v>
      </c>
      <c r="H235" s="116" t="str">
        <f t="shared" si="70"/>
        <v>-</v>
      </c>
      <c r="I235" s="115">
        <v>63</v>
      </c>
      <c r="J235" s="116">
        <f t="shared" si="71"/>
        <v>3.2786885245901676E-2</v>
      </c>
      <c r="K235" s="115">
        <v>14</v>
      </c>
      <c r="L235" s="116">
        <f t="shared" si="72"/>
        <v>-0.77777777777777779</v>
      </c>
      <c r="M235" s="115">
        <v>48</v>
      </c>
      <c r="N235" s="116">
        <f t="shared" si="73"/>
        <v>2.4285714285714284</v>
      </c>
      <c r="O235" s="116">
        <f t="shared" si="75"/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69"/>
        <v>-1</v>
      </c>
      <c r="G236" s="115">
        <v>30</v>
      </c>
      <c r="H236" s="116" t="str">
        <f t="shared" si="70"/>
        <v>-</v>
      </c>
      <c r="I236" s="115">
        <v>21</v>
      </c>
      <c r="J236" s="116">
        <f t="shared" si="71"/>
        <v>-0.30000000000000004</v>
      </c>
      <c r="K236" s="115">
        <v>29</v>
      </c>
      <c r="L236" s="116">
        <f t="shared" si="72"/>
        <v>0.38095238095238093</v>
      </c>
      <c r="M236" s="115">
        <v>35</v>
      </c>
      <c r="N236" s="116">
        <f t="shared" si="73"/>
        <v>0.2068965517241379</v>
      </c>
      <c r="O236" s="116">
        <f t="shared" si="75"/>
        <v>-7.8947368421052655E-2</v>
      </c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69"/>
        <v>-1</v>
      </c>
      <c r="G237" s="115">
        <v>0</v>
      </c>
      <c r="H237" s="116" t="str">
        <f t="shared" si="70"/>
        <v>-</v>
      </c>
      <c r="I237" s="115">
        <v>13</v>
      </c>
      <c r="J237" s="116" t="str">
        <f t="shared" si="71"/>
        <v>-</v>
      </c>
      <c r="K237" s="115">
        <v>28</v>
      </c>
      <c r="L237" s="116">
        <f t="shared" si="72"/>
        <v>1.1538461538461537</v>
      </c>
      <c r="M237" s="115"/>
      <c r="N237" s="116"/>
      <c r="O237" s="116"/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69"/>
        <v>-1</v>
      </c>
      <c r="G238" s="115">
        <v>20</v>
      </c>
      <c r="H238" s="116" t="str">
        <f t="shared" si="70"/>
        <v>-</v>
      </c>
      <c r="I238" s="115">
        <v>17</v>
      </c>
      <c r="J238" s="116">
        <f t="shared" si="71"/>
        <v>-0.15000000000000002</v>
      </c>
      <c r="K238" s="115">
        <v>20</v>
      </c>
      <c r="L238" s="116">
        <f t="shared" si="72"/>
        <v>0.17647058823529416</v>
      </c>
      <c r="M238" s="115"/>
      <c r="N238" s="116"/>
      <c r="O238" s="116"/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69"/>
        <v>-1</v>
      </c>
      <c r="G239" s="115">
        <v>96</v>
      </c>
      <c r="H239" s="116" t="str">
        <f t="shared" si="70"/>
        <v>-</v>
      </c>
      <c r="I239" s="115">
        <v>62</v>
      </c>
      <c r="J239" s="116">
        <f t="shared" si="71"/>
        <v>-0.35416666666666663</v>
      </c>
      <c r="K239" s="115">
        <v>62</v>
      </c>
      <c r="L239" s="116">
        <f t="shared" si="72"/>
        <v>0</v>
      </c>
      <c r="M239" s="115"/>
      <c r="N239" s="116"/>
      <c r="O239" s="116"/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69"/>
        <v>-1</v>
      </c>
      <c r="G240" s="115">
        <v>105</v>
      </c>
      <c r="H240" s="116" t="str">
        <f t="shared" si="70"/>
        <v>-</v>
      </c>
      <c r="I240" s="115">
        <v>177</v>
      </c>
      <c r="J240" s="116">
        <f t="shared" si="71"/>
        <v>0.68571428571428572</v>
      </c>
      <c r="K240" s="115">
        <v>139</v>
      </c>
      <c r="L240" s="116">
        <f t="shared" si="72"/>
        <v>-0.21468926553672318</v>
      </c>
      <c r="M240" s="115"/>
      <c r="N240" s="116"/>
      <c r="O240" s="116"/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69"/>
        <v>-0.60011217049915877</v>
      </c>
      <c r="G241" s="118">
        <v>445</v>
      </c>
      <c r="H241" s="119">
        <f t="shared" si="70"/>
        <v>-0.37587657784011219</v>
      </c>
      <c r="I241" s="118">
        <v>554</v>
      </c>
      <c r="J241" s="119">
        <f t="shared" si="71"/>
        <v>0.24494382022471917</v>
      </c>
      <c r="K241" s="118">
        <v>804</v>
      </c>
      <c r="L241" s="119">
        <f t="shared" si="72"/>
        <v>0.45126353790613716</v>
      </c>
      <c r="M241" s="118">
        <v>440</v>
      </c>
      <c r="N241" s="119">
        <v>-0.2072072072072072</v>
      </c>
      <c r="O241" s="119">
        <v>-0.59107806691449816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6" t="s">
        <v>275</v>
      </c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88" t="s">
        <v>131</v>
      </c>
      <c r="D252" s="289"/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90"/>
    </row>
    <row r="253" spans="2:16" ht="22.5" thickTop="1" thickBot="1" x14ac:dyDescent="0.3">
      <c r="B253" s="109"/>
      <c r="C253" s="291">
        <f>C7</f>
        <v>2019</v>
      </c>
      <c r="D253" s="292"/>
      <c r="E253" s="293">
        <v>2020</v>
      </c>
      <c r="F253" s="292"/>
      <c r="G253" s="293">
        <v>2021</v>
      </c>
      <c r="H253" s="292"/>
      <c r="I253" s="293">
        <v>2022</v>
      </c>
      <c r="J253" s="292"/>
      <c r="K253" s="293">
        <v>2023</v>
      </c>
      <c r="L253" s="292"/>
      <c r="M253" s="293">
        <v>2024</v>
      </c>
      <c r="N253" s="294"/>
      <c r="O253" s="295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242</v>
      </c>
      <c r="M254" s="113" t="s">
        <v>69</v>
      </c>
      <c r="N254" s="112" t="s">
        <v>264</v>
      </c>
      <c r="O254" s="112" t="s">
        <v>265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76">IFERROR(E255/C255-1,"-")</f>
        <v>-0.10100166944908184</v>
      </c>
      <c r="G255" s="115">
        <v>14</v>
      </c>
      <c r="H255" s="116">
        <f t="shared" si="76"/>
        <v>-0.98700092850510679</v>
      </c>
      <c r="I255" s="115">
        <v>82</v>
      </c>
      <c r="J255" s="116">
        <f t="shared" si="76"/>
        <v>4.8571428571428568</v>
      </c>
      <c r="K255" s="115">
        <v>135</v>
      </c>
      <c r="L255" s="116">
        <f t="shared" ref="L255:L267" si="77">IFERROR(K255/I255-1,"-")</f>
        <v>0.64634146341463405</v>
      </c>
      <c r="M255" s="115">
        <v>49</v>
      </c>
      <c r="N255" s="116">
        <f t="shared" ref="N255:N263" si="78">IFERROR(M255/K255-1,"-")</f>
        <v>-0.63703703703703707</v>
      </c>
      <c r="O255" s="116">
        <f t="shared" ref="O255" si="79">M255/C255-1</f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76"/>
        <v>0.17209302325581399</v>
      </c>
      <c r="G256" s="115">
        <v>0</v>
      </c>
      <c r="H256" s="116">
        <f t="shared" si="76"/>
        <v>-1</v>
      </c>
      <c r="I256" s="115">
        <v>102</v>
      </c>
      <c r="J256" s="116" t="str">
        <f t="shared" si="76"/>
        <v>-</v>
      </c>
      <c r="K256" s="115">
        <v>147</v>
      </c>
      <c r="L256" s="116">
        <f t="shared" si="77"/>
        <v>0.44117647058823528</v>
      </c>
      <c r="M256" s="115">
        <v>198</v>
      </c>
      <c r="N256" s="116">
        <f t="shared" si="78"/>
        <v>0.34693877551020402</v>
      </c>
      <c r="O256" s="116">
        <f>IFERROR(M256/C256-1,"-")</f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76"/>
        <v>1.65</v>
      </c>
      <c r="G257" s="115">
        <v>26</v>
      </c>
      <c r="H257" s="116">
        <f t="shared" si="76"/>
        <v>-0.83647798742138368</v>
      </c>
      <c r="I257" s="115">
        <v>41</v>
      </c>
      <c r="J257" s="116">
        <f t="shared" si="76"/>
        <v>0.57692307692307687</v>
      </c>
      <c r="K257" s="115">
        <v>100</v>
      </c>
      <c r="L257" s="116">
        <f t="shared" si="77"/>
        <v>1.4390243902439024</v>
      </c>
      <c r="M257" s="115">
        <v>40</v>
      </c>
      <c r="N257" s="116">
        <f t="shared" si="78"/>
        <v>-0.6</v>
      </c>
      <c r="O257" s="116">
        <f t="shared" ref="O257:O266" si="80">IFERROR(M257/C257-1,"-")</f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76"/>
        <v>-1</v>
      </c>
      <c r="G258" s="115">
        <v>6</v>
      </c>
      <c r="H258" s="116" t="str">
        <f t="shared" si="76"/>
        <v>-</v>
      </c>
      <c r="I258" s="115">
        <v>7</v>
      </c>
      <c r="J258" s="116">
        <f t="shared" si="76"/>
        <v>0.16666666666666674</v>
      </c>
      <c r="K258" s="115">
        <v>54</v>
      </c>
      <c r="L258" s="116">
        <f t="shared" si="77"/>
        <v>6.7142857142857144</v>
      </c>
      <c r="M258" s="115">
        <v>77</v>
      </c>
      <c r="N258" s="116">
        <f t="shared" si="78"/>
        <v>0.42592592592592582</v>
      </c>
      <c r="O258" s="116">
        <f t="shared" si="80"/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76"/>
        <v>-1</v>
      </c>
      <c r="G259" s="115">
        <v>9</v>
      </c>
      <c r="H259" s="116" t="str">
        <f t="shared" si="76"/>
        <v>-</v>
      </c>
      <c r="I259" s="115">
        <v>10</v>
      </c>
      <c r="J259" s="116">
        <f t="shared" si="76"/>
        <v>0.11111111111111116</v>
      </c>
      <c r="K259" s="115">
        <v>2</v>
      </c>
      <c r="L259" s="116">
        <f t="shared" si="77"/>
        <v>-0.8</v>
      </c>
      <c r="M259" s="115">
        <v>0</v>
      </c>
      <c r="N259" s="116">
        <f t="shared" si="78"/>
        <v>-1</v>
      </c>
      <c r="O259" s="116">
        <f t="shared" si="80"/>
        <v>-1</v>
      </c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1</v>
      </c>
      <c r="J260" s="116" t="str">
        <f t="shared" si="76"/>
        <v>-</v>
      </c>
      <c r="K260" s="115">
        <v>5</v>
      </c>
      <c r="L260" s="116">
        <f t="shared" si="77"/>
        <v>4</v>
      </c>
      <c r="M260" s="115">
        <v>1</v>
      </c>
      <c r="N260" s="116">
        <f t="shared" si="78"/>
        <v>-0.8</v>
      </c>
      <c r="O260" s="116">
        <f t="shared" si="80"/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76"/>
        <v>-1</v>
      </c>
      <c r="G261" s="115">
        <v>17</v>
      </c>
      <c r="H261" s="116" t="str">
        <f t="shared" si="76"/>
        <v>-</v>
      </c>
      <c r="I261" s="115">
        <v>11</v>
      </c>
      <c r="J261" s="116">
        <f t="shared" si="76"/>
        <v>-0.3529411764705882</v>
      </c>
      <c r="K261" s="115">
        <v>0</v>
      </c>
      <c r="L261" s="116">
        <f t="shared" si="77"/>
        <v>-1</v>
      </c>
      <c r="M261" s="115">
        <v>0</v>
      </c>
      <c r="N261" s="116" t="str">
        <f t="shared" si="78"/>
        <v>-</v>
      </c>
      <c r="O261" s="116">
        <f t="shared" si="80"/>
        <v>-1</v>
      </c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76"/>
        <v>-1</v>
      </c>
      <c r="G262" s="115">
        <v>38</v>
      </c>
      <c r="H262" s="116" t="str">
        <f t="shared" si="76"/>
        <v>-</v>
      </c>
      <c r="I262" s="115">
        <v>4</v>
      </c>
      <c r="J262" s="116">
        <f t="shared" si="76"/>
        <v>-0.89473684210526316</v>
      </c>
      <c r="K262" s="115">
        <v>15</v>
      </c>
      <c r="L262" s="116">
        <f t="shared" si="77"/>
        <v>2.75</v>
      </c>
      <c r="M262" s="115">
        <v>13</v>
      </c>
      <c r="N262" s="116">
        <f t="shared" si="78"/>
        <v>-0.1333333333333333</v>
      </c>
      <c r="O262" s="116">
        <f t="shared" si="80"/>
        <v>-0.63888888888888884</v>
      </c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76"/>
        <v>-1</v>
      </c>
      <c r="G263" s="115">
        <v>2</v>
      </c>
      <c r="H263" s="116" t="str">
        <f t="shared" si="76"/>
        <v>-</v>
      </c>
      <c r="I263" s="115">
        <v>0</v>
      </c>
      <c r="J263" s="116">
        <f t="shared" si="76"/>
        <v>-1</v>
      </c>
      <c r="K263" s="115">
        <v>0</v>
      </c>
      <c r="L263" s="116" t="str">
        <f t="shared" si="77"/>
        <v>-</v>
      </c>
      <c r="M263" s="115"/>
      <c r="N263" s="116"/>
      <c r="O263" s="116"/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76"/>
        <v>-0.93258426966292141</v>
      </c>
      <c r="G264" s="115">
        <v>52</v>
      </c>
      <c r="H264" s="116">
        <f t="shared" si="76"/>
        <v>7.6666666666666661</v>
      </c>
      <c r="I264" s="115">
        <v>13</v>
      </c>
      <c r="J264" s="116">
        <f t="shared" si="76"/>
        <v>-0.75</v>
      </c>
      <c r="K264" s="115">
        <v>62</v>
      </c>
      <c r="L264" s="116">
        <f t="shared" si="77"/>
        <v>3.7692307692307692</v>
      </c>
      <c r="M264" s="115"/>
      <c r="N264" s="116"/>
      <c r="O264" s="116"/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76"/>
        <v>-0.97645211930926212</v>
      </c>
      <c r="G265" s="115">
        <v>157</v>
      </c>
      <c r="H265" s="116">
        <f t="shared" si="76"/>
        <v>9.4666666666666668</v>
      </c>
      <c r="I265" s="115">
        <v>16</v>
      </c>
      <c r="J265" s="116">
        <f t="shared" si="76"/>
        <v>-0.89808917197452232</v>
      </c>
      <c r="K265" s="115">
        <v>42</v>
      </c>
      <c r="L265" s="116">
        <f t="shared" si="77"/>
        <v>1.625</v>
      </c>
      <c r="M265" s="115"/>
      <c r="N265" s="116"/>
      <c r="O265" s="116"/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76"/>
        <v>-0.98129921259842523</v>
      </c>
      <c r="G266" s="115">
        <v>111</v>
      </c>
      <c r="H266" s="116">
        <f t="shared" si="76"/>
        <v>4.8421052631578947</v>
      </c>
      <c r="I266" s="115">
        <v>131</v>
      </c>
      <c r="J266" s="116">
        <f t="shared" si="76"/>
        <v>0.18018018018018012</v>
      </c>
      <c r="K266" s="115">
        <v>73</v>
      </c>
      <c r="L266" s="116">
        <f t="shared" si="77"/>
        <v>-0.4427480916030534</v>
      </c>
      <c r="M266" s="115"/>
      <c r="N266" s="116"/>
      <c r="O266" s="116"/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76"/>
        <v>-0.55942446043165472</v>
      </c>
      <c r="G267" s="118">
        <v>432</v>
      </c>
      <c r="H267" s="119">
        <f t="shared" si="76"/>
        <v>-0.71783148269105168</v>
      </c>
      <c r="I267" s="118">
        <v>418</v>
      </c>
      <c r="J267" s="119">
        <f t="shared" si="76"/>
        <v>-3.240740740740744E-2</v>
      </c>
      <c r="K267" s="118">
        <v>635</v>
      </c>
      <c r="L267" s="119">
        <f t="shared" si="77"/>
        <v>0.51913875598086134</v>
      </c>
      <c r="M267" s="118">
        <v>378</v>
      </c>
      <c r="N267" s="119">
        <v>-0.1746724890829694</v>
      </c>
      <c r="O267" s="119">
        <v>-0.7793345008756567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9F0F1-D808-4F4F-8E0C-33AC4E0EBC87}">
  <sheetPr>
    <tabColor rgb="FFF29140"/>
  </sheetPr>
  <dimension ref="A4:P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262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v>2019</v>
      </c>
      <c r="D7" s="292"/>
      <c r="E7" s="293" t="s">
        <v>276</v>
      </c>
      <c r="F7" s="292"/>
      <c r="G7" s="293" t="s">
        <v>277</v>
      </c>
      <c r="H7" s="292"/>
      <c r="I7" s="293" t="s">
        <v>278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L21" si="0">IFERROR(E9/C9-1,"-")</f>
        <v>-0.1447052601602864</v>
      </c>
      <c r="G9" s="115">
        <v>2960</v>
      </c>
      <c r="H9" s="116">
        <f t="shared" si="0"/>
        <v>-0.85920852359208522</v>
      </c>
      <c r="I9" s="115">
        <v>13922</v>
      </c>
      <c r="J9" s="116">
        <f t="shared" si="0"/>
        <v>3.7033783783783782</v>
      </c>
      <c r="K9" s="115">
        <v>17982</v>
      </c>
      <c r="L9" s="116">
        <f t="shared" si="0"/>
        <v>0.29162476655652925</v>
      </c>
      <c r="M9" s="115">
        <v>21297</v>
      </c>
      <c r="N9" s="116">
        <f t="shared" ref="N9:N16" si="1">IFERROR(M9/K9-1,"-")</f>
        <v>0.18435101768435103</v>
      </c>
      <c r="O9" s="116">
        <f t="shared" ref="O9" si="2">IFERROR(M9/C9-1,"-")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0"/>
        <v>-0.90155567551651372</v>
      </c>
      <c r="I10" s="115">
        <v>13217</v>
      </c>
      <c r="J10" s="116">
        <f t="shared" si="0"/>
        <v>5.5887337986041876</v>
      </c>
      <c r="K10" s="115">
        <v>16181</v>
      </c>
      <c r="L10" s="116">
        <f t="shared" si="0"/>
        <v>0.22425663917681771</v>
      </c>
      <c r="M10" s="115">
        <v>18659</v>
      </c>
      <c r="N10" s="116">
        <f t="shared" si="1"/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0"/>
        <v>-0.68541784874766964</v>
      </c>
      <c r="I11" s="115">
        <v>17020</v>
      </c>
      <c r="J11" s="116">
        <f t="shared" si="0"/>
        <v>3.3854676629734604</v>
      </c>
      <c r="K11" s="115">
        <v>18269</v>
      </c>
      <c r="L11" s="116">
        <f t="shared" si="0"/>
        <v>7.3384253819036349E-2</v>
      </c>
      <c r="M11" s="115">
        <v>20797</v>
      </c>
      <c r="N11" s="116">
        <f t="shared" si="1"/>
        <v>0.13837648475559683</v>
      </c>
      <c r="O11" s="116">
        <f t="shared" ref="O11:O16" si="3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0"/>
        <v>-</v>
      </c>
      <c r="I12" s="115">
        <v>12113</v>
      </c>
      <c r="J12" s="116">
        <f t="shared" si="0"/>
        <v>2.3637878367120244</v>
      </c>
      <c r="K12" s="115">
        <v>13117</v>
      </c>
      <c r="L12" s="116">
        <f t="shared" si="0"/>
        <v>8.2886155370263337E-2</v>
      </c>
      <c r="M12" s="115">
        <v>14586</v>
      </c>
      <c r="N12" s="116">
        <f t="shared" si="1"/>
        <v>0.11199207135778</v>
      </c>
      <c r="O12" s="116">
        <f t="shared" si="3"/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0"/>
        <v>-</v>
      </c>
      <c r="I13" s="115">
        <v>11098</v>
      </c>
      <c r="J13" s="116">
        <f t="shared" si="0"/>
        <v>2.3417645287563986</v>
      </c>
      <c r="K13" s="115">
        <v>10740</v>
      </c>
      <c r="L13" s="116">
        <f t="shared" si="0"/>
        <v>-3.2258064516129004E-2</v>
      </c>
      <c r="M13" s="115">
        <v>7817</v>
      </c>
      <c r="N13" s="116">
        <f t="shared" si="1"/>
        <v>-0.27216014897579144</v>
      </c>
      <c r="O13" s="116">
        <f t="shared" si="3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0"/>
        <v>-</v>
      </c>
      <c r="I14" s="115">
        <v>11814</v>
      </c>
      <c r="J14" s="116">
        <f t="shared" si="0"/>
        <v>1.0467775467775469</v>
      </c>
      <c r="K14" s="115">
        <v>11134</v>
      </c>
      <c r="L14" s="116">
        <f t="shared" si="0"/>
        <v>-5.7558828508549209E-2</v>
      </c>
      <c r="M14" s="115">
        <v>12283</v>
      </c>
      <c r="N14" s="116">
        <f t="shared" si="1"/>
        <v>0.10319741332854315</v>
      </c>
      <c r="O14" s="116">
        <f t="shared" si="3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0"/>
        <v>-</v>
      </c>
      <c r="I15" s="115">
        <v>11471</v>
      </c>
      <c r="J15" s="116">
        <f t="shared" si="0"/>
        <v>0.32017493382437556</v>
      </c>
      <c r="K15" s="115">
        <v>10514</v>
      </c>
      <c r="L15" s="116">
        <f t="shared" si="0"/>
        <v>-8.3427774387586084E-2</v>
      </c>
      <c r="M15" s="115">
        <v>12513</v>
      </c>
      <c r="N15" s="116">
        <f t="shared" si="1"/>
        <v>0.1901274491154652</v>
      </c>
      <c r="O15" s="116">
        <f t="shared" si="3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0"/>
        <v>1.920429515418502</v>
      </c>
      <c r="I16" s="115">
        <v>14845</v>
      </c>
      <c r="J16" s="116">
        <f t="shared" si="0"/>
        <v>0.39954746865277646</v>
      </c>
      <c r="K16" s="115">
        <v>12529</v>
      </c>
      <c r="L16" s="116">
        <f t="shared" si="0"/>
        <v>-0.15601212529471198</v>
      </c>
      <c r="M16" s="115">
        <v>16653</v>
      </c>
      <c r="N16" s="116">
        <f t="shared" si="1"/>
        <v>0.32915635725117731</v>
      </c>
      <c r="O16" s="116">
        <f t="shared" si="3"/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0"/>
        <v>10.772594752186588</v>
      </c>
      <c r="I17" s="115">
        <v>13618</v>
      </c>
      <c r="J17" s="116">
        <f t="shared" si="0"/>
        <v>0.12415387155357438</v>
      </c>
      <c r="K17" s="115">
        <v>13736</v>
      </c>
      <c r="L17" s="116">
        <f t="shared" si="0"/>
        <v>8.6650022029666207E-3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0"/>
        <v>12.117434507678411</v>
      </c>
      <c r="I18" s="115">
        <v>14638</v>
      </c>
      <c r="J18" s="116">
        <f t="shared" si="0"/>
        <v>8.0572963294538447E-3</v>
      </c>
      <c r="K18" s="115">
        <v>17811</v>
      </c>
      <c r="L18" s="116">
        <f t="shared" si="0"/>
        <v>0.21676458532586418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0"/>
        <v>5.8981559094719191</v>
      </c>
      <c r="I19" s="115">
        <v>16513</v>
      </c>
      <c r="J19" s="116">
        <f t="shared" si="0"/>
        <v>3.2808797618324448E-3</v>
      </c>
      <c r="K19" s="115">
        <v>20095</v>
      </c>
      <c r="L19" s="116">
        <f t="shared" si="0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0"/>
        <v>3.9370838881491341</v>
      </c>
      <c r="I20" s="115">
        <v>18070</v>
      </c>
      <c r="J20" s="116">
        <f t="shared" si="0"/>
        <v>0.21839390465915987</v>
      </c>
      <c r="K20" s="115">
        <v>19927</v>
      </c>
      <c r="L20" s="116">
        <f t="shared" si="0"/>
        <v>0.1027670171555064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0"/>
        <v>0.51301417081577938</v>
      </c>
      <c r="I21" s="118">
        <v>168339</v>
      </c>
      <c r="J21" s="119">
        <f t="shared" si="0"/>
        <v>0.70449160608331129</v>
      </c>
      <c r="K21" s="118">
        <v>182035</v>
      </c>
      <c r="L21" s="119">
        <f t="shared" si="0"/>
        <v>8.1359637398344953E-2</v>
      </c>
      <c r="M21" s="118">
        <v>124605</v>
      </c>
      <c r="N21" s="119">
        <v>0.12799413394166526</v>
      </c>
      <c r="O21" s="119">
        <v>-0.17467014624841037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279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137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v>2019</v>
      </c>
      <c r="D29" s="292"/>
      <c r="E29" s="293" t="s">
        <v>276</v>
      </c>
      <c r="F29" s="292"/>
      <c r="G29" s="293" t="s">
        <v>277</v>
      </c>
      <c r="H29" s="292"/>
      <c r="I29" s="293" t="s">
        <v>278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J43" si="4">IFERROR(E31/C31-1,"-")</f>
        <v>-0.18514064624071946</v>
      </c>
      <c r="G31" s="115">
        <v>2960</v>
      </c>
      <c r="H31" s="116">
        <f t="shared" si="4"/>
        <v>-0.81007378889958293</v>
      </c>
      <c r="I31" s="115">
        <v>13922</v>
      </c>
      <c r="J31" s="116">
        <f t="shared" si="4"/>
        <v>3.7033783783783782</v>
      </c>
      <c r="K31" s="115">
        <v>17515</v>
      </c>
      <c r="L31" s="116">
        <f t="shared" ref="L31:L43" si="5">IFERROR(K31/I31-1,"-")</f>
        <v>0.2580807355265049</v>
      </c>
      <c r="M31" s="115">
        <v>20913</v>
      </c>
      <c r="N31" s="116">
        <f t="shared" ref="N31:N38" si="6">IFERROR(M31/K31-1,"-")</f>
        <v>0.1940051384527548</v>
      </c>
      <c r="O31" s="116">
        <f t="shared" ref="O31" si="7">IFERROR(M31/C31-1,"-")</f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4"/>
        <v>2.9049876958165743E-2</v>
      </c>
      <c r="G32" s="115">
        <v>2006</v>
      </c>
      <c r="H32" s="116">
        <f t="shared" si="4"/>
        <v>-0.88299795858850971</v>
      </c>
      <c r="I32" s="115">
        <v>13217</v>
      </c>
      <c r="J32" s="116">
        <f t="shared" si="4"/>
        <v>5.5887337986041876</v>
      </c>
      <c r="K32" s="115">
        <v>15801</v>
      </c>
      <c r="L32" s="116">
        <f t="shared" si="5"/>
        <v>0.1955057880003026</v>
      </c>
      <c r="M32" s="115">
        <v>18321</v>
      </c>
      <c r="N32" s="116">
        <f t="shared" si="6"/>
        <v>0.15948357698879811</v>
      </c>
      <c r="O32" s="116">
        <f>IFERROR(M32/C32-1,"-")</f>
        <v>9.9633875517675996E-2</v>
      </c>
    </row>
    <row r="33" spans="2:15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4"/>
        <v>-0.52009828009828007</v>
      </c>
      <c r="G33" s="115">
        <v>3881</v>
      </c>
      <c r="H33" s="116">
        <f t="shared" si="4"/>
        <v>-0.60260086012697112</v>
      </c>
      <c r="I33" s="115">
        <v>17020</v>
      </c>
      <c r="J33" s="116">
        <f t="shared" si="4"/>
        <v>3.3854676629734604</v>
      </c>
      <c r="K33" s="115">
        <v>17964</v>
      </c>
      <c r="L33" s="116">
        <f t="shared" si="5"/>
        <v>5.5464159811985825E-2</v>
      </c>
      <c r="M33" s="115">
        <v>20362</v>
      </c>
      <c r="N33" s="116">
        <f t="shared" si="6"/>
        <v>0.13348920062346914</v>
      </c>
      <c r="O33" s="116">
        <f t="shared" ref="O33:O38" si="8">IFERROR(M33/C33-1,"-")</f>
        <v>5.8968058968056347E-4</v>
      </c>
    </row>
    <row r="34" spans="2:15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4"/>
        <v>-1</v>
      </c>
      <c r="G34" s="115">
        <v>3601</v>
      </c>
      <c r="H34" s="116" t="str">
        <f t="shared" si="4"/>
        <v>-</v>
      </c>
      <c r="I34" s="115">
        <v>12113</v>
      </c>
      <c r="J34" s="116">
        <f t="shared" si="4"/>
        <v>2.3637878367120244</v>
      </c>
      <c r="K34" s="115">
        <v>12757</v>
      </c>
      <c r="L34" s="116">
        <f t="shared" si="5"/>
        <v>5.3166019978535539E-2</v>
      </c>
      <c r="M34" s="115">
        <v>14295</v>
      </c>
      <c r="N34" s="116">
        <f t="shared" si="6"/>
        <v>0.12056126048443994</v>
      </c>
      <c r="O34" s="116">
        <f t="shared" si="8"/>
        <v>0.10685249709639955</v>
      </c>
    </row>
    <row r="35" spans="2:15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4"/>
        <v>-1</v>
      </c>
      <c r="G35" s="115">
        <v>3321</v>
      </c>
      <c r="H35" s="116" t="str">
        <f t="shared" si="4"/>
        <v>-</v>
      </c>
      <c r="I35" s="115">
        <v>11098</v>
      </c>
      <c r="J35" s="116">
        <f t="shared" si="4"/>
        <v>2.3417645287563986</v>
      </c>
      <c r="K35" s="115">
        <v>10423</v>
      </c>
      <c r="L35" s="116">
        <f t="shared" si="5"/>
        <v>-6.0821769688232163E-2</v>
      </c>
      <c r="M35" s="115">
        <v>7607</v>
      </c>
      <c r="N35" s="116">
        <f t="shared" si="6"/>
        <v>-0.27017173558476448</v>
      </c>
      <c r="O35" s="116">
        <f t="shared" si="8"/>
        <v>-0.42178473700212826</v>
      </c>
    </row>
    <row r="36" spans="2:15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4"/>
        <v>-1</v>
      </c>
      <c r="G36" s="115">
        <v>5772</v>
      </c>
      <c r="H36" s="116" t="str">
        <f t="shared" si="4"/>
        <v>-</v>
      </c>
      <c r="I36" s="115">
        <v>11814</v>
      </c>
      <c r="J36" s="116">
        <f t="shared" si="4"/>
        <v>1.0467775467775469</v>
      </c>
      <c r="K36" s="115">
        <v>10883</v>
      </c>
      <c r="L36" s="116">
        <f t="shared" si="5"/>
        <v>-7.8804807855087144E-2</v>
      </c>
      <c r="M36" s="115">
        <v>12135</v>
      </c>
      <c r="N36" s="116">
        <f t="shared" si="6"/>
        <v>0.11504180832491051</v>
      </c>
      <c r="O36" s="116">
        <f t="shared" si="8"/>
        <v>-0.23510872990860388</v>
      </c>
    </row>
    <row r="37" spans="2:15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4"/>
        <v>-1</v>
      </c>
      <c r="G37" s="115">
        <v>8689</v>
      </c>
      <c r="H37" s="116" t="str">
        <f t="shared" si="4"/>
        <v>-</v>
      </c>
      <c r="I37" s="115">
        <v>11471</v>
      </c>
      <c r="J37" s="116">
        <f t="shared" si="4"/>
        <v>0.32017493382437556</v>
      </c>
      <c r="K37" s="115">
        <v>10245</v>
      </c>
      <c r="L37" s="116">
        <f t="shared" si="5"/>
        <v>-0.1068782146281928</v>
      </c>
      <c r="M37" s="115">
        <v>12144</v>
      </c>
      <c r="N37" s="116">
        <f t="shared" si="6"/>
        <v>0.18535871156661776</v>
      </c>
      <c r="O37" s="116">
        <f t="shared" si="8"/>
        <v>-9.7838199242255453E-2</v>
      </c>
    </row>
    <row r="38" spans="2:15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4"/>
        <v>-0.74350282485875707</v>
      </c>
      <c r="G38" s="115">
        <v>10607</v>
      </c>
      <c r="H38" s="116">
        <f t="shared" si="4"/>
        <v>1.920429515418502</v>
      </c>
      <c r="I38" s="115">
        <v>14845</v>
      </c>
      <c r="J38" s="116">
        <f t="shared" si="4"/>
        <v>0.39954746865277646</v>
      </c>
      <c r="K38" s="115">
        <v>12145</v>
      </c>
      <c r="L38" s="116">
        <f t="shared" si="5"/>
        <v>-0.18187942068036378</v>
      </c>
      <c r="M38" s="115">
        <v>16288</v>
      </c>
      <c r="N38" s="116">
        <f t="shared" si="6"/>
        <v>0.34112803622890087</v>
      </c>
      <c r="O38" s="116">
        <f t="shared" si="8"/>
        <v>0.15028248587570614</v>
      </c>
    </row>
    <row r="39" spans="2:15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4"/>
        <v>-0.93847533632286995</v>
      </c>
      <c r="G39" s="115">
        <v>12114</v>
      </c>
      <c r="H39" s="116">
        <f t="shared" si="4"/>
        <v>10.772594752186588</v>
      </c>
      <c r="I39" s="115">
        <v>13618</v>
      </c>
      <c r="J39" s="116">
        <f t="shared" si="4"/>
        <v>0.12415387155357438</v>
      </c>
      <c r="K39" s="115">
        <v>13480</v>
      </c>
      <c r="L39" s="116">
        <f t="shared" si="5"/>
        <v>-1.0133646644147398E-2</v>
      </c>
      <c r="M39" s="115"/>
      <c r="N39" s="116"/>
      <c r="O39" s="116"/>
    </row>
    <row r="40" spans="2:15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4"/>
        <v>-0.9269499802032467</v>
      </c>
      <c r="G40" s="115">
        <v>14521</v>
      </c>
      <c r="H40" s="116">
        <f t="shared" si="4"/>
        <v>12.117434507678411</v>
      </c>
      <c r="I40" s="115">
        <v>14638</v>
      </c>
      <c r="J40" s="116">
        <f t="shared" si="4"/>
        <v>8.0572963294538447E-3</v>
      </c>
      <c r="K40" s="115">
        <v>17535</v>
      </c>
      <c r="L40" s="116">
        <f t="shared" si="5"/>
        <v>0.197909550485039</v>
      </c>
      <c r="M40" s="115"/>
      <c r="N40" s="116"/>
      <c r="O40" s="116"/>
    </row>
    <row r="41" spans="2:15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4"/>
        <v>-0.86711962575183787</v>
      </c>
      <c r="G41" s="115">
        <v>16459</v>
      </c>
      <c r="H41" s="116">
        <f t="shared" si="4"/>
        <v>5.8981559094719191</v>
      </c>
      <c r="I41" s="115">
        <v>16231</v>
      </c>
      <c r="J41" s="116">
        <f t="shared" si="4"/>
        <v>-1.3852603438848088E-2</v>
      </c>
      <c r="K41" s="115">
        <v>19598</v>
      </c>
      <c r="L41" s="116">
        <f t="shared" si="5"/>
        <v>0.20744254821021513</v>
      </c>
      <c r="M41" s="115"/>
      <c r="N41" s="116"/>
      <c r="O41" s="116"/>
    </row>
    <row r="42" spans="2:15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4"/>
        <v>-0.82626800069400264</v>
      </c>
      <c r="G42" s="115">
        <v>14831</v>
      </c>
      <c r="H42" s="116">
        <f t="shared" si="4"/>
        <v>3.9370838881491341</v>
      </c>
      <c r="I42" s="115">
        <v>17723</v>
      </c>
      <c r="J42" s="116">
        <f t="shared" si="4"/>
        <v>0.19499696581484738</v>
      </c>
      <c r="K42" s="115">
        <v>19489</v>
      </c>
      <c r="L42" s="116">
        <f t="shared" si="5"/>
        <v>9.9644529707160201E-2</v>
      </c>
      <c r="M42" s="115"/>
      <c r="N42" s="116"/>
      <c r="O42" s="116"/>
    </row>
    <row r="43" spans="2:15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4"/>
        <v>-0.71977491961414786</v>
      </c>
      <c r="G43" s="118">
        <v>98762</v>
      </c>
      <c r="H43" s="119">
        <f t="shared" si="4"/>
        <v>0.82780893157884994</v>
      </c>
      <c r="I43" s="118">
        <v>167710</v>
      </c>
      <c r="J43" s="119">
        <f t="shared" si="4"/>
        <v>0.69812275976590188</v>
      </c>
      <c r="K43" s="118">
        <v>177835</v>
      </c>
      <c r="L43" s="119">
        <f t="shared" si="5"/>
        <v>6.0372070836563152E-2</v>
      </c>
      <c r="M43" s="118">
        <v>122065</v>
      </c>
      <c r="N43" s="119">
        <v>0.13303258982855759</v>
      </c>
      <c r="O43" s="119">
        <v>-2.8871704297738998E-2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9" spans="2:16" ht="48.75" customHeight="1" thickBot="1" x14ac:dyDescent="0.3">
      <c r="B49" s="266" t="s">
        <v>280</v>
      </c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  <c r="O49" s="266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4"/>
      <c r="N50" s="4"/>
      <c r="P50" s="1" t="s">
        <v>115</v>
      </c>
    </row>
    <row r="51" spans="2:16" ht="22.5" thickTop="1" thickBot="1" x14ac:dyDescent="0.3">
      <c r="B51" s="121" t="s">
        <v>96</v>
      </c>
      <c r="C51" s="288" t="s">
        <v>32</v>
      </c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90"/>
    </row>
    <row r="52" spans="2:16" ht="22.5" thickTop="1" thickBot="1" x14ac:dyDescent="0.3">
      <c r="B52" s="109"/>
      <c r="C52" s="291">
        <v>2019</v>
      </c>
      <c r="D52" s="292"/>
      <c r="E52" s="293" t="s">
        <v>276</v>
      </c>
      <c r="F52" s="292"/>
      <c r="G52" s="293" t="s">
        <v>277</v>
      </c>
      <c r="H52" s="292"/>
      <c r="I52" s="293" t="s">
        <v>278</v>
      </c>
      <c r="J52" s="292"/>
      <c r="K52" s="293">
        <v>2023</v>
      </c>
      <c r="L52" s="292"/>
      <c r="M52" s="293">
        <v>2024</v>
      </c>
      <c r="N52" s="294"/>
      <c r="O52" s="295"/>
    </row>
    <row r="53" spans="2:16" ht="16.5" thickTop="1" thickBot="1" x14ac:dyDescent="0.3">
      <c r="B53" s="85"/>
      <c r="C53" s="111" t="s">
        <v>69</v>
      </c>
      <c r="D53" s="112" t="str">
        <f>CONCATENATE("var ",RIGHT(C52,2),"/",RIGHT(C52-1,2))</f>
        <v>var 19/18</v>
      </c>
      <c r="E53" s="113" t="s">
        <v>69</v>
      </c>
      <c r="F53" s="112" t="str">
        <f>CONCATENATE("var ",RIGHT(E52,2),"/",RIGHT(C52,2))</f>
        <v>var 20/19</v>
      </c>
      <c r="G53" s="113" t="s">
        <v>69</v>
      </c>
      <c r="H53" s="112" t="str">
        <f>CONCATENATE("var ",RIGHT(G52,2),"/",RIGHT(E52,2))</f>
        <v>var 21/20</v>
      </c>
      <c r="I53" s="113" t="s">
        <v>69</v>
      </c>
      <c r="J53" s="112" t="str">
        <f>CONCATENATE("var ",RIGHT(I52,2),"/",RIGHT(G52,2))</f>
        <v>var 22/21</v>
      </c>
      <c r="K53" s="113" t="s">
        <v>69</v>
      </c>
      <c r="L53" s="112" t="str">
        <f>CONCATENATE("var ",RIGHT(K52,2),"/",RIGHT(I52,2))</f>
        <v>var 23/22</v>
      </c>
      <c r="M53" s="113" t="s">
        <v>69</v>
      </c>
      <c r="N53" s="112" t="str">
        <f>CONCATENATE("var ",RIGHT(M52,2),"/",RIGHT(K52,2))</f>
        <v>var 24/23</v>
      </c>
      <c r="O53" s="112" t="str">
        <f>CONCATENATE("var ",RIGHT(M52,2),"/",RIGHT(C52,2))</f>
        <v>var 24/19</v>
      </c>
    </row>
    <row r="54" spans="2:16" x14ac:dyDescent="0.25">
      <c r="B54" s="114" t="s">
        <v>71</v>
      </c>
      <c r="C54" s="115">
        <f>C9-C31</f>
        <v>5455</v>
      </c>
      <c r="D54" s="116">
        <v>2.3452157598499168E-2</v>
      </c>
      <c r="E54" s="115">
        <f>E9-E31</f>
        <v>5439</v>
      </c>
      <c r="F54" s="116">
        <f t="shared" ref="F54:J66" si="9">IFERROR(E54/C54-1,"-")</f>
        <v>-2.9330889092575863E-3</v>
      </c>
      <c r="G54" s="115">
        <f>G9-G31</f>
        <v>0</v>
      </c>
      <c r="H54" s="116">
        <f t="shared" si="9"/>
        <v>-1</v>
      </c>
      <c r="I54" s="115">
        <f>I9-I31</f>
        <v>0</v>
      </c>
      <c r="J54" s="116" t="str">
        <f t="shared" si="9"/>
        <v>-</v>
      </c>
      <c r="K54" s="115">
        <f>K9-K31</f>
        <v>467</v>
      </c>
      <c r="L54" s="116" t="str">
        <f t="shared" ref="L54:L66" si="10">IFERROR(K54/I54-1,"-")</f>
        <v>-</v>
      </c>
      <c r="M54" s="115">
        <f>M9-M31</f>
        <v>384</v>
      </c>
      <c r="N54" s="116">
        <f t="shared" ref="N54:N62" si="11">IFERROR(M54/K54-1,"-")</f>
        <v>-0.17773019271948609</v>
      </c>
      <c r="O54" s="116">
        <f t="shared" ref="O54" si="12">IFERROR(M54/C54-1,"-")</f>
        <v>-0.92960586617781849</v>
      </c>
    </row>
    <row r="55" spans="2:16" x14ac:dyDescent="0.25">
      <c r="B55" s="114" t="s">
        <v>73</v>
      </c>
      <c r="C55" s="115">
        <f t="shared" ref="C55" si="13">C10-C32</f>
        <v>3223</v>
      </c>
      <c r="D55" s="116">
        <v>-0.20143706640237857</v>
      </c>
      <c r="E55" s="115">
        <f t="shared" ref="E55" si="14">E10-E32</f>
        <v>3232</v>
      </c>
      <c r="F55" s="116">
        <f t="shared" si="9"/>
        <v>2.7924294135899252E-3</v>
      </c>
      <c r="G55" s="115">
        <f t="shared" ref="G55" si="15">G10-G32</f>
        <v>0</v>
      </c>
      <c r="H55" s="116">
        <f t="shared" si="9"/>
        <v>-1</v>
      </c>
      <c r="I55" s="115">
        <f t="shared" ref="I55" si="16">I10-I32</f>
        <v>0</v>
      </c>
      <c r="J55" s="116" t="str">
        <f t="shared" si="9"/>
        <v>-</v>
      </c>
      <c r="K55" s="115">
        <f t="shared" ref="K55:M66" si="17">K10-K32</f>
        <v>380</v>
      </c>
      <c r="L55" s="116" t="str">
        <f t="shared" si="10"/>
        <v>-</v>
      </c>
      <c r="M55" s="115">
        <f t="shared" si="17"/>
        <v>338</v>
      </c>
      <c r="N55" s="116">
        <f t="shared" si="11"/>
        <v>-0.11052631578947369</v>
      </c>
      <c r="O55" s="116">
        <f>IFERROR(M55/C55-1,"-")</f>
        <v>-0.89512876202295999</v>
      </c>
    </row>
    <row r="56" spans="2:16" x14ac:dyDescent="0.25">
      <c r="B56" s="114" t="s">
        <v>75</v>
      </c>
      <c r="C56" s="115">
        <f t="shared" ref="C56" si="18">C11-C33</f>
        <v>3759</v>
      </c>
      <c r="D56" s="116">
        <v>-0.14373576309794989</v>
      </c>
      <c r="E56" s="115">
        <f t="shared" ref="E56" si="19">E11-E33</f>
        <v>2571</v>
      </c>
      <c r="F56" s="116">
        <f t="shared" si="9"/>
        <v>-0.31604150039904233</v>
      </c>
      <c r="G56" s="115">
        <f t="shared" ref="G56" si="20">G11-G33</f>
        <v>0</v>
      </c>
      <c r="H56" s="116">
        <f t="shared" si="9"/>
        <v>-1</v>
      </c>
      <c r="I56" s="115">
        <f t="shared" ref="I56" si="21">I11-I33</f>
        <v>0</v>
      </c>
      <c r="J56" s="116" t="str">
        <f t="shared" si="9"/>
        <v>-</v>
      </c>
      <c r="K56" s="115">
        <f t="shared" si="17"/>
        <v>305</v>
      </c>
      <c r="L56" s="116" t="str">
        <f t="shared" si="10"/>
        <v>-</v>
      </c>
      <c r="M56" s="115">
        <f t="shared" si="17"/>
        <v>435</v>
      </c>
      <c r="N56" s="116">
        <f t="shared" si="11"/>
        <v>0.42622950819672134</v>
      </c>
      <c r="O56" s="116">
        <f t="shared" ref="O56:O65" si="22">IFERROR(M56/C56-1,"-")</f>
        <v>-0.88427773343974458</v>
      </c>
    </row>
    <row r="57" spans="2:16" x14ac:dyDescent="0.25">
      <c r="B57" s="114" t="s">
        <v>77</v>
      </c>
      <c r="C57" s="115">
        <f t="shared" ref="C57" si="23">C12-C34</f>
        <v>2008</v>
      </c>
      <c r="D57" s="116">
        <v>-0.31043956043956045</v>
      </c>
      <c r="E57" s="115">
        <f t="shared" ref="E57" si="24">E12-E34</f>
        <v>0</v>
      </c>
      <c r="F57" s="116">
        <f t="shared" si="9"/>
        <v>-1</v>
      </c>
      <c r="G57" s="115">
        <f t="shared" ref="G57" si="25">G12-G34</f>
        <v>0</v>
      </c>
      <c r="H57" s="116" t="str">
        <f t="shared" si="9"/>
        <v>-</v>
      </c>
      <c r="I57" s="115">
        <f t="shared" ref="I57" si="26">I12-I34</f>
        <v>0</v>
      </c>
      <c r="J57" s="116" t="str">
        <f t="shared" si="9"/>
        <v>-</v>
      </c>
      <c r="K57" s="115">
        <f t="shared" si="17"/>
        <v>360</v>
      </c>
      <c r="L57" s="116" t="str">
        <f t="shared" si="10"/>
        <v>-</v>
      </c>
      <c r="M57" s="115">
        <f t="shared" si="17"/>
        <v>291</v>
      </c>
      <c r="N57" s="116">
        <f t="shared" si="11"/>
        <v>-0.19166666666666665</v>
      </c>
      <c r="O57" s="116">
        <f t="shared" si="22"/>
        <v>-0.85507968127490042</v>
      </c>
    </row>
    <row r="58" spans="2:16" x14ac:dyDescent="0.25">
      <c r="B58" s="114" t="s">
        <v>79</v>
      </c>
      <c r="C58" s="115">
        <f t="shared" ref="C58" si="27">C13-C35</f>
        <v>2656</v>
      </c>
      <c r="D58" s="116">
        <v>6.1550759392485999E-2</v>
      </c>
      <c r="E58" s="115">
        <f t="shared" ref="E58" si="28">E13-E35</f>
        <v>0</v>
      </c>
      <c r="F58" s="116">
        <f t="shared" si="9"/>
        <v>-1</v>
      </c>
      <c r="G58" s="115">
        <f t="shared" ref="G58" si="29">G13-G35</f>
        <v>0</v>
      </c>
      <c r="H58" s="116" t="str">
        <f t="shared" si="9"/>
        <v>-</v>
      </c>
      <c r="I58" s="115">
        <f t="shared" ref="I58" si="30">I13-I35</f>
        <v>0</v>
      </c>
      <c r="J58" s="116" t="str">
        <f t="shared" si="9"/>
        <v>-</v>
      </c>
      <c r="K58" s="115">
        <f t="shared" si="17"/>
        <v>317</v>
      </c>
      <c r="L58" s="116" t="str">
        <f t="shared" si="10"/>
        <v>-</v>
      </c>
      <c r="M58" s="115">
        <f t="shared" si="17"/>
        <v>210</v>
      </c>
      <c r="N58" s="116">
        <f t="shared" si="11"/>
        <v>-0.33753943217665616</v>
      </c>
      <c r="O58" s="116">
        <f t="shared" si="22"/>
        <v>-0.92093373493975905</v>
      </c>
    </row>
    <row r="59" spans="2:16" x14ac:dyDescent="0.25">
      <c r="B59" s="114" t="s">
        <v>81</v>
      </c>
      <c r="C59" s="115">
        <f t="shared" ref="C59" si="31">C14-C36</f>
        <v>2260</v>
      </c>
      <c r="D59" s="116">
        <v>0.18947368421052624</v>
      </c>
      <c r="E59" s="115">
        <f t="shared" ref="E59" si="32">E14-E36</f>
        <v>0</v>
      </c>
      <c r="F59" s="116">
        <f t="shared" si="9"/>
        <v>-1</v>
      </c>
      <c r="G59" s="115">
        <f t="shared" ref="G59" si="33">G14-G36</f>
        <v>0</v>
      </c>
      <c r="H59" s="116" t="str">
        <f t="shared" si="9"/>
        <v>-</v>
      </c>
      <c r="I59" s="115">
        <f t="shared" ref="I59" si="34">I14-I36</f>
        <v>0</v>
      </c>
      <c r="J59" s="116" t="str">
        <f t="shared" si="9"/>
        <v>-</v>
      </c>
      <c r="K59" s="115">
        <f t="shared" si="17"/>
        <v>251</v>
      </c>
      <c r="L59" s="116" t="str">
        <f t="shared" si="10"/>
        <v>-</v>
      </c>
      <c r="M59" s="115">
        <f t="shared" si="17"/>
        <v>148</v>
      </c>
      <c r="N59" s="116">
        <f t="shared" si="11"/>
        <v>-0.41035856573705176</v>
      </c>
      <c r="O59" s="116">
        <f t="shared" si="22"/>
        <v>-0.93451327433628317</v>
      </c>
    </row>
    <row r="60" spans="2:16" x14ac:dyDescent="0.25">
      <c r="B60" s="114" t="s">
        <v>83</v>
      </c>
      <c r="C60" s="115">
        <f t="shared" ref="C60" si="35">C15-C37</f>
        <v>3483</v>
      </c>
      <c r="D60" s="116">
        <v>0.48086734693877542</v>
      </c>
      <c r="E60" s="115">
        <f t="shared" ref="E60" si="36">E15-E37</f>
        <v>0</v>
      </c>
      <c r="F60" s="116">
        <f t="shared" si="9"/>
        <v>-1</v>
      </c>
      <c r="G60" s="115">
        <f t="shared" ref="G60" si="37">G15-G37</f>
        <v>0</v>
      </c>
      <c r="H60" s="116" t="str">
        <f t="shared" si="9"/>
        <v>-</v>
      </c>
      <c r="I60" s="115">
        <f t="shared" ref="I60" si="38">I15-I37</f>
        <v>0</v>
      </c>
      <c r="J60" s="116" t="str">
        <f t="shared" si="9"/>
        <v>-</v>
      </c>
      <c r="K60" s="115">
        <f t="shared" si="17"/>
        <v>269</v>
      </c>
      <c r="L60" s="116" t="str">
        <f t="shared" si="10"/>
        <v>-</v>
      </c>
      <c r="M60" s="115">
        <f t="shared" si="17"/>
        <v>369</v>
      </c>
      <c r="N60" s="116">
        <f t="shared" si="11"/>
        <v>0.37174721189591087</v>
      </c>
      <c r="O60" s="116">
        <f t="shared" si="22"/>
        <v>-0.89405684754521964</v>
      </c>
    </row>
    <row r="61" spans="2:16" x14ac:dyDescent="0.25">
      <c r="B61" s="114" t="s">
        <v>85</v>
      </c>
      <c r="C61" s="115">
        <f t="shared" ref="C61" si="39">C16-C38</f>
        <v>2438</v>
      </c>
      <c r="D61" s="116">
        <v>-0.22921277268416063</v>
      </c>
      <c r="E61" s="115">
        <f t="shared" ref="E61" si="40">E16-E38</f>
        <v>0</v>
      </c>
      <c r="F61" s="116">
        <f t="shared" si="9"/>
        <v>-1</v>
      </c>
      <c r="G61" s="115">
        <f t="shared" ref="G61" si="41">G16-G38</f>
        <v>0</v>
      </c>
      <c r="H61" s="116" t="str">
        <f t="shared" si="9"/>
        <v>-</v>
      </c>
      <c r="I61" s="115">
        <f t="shared" ref="I61" si="42">I16-I38</f>
        <v>0</v>
      </c>
      <c r="J61" s="116" t="str">
        <f t="shared" si="9"/>
        <v>-</v>
      </c>
      <c r="K61" s="115">
        <f t="shared" si="17"/>
        <v>384</v>
      </c>
      <c r="L61" s="116" t="str">
        <f t="shared" si="10"/>
        <v>-</v>
      </c>
      <c r="M61" s="115">
        <f t="shared" si="17"/>
        <v>365</v>
      </c>
      <c r="N61" s="116">
        <f t="shared" si="11"/>
        <v>-4.947916666666663E-2</v>
      </c>
      <c r="O61" s="116">
        <f t="shared" si="22"/>
        <v>-0.85028712059064804</v>
      </c>
    </row>
    <row r="62" spans="2:16" x14ac:dyDescent="0.25">
      <c r="B62" s="114" t="s">
        <v>87</v>
      </c>
      <c r="C62" s="115">
        <f t="shared" ref="C62" si="43">C17-C39</f>
        <v>3725</v>
      </c>
      <c r="D62" s="116">
        <v>3.5021551724137012E-3</v>
      </c>
      <c r="E62" s="115">
        <f t="shared" ref="E62" si="44">E17-E39</f>
        <v>0</v>
      </c>
      <c r="F62" s="116">
        <f t="shared" si="9"/>
        <v>-1</v>
      </c>
      <c r="G62" s="115">
        <f t="shared" ref="G62" si="45">G17-G39</f>
        <v>0</v>
      </c>
      <c r="H62" s="116" t="str">
        <f t="shared" si="9"/>
        <v>-</v>
      </c>
      <c r="I62" s="115">
        <f t="shared" ref="I62" si="46">I17-I39</f>
        <v>0</v>
      </c>
      <c r="J62" s="116" t="str">
        <f t="shared" si="9"/>
        <v>-</v>
      </c>
      <c r="K62" s="115">
        <f t="shared" si="17"/>
        <v>256</v>
      </c>
      <c r="L62" s="116" t="str">
        <f t="shared" si="10"/>
        <v>-</v>
      </c>
      <c r="M62" s="115">
        <f t="shared" si="17"/>
        <v>0</v>
      </c>
      <c r="N62" s="116">
        <f t="shared" si="11"/>
        <v>-1</v>
      </c>
      <c r="O62" s="116">
        <f t="shared" si="22"/>
        <v>-1</v>
      </c>
    </row>
    <row r="63" spans="2:16" x14ac:dyDescent="0.25">
      <c r="B63" s="114" t="s">
        <v>89</v>
      </c>
      <c r="C63" s="115">
        <f t="shared" ref="C63" si="47">C18-C40</f>
        <v>3447</v>
      </c>
      <c r="D63" s="116">
        <v>0.36623067776456608</v>
      </c>
      <c r="E63" s="115">
        <f t="shared" ref="E63" si="48">E18-E40</f>
        <v>0</v>
      </c>
      <c r="F63" s="116">
        <f t="shared" si="9"/>
        <v>-1</v>
      </c>
      <c r="G63" s="115">
        <f t="shared" ref="G63" si="49">G18-G40</f>
        <v>0</v>
      </c>
      <c r="H63" s="116" t="str">
        <f t="shared" si="9"/>
        <v>-</v>
      </c>
      <c r="I63" s="115">
        <f t="shared" ref="I63" si="50">I18-I40</f>
        <v>0</v>
      </c>
      <c r="J63" s="116" t="str">
        <f t="shared" si="9"/>
        <v>-</v>
      </c>
      <c r="K63" s="115">
        <f t="shared" si="17"/>
        <v>276</v>
      </c>
      <c r="L63" s="116" t="str">
        <f t="shared" si="10"/>
        <v>-</v>
      </c>
      <c r="M63" s="115">
        <f t="shared" si="17"/>
        <v>0</v>
      </c>
      <c r="N63" s="116">
        <f>IFERROR(M63/K63-1,"-")</f>
        <v>-1</v>
      </c>
      <c r="O63" s="116">
        <f t="shared" si="22"/>
        <v>-1</v>
      </c>
    </row>
    <row r="64" spans="2:16" x14ac:dyDescent="0.25">
      <c r="B64" s="114" t="s">
        <v>91</v>
      </c>
      <c r="C64" s="115">
        <f t="shared" ref="C64" si="51">C19-C41</f>
        <v>4815</v>
      </c>
      <c r="D64" s="116">
        <v>-4.5967901723796278E-2</v>
      </c>
      <c r="E64" s="115">
        <f t="shared" ref="E64" si="52">E19-E41</f>
        <v>0</v>
      </c>
      <c r="F64" s="116">
        <f t="shared" si="9"/>
        <v>-1</v>
      </c>
      <c r="G64" s="115">
        <f t="shared" ref="G64" si="53">G19-G41</f>
        <v>0</v>
      </c>
      <c r="H64" s="116" t="str">
        <f t="shared" si="9"/>
        <v>-</v>
      </c>
      <c r="I64" s="115">
        <f t="shared" ref="I64" si="54">I19-I41</f>
        <v>282</v>
      </c>
      <c r="J64" s="116" t="str">
        <f t="shared" si="9"/>
        <v>-</v>
      </c>
      <c r="K64" s="115">
        <f t="shared" si="17"/>
        <v>497</v>
      </c>
      <c r="L64" s="116">
        <f t="shared" si="10"/>
        <v>0.76241134751773054</v>
      </c>
      <c r="M64" s="115">
        <f t="shared" si="17"/>
        <v>0</v>
      </c>
      <c r="N64" s="116">
        <f>IFERROR(M64/K64-1,"-")</f>
        <v>-1</v>
      </c>
      <c r="O64" s="116">
        <f t="shared" si="22"/>
        <v>-1</v>
      </c>
    </row>
    <row r="65" spans="2:15" x14ac:dyDescent="0.25">
      <c r="B65" s="114" t="s">
        <v>93</v>
      </c>
      <c r="C65" s="115">
        <f t="shared" ref="C65" si="55">C20-C42</f>
        <v>4698</v>
      </c>
      <c r="D65" s="116">
        <v>-8.7589823266653766E-2</v>
      </c>
      <c r="E65" s="115">
        <f t="shared" ref="E65" si="56">E20-E42</f>
        <v>0</v>
      </c>
      <c r="F65" s="116">
        <f t="shared" si="9"/>
        <v>-1</v>
      </c>
      <c r="G65" s="115">
        <f t="shared" ref="G65" si="57">G20-G42</f>
        <v>0</v>
      </c>
      <c r="H65" s="116" t="str">
        <f t="shared" si="9"/>
        <v>-</v>
      </c>
      <c r="I65" s="115">
        <f t="shared" ref="I65" si="58">I20-I42</f>
        <v>347</v>
      </c>
      <c r="J65" s="116" t="str">
        <f t="shared" si="9"/>
        <v>-</v>
      </c>
      <c r="K65" s="115">
        <f t="shared" si="17"/>
        <v>438</v>
      </c>
      <c r="L65" s="116">
        <f t="shared" si="10"/>
        <v>0.26224783861671463</v>
      </c>
      <c r="M65" s="115">
        <f t="shared" si="17"/>
        <v>0</v>
      </c>
      <c r="N65" s="116">
        <f>IFERROR(M65/K65-1,"-")</f>
        <v>-1</v>
      </c>
      <c r="O65" s="116">
        <f t="shared" si="22"/>
        <v>-1</v>
      </c>
    </row>
    <row r="66" spans="2:15" ht="15.75" x14ac:dyDescent="0.25">
      <c r="B66" s="117" t="s">
        <v>30</v>
      </c>
      <c r="C66" s="118">
        <f t="shared" ref="C66" si="59">C21-C43</f>
        <v>41967</v>
      </c>
      <c r="D66" s="119">
        <v>-2.4386274874465319E-2</v>
      </c>
      <c r="E66" s="118">
        <f t="shared" ref="E66" si="60">E21-E43</f>
        <v>11242</v>
      </c>
      <c r="F66" s="119">
        <f t="shared" si="9"/>
        <v>-0.73212285843639058</v>
      </c>
      <c r="G66" s="118">
        <f t="shared" ref="G66" si="61">G21-G43</f>
        <v>0</v>
      </c>
      <c r="H66" s="119">
        <f t="shared" si="9"/>
        <v>-1</v>
      </c>
      <c r="I66" s="118">
        <f t="shared" ref="I66" si="62">I21-I43</f>
        <v>629</v>
      </c>
      <c r="J66" s="119" t="str">
        <f t="shared" si="9"/>
        <v>-</v>
      </c>
      <c r="K66" s="118">
        <f t="shared" si="17"/>
        <v>4200</v>
      </c>
      <c r="L66" s="119">
        <f t="shared" si="10"/>
        <v>5.6772655007949124</v>
      </c>
      <c r="M66" s="118">
        <f t="shared" si="17"/>
        <v>2540</v>
      </c>
      <c r="N66" s="119" t="s">
        <v>227</v>
      </c>
      <c r="O66" s="119">
        <v>-1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</row>
    <row r="70" spans="2:15" x14ac:dyDescent="0.25">
      <c r="C70" s="12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2DFF7-13D6-45F8-B806-2238A46508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72" t="s">
        <v>281</v>
      </c>
      <c r="D6" s="172" t="s">
        <v>217</v>
      </c>
      <c r="E6" s="172" t="s">
        <v>228</v>
      </c>
      <c r="F6" s="172" t="s">
        <v>219</v>
      </c>
      <c r="G6" s="172" t="s">
        <v>220</v>
      </c>
      <c r="H6" s="172" t="s">
        <v>221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1FEC-6E9E-45A0-8E41-63AF9F83288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</row>
    <row r="4" spans="1:14" ht="6" customHeight="1" x14ac:dyDescent="0.25"/>
    <row r="5" spans="1:14" ht="15.75" x14ac:dyDescent="0.25">
      <c r="B5" s="143"/>
      <c r="C5" s="298" t="s">
        <v>43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</row>
    <row r="6" spans="1:14" s="144" customFormat="1" ht="72" customHeight="1" x14ac:dyDescent="0.25">
      <c r="B6" s="145"/>
      <c r="C6" s="172" t="s">
        <v>252</v>
      </c>
      <c r="D6" s="172" t="s">
        <v>253</v>
      </c>
      <c r="E6" s="172" t="s">
        <v>254</v>
      </c>
      <c r="F6" s="172" t="s">
        <v>255</v>
      </c>
      <c r="G6" s="172" t="s">
        <v>256</v>
      </c>
      <c r="H6" s="172" t="s">
        <v>257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022F-FD2C-440F-89D8-9E248FC3A0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CFE84-8931-40A2-BA61-5FD784AF335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52507-A45C-47FA-AC54-54FF728965E9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2" t="s">
        <v>40</v>
      </c>
      <c r="E1" s="282"/>
      <c r="F1" s="282"/>
      <c r="G1" s="282"/>
      <c r="H1" s="282"/>
      <c r="I1" s="282"/>
      <c r="J1" s="282"/>
      <c r="K1" s="282"/>
      <c r="L1" s="282"/>
      <c r="M1" s="282"/>
      <c r="N1" s="282"/>
    </row>
    <row r="2" spans="2:18" x14ac:dyDescent="0.25"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217</v>
      </c>
      <c r="F6" s="13" t="s">
        <v>218</v>
      </c>
      <c r="G6" s="13" t="s">
        <v>219</v>
      </c>
      <c r="H6" s="13" t="s">
        <v>220</v>
      </c>
      <c r="I6" s="13" t="s">
        <v>221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67" t="s">
        <v>42</v>
      </c>
      <c r="C7" s="270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68"/>
      <c r="C8" s="271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68"/>
      <c r="C9" s="271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68"/>
      <c r="C10" s="271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68"/>
      <c r="C11" s="271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68"/>
      <c r="C12" s="271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68"/>
      <c r="C13" s="271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68"/>
      <c r="C14" s="271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68"/>
      <c r="C15" s="271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68"/>
      <c r="C16" s="271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68"/>
      <c r="C17" s="272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68"/>
      <c r="C18" s="273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68"/>
      <c r="C19" s="274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68"/>
      <c r="C20" s="274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68"/>
      <c r="C21" s="274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68"/>
      <c r="C22" s="274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68"/>
      <c r="C23" s="274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68"/>
      <c r="C24" s="274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68"/>
      <c r="C25" s="274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68"/>
      <c r="C26" s="274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68"/>
      <c r="C27" s="274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68"/>
      <c r="C28" s="275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68"/>
      <c r="C29" s="270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68"/>
      <c r="C30" s="271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68"/>
      <c r="C31" s="271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68"/>
      <c r="C32" s="271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68"/>
      <c r="C33" s="271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68"/>
      <c r="C34" s="271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68"/>
      <c r="C35" s="271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68"/>
      <c r="C36" s="271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68"/>
      <c r="C37" s="271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68"/>
      <c r="C38" s="271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68"/>
      <c r="C39" s="272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68"/>
      <c r="C40" s="283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68"/>
      <c r="C41" s="284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68"/>
      <c r="C42" s="284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68"/>
      <c r="C43" s="284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68"/>
      <c r="C44" s="284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68"/>
      <c r="C45" s="284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68"/>
      <c r="C46" s="284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68"/>
      <c r="C47" s="284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68"/>
      <c r="C48" s="284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68"/>
      <c r="C49" s="284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68"/>
      <c r="C50" s="285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68"/>
      <c r="C51" s="276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68"/>
      <c r="C52" s="277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68"/>
      <c r="C53" s="277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68"/>
      <c r="C54" s="277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68"/>
      <c r="C55" s="277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68"/>
      <c r="C56" s="277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68"/>
      <c r="C57" s="277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68"/>
      <c r="C58" s="277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68"/>
      <c r="C59" s="277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68"/>
      <c r="C60" s="277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68"/>
      <c r="C61" s="278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68"/>
      <c r="C62" s="279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68"/>
      <c r="C63" s="280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68"/>
      <c r="C64" s="280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68"/>
      <c r="C65" s="280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68"/>
      <c r="C66" s="280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68"/>
      <c r="C67" s="280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68"/>
      <c r="C68" s="280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68"/>
      <c r="C69" s="280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68"/>
      <c r="C70" s="280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68"/>
      <c r="C71" s="280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69"/>
      <c r="C72" s="281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47"/>
    </row>
    <row r="74" spans="2:14" x14ac:dyDescent="0.25">
      <c r="B74" s="265" t="s">
        <v>55</v>
      </c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</row>
    <row r="76" spans="2:14" x14ac:dyDescent="0.25">
      <c r="B76" s="56"/>
    </row>
    <row r="77" spans="2:14" ht="21.75" customHeight="1" thickBot="1" x14ac:dyDescent="0.3">
      <c r="B77" s="266" t="s">
        <v>56</v>
      </c>
      <c r="C77" s="266"/>
      <c r="D77" s="266"/>
      <c r="E77" s="266"/>
      <c r="F77" s="266"/>
      <c r="G77" s="266"/>
      <c r="H77" s="266"/>
      <c r="I77" s="266"/>
      <c r="J77" s="266"/>
      <c r="K77" s="266"/>
      <c r="L77" s="266"/>
      <c r="M77" s="266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222</v>
      </c>
      <c r="F79" s="13" t="s">
        <v>223</v>
      </c>
      <c r="G79" s="13" t="s">
        <v>224</v>
      </c>
      <c r="H79" s="13" t="s">
        <v>225</v>
      </c>
      <c r="I79" s="13" t="s">
        <v>226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67" t="s">
        <v>42</v>
      </c>
      <c r="C80" s="270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68"/>
      <c r="C81" s="271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68"/>
      <c r="C82" s="271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68"/>
      <c r="C83" s="271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68"/>
      <c r="C84" s="271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68"/>
      <c r="C85" s="271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68"/>
      <c r="C86" s="271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68"/>
      <c r="C87" s="271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68"/>
      <c r="C88" s="271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68"/>
      <c r="C89" s="271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68"/>
      <c r="C90" s="272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68"/>
      <c r="C91" s="273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68"/>
      <c r="C92" s="274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68"/>
      <c r="C93" s="274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68"/>
      <c r="C94" s="274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68"/>
      <c r="C95" s="274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68"/>
      <c r="C96" s="274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68"/>
      <c r="C97" s="274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68"/>
      <c r="C98" s="274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68"/>
      <c r="C99" s="274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68"/>
      <c r="C100" s="274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68"/>
      <c r="C101" s="275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68"/>
      <c r="C102" s="270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68"/>
      <c r="C103" s="271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68"/>
      <c r="C104" s="271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68"/>
      <c r="C105" s="271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68"/>
      <c r="C106" s="271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68"/>
      <c r="C107" s="271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68"/>
      <c r="C108" s="271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68"/>
      <c r="C109" s="271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68"/>
      <c r="C110" s="271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68"/>
      <c r="C111" s="271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68"/>
      <c r="C112" s="272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68"/>
      <c r="C113" s="273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68"/>
      <c r="C114" s="274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68"/>
      <c r="C115" s="274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68"/>
      <c r="C116" s="274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68"/>
      <c r="C117" s="274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68"/>
      <c r="C118" s="274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68"/>
      <c r="C119" s="274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68"/>
      <c r="C120" s="274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68"/>
      <c r="C121" s="274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68"/>
      <c r="C122" s="274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68"/>
      <c r="C123" s="275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68"/>
      <c r="C124" s="276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68"/>
      <c r="C125" s="277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68"/>
      <c r="C126" s="277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68"/>
      <c r="C127" s="277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68"/>
      <c r="C128" s="277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68"/>
      <c r="C129" s="277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68"/>
      <c r="C130" s="277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68"/>
      <c r="C131" s="277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68"/>
      <c r="C132" s="277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68"/>
      <c r="C133" s="277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68"/>
      <c r="C134" s="278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68"/>
      <c r="C135" s="279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68"/>
      <c r="C136" s="274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68"/>
      <c r="C137" s="274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68"/>
      <c r="C138" s="274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68"/>
      <c r="C139" s="274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68"/>
      <c r="C140" s="274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68"/>
      <c r="C141" s="274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68"/>
      <c r="C142" s="274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68"/>
      <c r="C143" s="274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68"/>
      <c r="C144" s="274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69"/>
      <c r="C145" s="275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3"/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47"/>
    </row>
    <row r="147" spans="2:14" x14ac:dyDescent="0.25">
      <c r="B147" s="265" t="s">
        <v>55</v>
      </c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265"/>
    </row>
    <row r="148" spans="2:14" x14ac:dyDescent="0.25">
      <c r="B148" s="60"/>
    </row>
    <row r="150" spans="2:14" ht="21.75" thickBot="1" x14ac:dyDescent="0.3">
      <c r="B150" s="266" t="s">
        <v>56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7" t="s">
        <v>42</v>
      </c>
      <c r="C153" s="270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8"/>
      <c r="C154" s="271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8"/>
      <c r="C155" s="271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8"/>
      <c r="C156" s="271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8"/>
      <c r="C157" s="271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8"/>
      <c r="C158" s="271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8"/>
      <c r="C159" s="271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8"/>
      <c r="C160" s="271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8"/>
      <c r="C161" s="271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8"/>
      <c r="C162" s="271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8"/>
      <c r="C163" s="272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8"/>
      <c r="C164" s="273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8"/>
      <c r="C165" s="274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8"/>
      <c r="C166" s="274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8"/>
      <c r="C167" s="274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8"/>
      <c r="C168" s="274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8"/>
      <c r="C169" s="274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8"/>
      <c r="C170" s="274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8"/>
      <c r="C171" s="274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8"/>
      <c r="C172" s="274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8"/>
      <c r="C173" s="274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8"/>
      <c r="C174" s="275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8"/>
      <c r="C175" s="270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8"/>
      <c r="C176" s="271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8"/>
      <c r="C177" s="271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8"/>
      <c r="C178" s="271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8"/>
      <c r="C179" s="271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8"/>
      <c r="C180" s="271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8"/>
      <c r="C181" s="271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8"/>
      <c r="C182" s="271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8"/>
      <c r="C183" s="271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8"/>
      <c r="C184" s="271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8"/>
      <c r="C185" s="272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8"/>
      <c r="C186" s="273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8"/>
      <c r="C187" s="274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8"/>
      <c r="C188" s="274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8"/>
      <c r="C189" s="274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8"/>
      <c r="C190" s="274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8"/>
      <c r="C191" s="274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8"/>
      <c r="C192" s="274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8"/>
      <c r="C193" s="274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8"/>
      <c r="C194" s="274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8"/>
      <c r="C195" s="274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8"/>
      <c r="C196" s="275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8"/>
      <c r="C197" s="276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8"/>
      <c r="C198" s="277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8"/>
      <c r="C199" s="277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8"/>
      <c r="C200" s="277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8"/>
      <c r="C201" s="277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8"/>
      <c r="C202" s="277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8"/>
      <c r="C203" s="277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8"/>
      <c r="C204" s="277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8"/>
      <c r="C205" s="277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8"/>
      <c r="C206" s="277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8"/>
      <c r="C207" s="278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8"/>
      <c r="C208" s="279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8"/>
      <c r="C209" s="274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8"/>
      <c r="C210" s="274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8"/>
      <c r="C211" s="274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8"/>
      <c r="C212" s="274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8"/>
      <c r="C213" s="274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8"/>
      <c r="C214" s="274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8"/>
      <c r="C215" s="274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8"/>
      <c r="C216" s="274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8"/>
      <c r="C217" s="274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69"/>
      <c r="C218" s="275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47"/>
    </row>
    <row r="220" spans="2:14" x14ac:dyDescent="0.25">
      <c r="B220" s="265" t="s">
        <v>55</v>
      </c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BDC9F-ECEE-494E-B577-B78C06C6CDD5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6" t="s">
        <v>282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 t="shared" ref="O9:O14" si="3"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si="3"/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227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 t="shared" si="3"/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227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 t="shared" si="3"/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227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227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4.3115916955017299</v>
      </c>
      <c r="N21" s="187">
        <v>0.99688245946980292</v>
      </c>
      <c r="O21" s="187">
        <v>-0.74013821147812653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6" t="s">
        <v>283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4">IFERROR(E31-C31,"-")</f>
        <v>0.6596515027482166</v>
      </c>
      <c r="G31" s="184">
        <v>4.8598130841121492</v>
      </c>
      <c r="H31" s="185">
        <f t="shared" si="4"/>
        <v>2.0033424958768551</v>
      </c>
      <c r="I31" s="184">
        <v>5.8509316770186333</v>
      </c>
      <c r="J31" s="185">
        <f t="shared" si="4"/>
        <v>0.99111859290648407</v>
      </c>
      <c r="K31" s="184">
        <v>1.9327199539965498</v>
      </c>
      <c r="L31" s="185">
        <f t="shared" ref="L31:N43" si="5">IFERROR(K31-I31,"-")</f>
        <v>-3.9182117230220834</v>
      </c>
      <c r="M31" s="184">
        <v>2.4161073825503356</v>
      </c>
      <c r="N31" s="185">
        <f t="shared" si="5"/>
        <v>0.4833874285537858</v>
      </c>
      <c r="O31" s="185">
        <f t="shared" ref="O31:O36" si="6">IFERROR(M31-C31,"-")</f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4"/>
        <v>-0.94540819043561641</v>
      </c>
      <c r="G32" s="184">
        <v>14.6</v>
      </c>
      <c r="H32" s="185">
        <f t="shared" si="4"/>
        <v>12.626200873362444</v>
      </c>
      <c r="I32" s="184">
        <v>5.1260504201680677</v>
      </c>
      <c r="J32" s="185">
        <f t="shared" si="4"/>
        <v>-9.4739495798319311</v>
      </c>
      <c r="K32" s="184">
        <v>2.0585305105853049</v>
      </c>
      <c r="L32" s="185">
        <f t="shared" si="5"/>
        <v>-3.0675199095827628</v>
      </c>
      <c r="M32" s="184">
        <v>2.2608225108225106</v>
      </c>
      <c r="N32" s="185">
        <f t="shared" si="5"/>
        <v>0.20229200023720573</v>
      </c>
      <c r="O32" s="185">
        <f>IFERROR(M32-C32,"-")</f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4"/>
        <v>0.47916666666666696</v>
      </c>
      <c r="G33" s="184">
        <v>4.3</v>
      </c>
      <c r="H33" s="185">
        <f t="shared" si="4"/>
        <v>1.020833333333333</v>
      </c>
      <c r="I33" s="184">
        <v>3.795744680851064</v>
      </c>
      <c r="J33" s="185">
        <f t="shared" si="4"/>
        <v>-0.50425531914893584</v>
      </c>
      <c r="K33" s="184">
        <v>2.0065316786414109</v>
      </c>
      <c r="L33" s="185">
        <f t="shared" si="5"/>
        <v>-1.7892130022096531</v>
      </c>
      <c r="M33" s="184">
        <v>2.0977835723598437</v>
      </c>
      <c r="N33" s="185">
        <f t="shared" si="5"/>
        <v>9.1251893718432786E-2</v>
      </c>
      <c r="O33" s="185">
        <f t="shared" si="6"/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227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f>IFERROR(M34-K34,"-")</f>
        <v>2.0929394935083057E-2</v>
      </c>
      <c r="O34" s="185">
        <f t="shared" si="6"/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227</v>
      </c>
      <c r="F35" s="185" t="str">
        <f t="shared" si="4"/>
        <v>-</v>
      </c>
      <c r="G35" s="184">
        <v>2.4325153374233128</v>
      </c>
      <c r="H35" s="185" t="str">
        <f t="shared" si="4"/>
        <v>-</v>
      </c>
      <c r="I35" s="184">
        <v>2.865580448065173</v>
      </c>
      <c r="J35" s="185">
        <f t="shared" si="4"/>
        <v>0.43306511064186015</v>
      </c>
      <c r="K35" s="184">
        <v>1.7610921501706485</v>
      </c>
      <c r="L35" s="185">
        <f t="shared" si="5"/>
        <v>-1.1044882978945245</v>
      </c>
      <c r="M35" s="184">
        <v>2.347826086956522</v>
      </c>
      <c r="N35" s="185">
        <f t="shared" si="5"/>
        <v>0.58673393678587349</v>
      </c>
      <c r="O35" s="185">
        <f>IFERROR(M35-C35,"-")</f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227</v>
      </c>
      <c r="F36" s="185" t="str">
        <f t="shared" si="4"/>
        <v>-</v>
      </c>
      <c r="G36" s="184">
        <v>2.8013986013986014</v>
      </c>
      <c r="H36" s="185" t="str">
        <f t="shared" si="4"/>
        <v>-</v>
      </c>
      <c r="I36" s="184">
        <v>2.5684803001876171</v>
      </c>
      <c r="J36" s="185">
        <f t="shared" si="4"/>
        <v>-0.23291830121098434</v>
      </c>
      <c r="K36" s="184">
        <v>1.8193103448275862</v>
      </c>
      <c r="L36" s="185">
        <f t="shared" si="5"/>
        <v>-0.74916995536003084</v>
      </c>
      <c r="M36" s="184">
        <v>2.9272445820433437</v>
      </c>
      <c r="N36" s="185">
        <f t="shared" si="5"/>
        <v>1.1079342372157575</v>
      </c>
      <c r="O36" s="185">
        <f t="shared" si="6"/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227</v>
      </c>
      <c r="F37" s="185" t="str">
        <f t="shared" si="4"/>
        <v>-</v>
      </c>
      <c r="G37" s="184">
        <v>3.1929181929181931</v>
      </c>
      <c r="H37" s="185" t="str">
        <f t="shared" si="4"/>
        <v>-</v>
      </c>
      <c r="I37" s="184">
        <v>2.2784090909090908</v>
      </c>
      <c r="J37" s="185">
        <f t="shared" si="4"/>
        <v>-0.91450910200910229</v>
      </c>
      <c r="K37" s="184">
        <v>1.984984984984985</v>
      </c>
      <c r="L37" s="185">
        <f t="shared" si="5"/>
        <v>-0.29342410592410584</v>
      </c>
      <c r="M37" s="184">
        <v>2.3681257014590349</v>
      </c>
      <c r="N37" s="185">
        <f t="shared" si="5"/>
        <v>0.3831407164740499</v>
      </c>
      <c r="O37" s="185">
        <f>IFERROR(M37-C37,"-")</f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4"/>
        <v>0.14932533733133413</v>
      </c>
      <c r="G38" s="184">
        <v>3.4298780487804876</v>
      </c>
      <c r="H38" s="185">
        <f t="shared" si="4"/>
        <v>0.62987804878048781</v>
      </c>
      <c r="I38" s="184">
        <v>2.7260273972602738</v>
      </c>
      <c r="J38" s="185">
        <f t="shared" si="4"/>
        <v>-0.70385065152021387</v>
      </c>
      <c r="K38" s="184">
        <v>2.2466926070038911</v>
      </c>
      <c r="L38" s="185">
        <f t="shared" si="5"/>
        <v>-0.4793347902563827</v>
      </c>
      <c r="M38" s="184">
        <v>3.2354740061162079</v>
      </c>
      <c r="N38" s="185">
        <f t="shared" si="5"/>
        <v>0.98878139911231688</v>
      </c>
      <c r="O38" s="185">
        <f>IFERROR(M38-C38,"-")</f>
        <v>0.58479934344754225</v>
      </c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4"/>
        <v>0.25472851260936746</v>
      </c>
      <c r="G39" s="184">
        <v>3.304075235109718</v>
      </c>
      <c r="H39" s="185">
        <f t="shared" si="4"/>
        <v>-0.87695924764890298</v>
      </c>
      <c r="I39" s="184">
        <v>3.5299806576402322</v>
      </c>
      <c r="J39" s="185">
        <f t="shared" si="4"/>
        <v>0.22590542253051415</v>
      </c>
      <c r="K39" s="184">
        <v>1.8514219384793964</v>
      </c>
      <c r="L39" s="185">
        <f t="shared" si="5"/>
        <v>-1.6785587191608358</v>
      </c>
      <c r="M39" s="184"/>
      <c r="N39" s="185"/>
      <c r="O39" s="185"/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4"/>
        <v>0.10485114585564403</v>
      </c>
      <c r="G40" s="184">
        <v>3.297427652733119</v>
      </c>
      <c r="H40" s="185">
        <f t="shared" si="4"/>
        <v>-1.2938766950929681</v>
      </c>
      <c r="I40" s="184">
        <v>3.3678343949044587</v>
      </c>
      <c r="J40" s="185">
        <f t="shared" si="4"/>
        <v>7.0406742171339687E-2</v>
      </c>
      <c r="K40" s="184">
        <v>2.3424657534246576</v>
      </c>
      <c r="L40" s="185">
        <f t="shared" si="5"/>
        <v>-1.0253686414798011</v>
      </c>
      <c r="M40" s="184"/>
      <c r="N40" s="185"/>
      <c r="O40" s="185"/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4"/>
        <v>3.3066897791474061</v>
      </c>
      <c r="G41" s="184">
        <v>4.5852272727272725</v>
      </c>
      <c r="H41" s="185">
        <f t="shared" si="4"/>
        <v>-1.1988636363636367</v>
      </c>
      <c r="I41" s="184">
        <v>4.3421439060205582</v>
      </c>
      <c r="J41" s="185">
        <f t="shared" si="4"/>
        <v>-0.24308336670671427</v>
      </c>
      <c r="K41" s="184">
        <v>2.8416230366492146</v>
      </c>
      <c r="L41" s="185">
        <f t="shared" si="5"/>
        <v>-1.5005208693713437</v>
      </c>
      <c r="M41" s="184"/>
      <c r="N41" s="185"/>
      <c r="O41" s="185"/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4"/>
        <v>0.64128256513026072</v>
      </c>
      <c r="G42" s="184">
        <v>5.0717703349282299</v>
      </c>
      <c r="H42" s="185">
        <f t="shared" si="4"/>
        <v>2.0717703349282299</v>
      </c>
      <c r="I42" s="184">
        <v>2.382857142857143</v>
      </c>
      <c r="J42" s="185">
        <f t="shared" si="4"/>
        <v>-2.6889131920710869</v>
      </c>
      <c r="K42" s="184">
        <v>2.0287009063444108</v>
      </c>
      <c r="L42" s="185">
        <f t="shared" si="5"/>
        <v>-0.3541562365127322</v>
      </c>
      <c r="M42" s="184"/>
      <c r="N42" s="185"/>
      <c r="O42" s="185"/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4"/>
        <v>2.4452625166945907E-2</v>
      </c>
      <c r="G43" s="186">
        <v>3.4921212121212122</v>
      </c>
      <c r="H43" s="187">
        <f t="shared" si="4"/>
        <v>0.52076593208700972</v>
      </c>
      <c r="I43" s="186">
        <v>3.1378290446613426</v>
      </c>
      <c r="J43" s="187">
        <f t="shared" si="4"/>
        <v>-0.35429216745986958</v>
      </c>
      <c r="K43" s="186">
        <v>1.9869135802469136</v>
      </c>
      <c r="L43" s="187">
        <f t="shared" si="5"/>
        <v>-1.150915464414429</v>
      </c>
      <c r="M43" s="186">
        <v>2.3037894201424209</v>
      </c>
      <c r="N43" s="187">
        <v>0.37762132315290997</v>
      </c>
      <c r="O43" s="187">
        <v>-0.4174292371776116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284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7">IFERROR(E53-C53,"-")</f>
        <v>-0.10593481221664591</v>
      </c>
      <c r="G53" s="184">
        <v>4.161290322580645</v>
      </c>
      <c r="H53" s="185">
        <f t="shared" si="7"/>
        <v>1.5668202764976957</v>
      </c>
      <c r="I53" s="184">
        <v>6.7439999999999998</v>
      </c>
      <c r="J53" s="185">
        <f t="shared" si="7"/>
        <v>2.5827096774193548</v>
      </c>
      <c r="K53" s="184">
        <v>2.3481781376518218</v>
      </c>
      <c r="L53" s="185">
        <f t="shared" ref="L53:N65" si="8">IFERROR(K53-I53,"-")</f>
        <v>-4.3958218623481784</v>
      </c>
      <c r="M53" s="184">
        <v>2.965299684542587</v>
      </c>
      <c r="N53" s="185">
        <f t="shared" si="8"/>
        <v>0.61712154689076515</v>
      </c>
      <c r="O53" s="185">
        <f t="shared" ref="O53:O58" si="9">IFERROR(M53-C53,"-")</f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7"/>
        <v>-1.5534600608691314</v>
      </c>
      <c r="G54" s="184">
        <v>1.3333333333333333</v>
      </c>
      <c r="H54" s="185">
        <f t="shared" si="7"/>
        <v>-0.59033078880407142</v>
      </c>
      <c r="I54" s="184">
        <v>6.0659340659340657</v>
      </c>
      <c r="J54" s="185">
        <f t="shared" si="7"/>
        <v>4.7326007326007327</v>
      </c>
      <c r="K54" s="184">
        <v>2.523076923076923</v>
      </c>
      <c r="L54" s="185">
        <f t="shared" si="8"/>
        <v>-3.5428571428571427</v>
      </c>
      <c r="M54" s="184">
        <v>2.5487364620938626</v>
      </c>
      <c r="N54" s="185">
        <f t="shared" si="8"/>
        <v>2.5659539016939625E-2</v>
      </c>
      <c r="O54" s="185">
        <f>IFERROR(M54-C54,"-")</f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7"/>
        <v>0.66068465367832374</v>
      </c>
      <c r="G55" s="184">
        <v>2.942622950819672</v>
      </c>
      <c r="H55" s="185">
        <f t="shared" si="7"/>
        <v>-1.9819053510671205</v>
      </c>
      <c r="I55" s="184">
        <v>4.7283582089552239</v>
      </c>
      <c r="J55" s="185">
        <f t="shared" si="7"/>
        <v>1.7857352581355519</v>
      </c>
      <c r="K55" s="184">
        <v>2.3403908794788273</v>
      </c>
      <c r="L55" s="185">
        <f t="shared" si="8"/>
        <v>-2.3879673294763966</v>
      </c>
      <c r="M55" s="184">
        <v>3.0795847750865053</v>
      </c>
      <c r="N55" s="185">
        <f t="shared" si="8"/>
        <v>0.73919389560767801</v>
      </c>
      <c r="O55" s="185">
        <f t="shared" si="9"/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227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f>IFERROR(M56-K56,"-")</f>
        <v>0.58435952997551244</v>
      </c>
      <c r="O56" s="185">
        <f t="shared" si="9"/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227</v>
      </c>
      <c r="F57" s="185" t="str">
        <f t="shared" si="7"/>
        <v>-</v>
      </c>
      <c r="G57" s="184">
        <v>2.3585858585858586</v>
      </c>
      <c r="H57" s="185" t="str">
        <f t="shared" si="7"/>
        <v>-</v>
      </c>
      <c r="I57" s="184">
        <v>3.9170124481327799</v>
      </c>
      <c r="J57" s="185">
        <f t="shared" si="7"/>
        <v>1.5584265895469214</v>
      </c>
      <c r="K57" s="184">
        <v>1.9244851258581235</v>
      </c>
      <c r="L57" s="185">
        <f t="shared" si="8"/>
        <v>-1.9925273222746565</v>
      </c>
      <c r="M57" s="184">
        <v>3.7476635514018692</v>
      </c>
      <c r="N57" s="185">
        <f t="shared" si="8"/>
        <v>1.8231784255437458</v>
      </c>
      <c r="O57" s="185">
        <f t="shared" si="9"/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227</v>
      </c>
      <c r="F58" s="185" t="str">
        <f t="shared" si="7"/>
        <v>-</v>
      </c>
      <c r="G58" s="184">
        <v>3.528023598820059</v>
      </c>
      <c r="H58" s="185" t="str">
        <f t="shared" si="7"/>
        <v>-</v>
      </c>
      <c r="I58" s="184">
        <v>3.6218487394957983</v>
      </c>
      <c r="J58" s="185">
        <f t="shared" si="7"/>
        <v>9.3825140675739327E-2</v>
      </c>
      <c r="K58" s="184">
        <v>2.751336898395722</v>
      </c>
      <c r="L58" s="185">
        <f t="shared" si="8"/>
        <v>-0.87051184110007629</v>
      </c>
      <c r="M58" s="184">
        <v>4.4098939929328624</v>
      </c>
      <c r="N58" s="185">
        <f t="shared" si="8"/>
        <v>1.6585570945371404</v>
      </c>
      <c r="O58" s="185">
        <f t="shared" si="9"/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227</v>
      </c>
      <c r="F59" s="185" t="str">
        <f t="shared" si="7"/>
        <v>-</v>
      </c>
      <c r="G59" s="184">
        <v>4.4518950437317786</v>
      </c>
      <c r="H59" s="185" t="str">
        <f t="shared" si="7"/>
        <v>-</v>
      </c>
      <c r="I59" s="184">
        <v>2.88671875</v>
      </c>
      <c r="J59" s="185">
        <f t="shared" si="7"/>
        <v>-1.5651762937317786</v>
      </c>
      <c r="K59" s="184">
        <v>2.9450171821305844</v>
      </c>
      <c r="L59" s="185">
        <f t="shared" si="8"/>
        <v>5.8298432130584388E-2</v>
      </c>
      <c r="M59" s="184">
        <v>3.1067193675889326</v>
      </c>
      <c r="N59" s="185">
        <f t="shared" si="8"/>
        <v>0.16170218545834825</v>
      </c>
      <c r="O59" s="185">
        <f>IFERROR(M59-C59,"-")</f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227</v>
      </c>
      <c r="F60" s="185" t="str">
        <f t="shared" si="7"/>
        <v>-</v>
      </c>
      <c r="G60" s="184">
        <v>4.6054852320675108</v>
      </c>
      <c r="H60" s="185" t="str">
        <f t="shared" si="7"/>
        <v>-</v>
      </c>
      <c r="I60" s="184">
        <v>4.543408360128617</v>
      </c>
      <c r="J60" s="185">
        <f t="shared" si="7"/>
        <v>-6.2076871938893774E-2</v>
      </c>
      <c r="K60" s="184">
        <v>3.6196473551637278</v>
      </c>
      <c r="L60" s="185">
        <f t="shared" si="8"/>
        <v>-0.92376100496488922</v>
      </c>
      <c r="M60" s="184">
        <v>3.9816176470588234</v>
      </c>
      <c r="N60" s="185">
        <f t="shared" si="8"/>
        <v>0.36197029189509555</v>
      </c>
      <c r="O60" s="185">
        <f>IFERROR(M60-C60,"-")</f>
        <v>-0.34985867606095411</v>
      </c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7"/>
        <v>-3.1905756589052037</v>
      </c>
      <c r="G61" s="184">
        <v>3.9714285714285715</v>
      </c>
      <c r="H61" s="185">
        <f t="shared" si="7"/>
        <v>0.45923344947735201</v>
      </c>
      <c r="I61" s="184">
        <v>6.0128755364806867</v>
      </c>
      <c r="J61" s="185">
        <f t="shared" si="7"/>
        <v>2.0414469650521152</v>
      </c>
      <c r="K61" s="184">
        <v>2.7448071216617209</v>
      </c>
      <c r="L61" s="185">
        <f t="shared" si="8"/>
        <v>-3.2680684148189658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7"/>
        <v>-1.6522838863264395</v>
      </c>
      <c r="G62" s="184">
        <v>4.4697508896797151</v>
      </c>
      <c r="H62" s="185">
        <f t="shared" si="7"/>
        <v>0.39282781275663847</v>
      </c>
      <c r="I62" s="184">
        <v>6.8482142857142856</v>
      </c>
      <c r="J62" s="185">
        <f t="shared" si="7"/>
        <v>2.3784633960345705</v>
      </c>
      <c r="K62" s="184">
        <v>3.0921052631578947</v>
      </c>
      <c r="L62" s="185">
        <f t="shared" si="8"/>
        <v>-3.7561090225563909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7"/>
        <v>0.8363547280744732</v>
      </c>
      <c r="G63" s="184">
        <v>4.7018633540372674</v>
      </c>
      <c r="H63" s="185">
        <f t="shared" si="7"/>
        <v>0.89417104634495992</v>
      </c>
      <c r="I63" s="184">
        <v>3.5920303605313091</v>
      </c>
      <c r="J63" s="185">
        <f t="shared" si="7"/>
        <v>-1.1098329935059583</v>
      </c>
      <c r="K63" s="184">
        <v>4.0610079575596814</v>
      </c>
      <c r="L63" s="185">
        <f t="shared" si="8"/>
        <v>0.46897759702837227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7"/>
        <v>-8.3743842364532028E-2</v>
      </c>
      <c r="G64" s="184">
        <v>5.8194444444444446</v>
      </c>
      <c r="H64" s="185">
        <f t="shared" si="7"/>
        <v>2.8194444444444446</v>
      </c>
      <c r="I64" s="184">
        <v>3.5428571428571427</v>
      </c>
      <c r="J64" s="185">
        <f t="shared" si="7"/>
        <v>-2.2765873015873019</v>
      </c>
      <c r="K64" s="184">
        <v>3.4948240165631468</v>
      </c>
      <c r="L64" s="185">
        <f t="shared" si="8"/>
        <v>-4.803312629399592E-2</v>
      </c>
      <c r="M64" s="184"/>
      <c r="N64" s="185"/>
      <c r="O64" s="185"/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7"/>
        <v>-1.0857665342989904</v>
      </c>
      <c r="G65" s="186">
        <v>4.0615384615384613</v>
      </c>
      <c r="H65" s="187">
        <f t="shared" si="7"/>
        <v>1.2025076245340562</v>
      </c>
      <c r="I65" s="186">
        <v>4.3818909762858027</v>
      </c>
      <c r="J65" s="187">
        <f t="shared" si="7"/>
        <v>0.32035251474734139</v>
      </c>
      <c r="K65" s="186">
        <v>2.7709137709137708</v>
      </c>
      <c r="L65" s="187">
        <f t="shared" si="8"/>
        <v>-1.6109772053720319</v>
      </c>
      <c r="M65" s="186">
        <v>3.1906225980015375</v>
      </c>
      <c r="N65" s="187">
        <v>0.67688778553455364</v>
      </c>
      <c r="O65" s="187">
        <v>-0.26374881233668823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285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10">IFERROR(E75-C75,"-")</f>
        <v>1.4188701923076925</v>
      </c>
      <c r="G75" s="184">
        <v>5.822222222222222</v>
      </c>
      <c r="H75" s="185">
        <f t="shared" si="10"/>
        <v>2.6924145299145295</v>
      </c>
      <c r="I75" s="184">
        <v>2.75</v>
      </c>
      <c r="J75" s="185">
        <f t="shared" si="10"/>
        <v>-3.072222222222222</v>
      </c>
      <c r="K75" s="184">
        <v>1.8202411399342346</v>
      </c>
      <c r="L75" s="185">
        <f t="shared" ref="L75:L77" si="11">IFERROR(K75-I75,"-")</f>
        <v>-0.92975886006576536</v>
      </c>
      <c r="M75" s="184">
        <v>1.7921146953405018</v>
      </c>
      <c r="N75" s="185">
        <f t="shared" ref="N75:N77" si="12">IFERROR(M75-K75,"-")</f>
        <v>-2.8126444593732813E-2</v>
      </c>
      <c r="O75" s="185">
        <f t="shared" ref="O75" si="13">IFERROR(M75-C75,"-")</f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10"/>
        <v>-0.3906122448979592</v>
      </c>
      <c r="G76" s="184">
        <v>21.521739130434781</v>
      </c>
      <c r="H76" s="185">
        <f t="shared" si="10"/>
        <v>19.480922803904168</v>
      </c>
      <c r="I76" s="184">
        <v>2.0714285714285716</v>
      </c>
      <c r="J76" s="185">
        <f t="shared" si="10"/>
        <v>-19.450310559006208</v>
      </c>
      <c r="K76" s="184">
        <v>1.8748913987836664</v>
      </c>
      <c r="L76" s="185">
        <f t="shared" si="11"/>
        <v>-0.19653717264490522</v>
      </c>
      <c r="M76" s="184">
        <v>1.8297297297297297</v>
      </c>
      <c r="N76" s="185">
        <f t="shared" si="12"/>
        <v>-4.5161669053936704E-2</v>
      </c>
      <c r="O76" s="185">
        <f>IFERROR(M76-C76,"-")</f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10"/>
        <v>0.15883464772208833</v>
      </c>
      <c r="G77" s="184">
        <v>7.75</v>
      </c>
      <c r="H77" s="185">
        <f t="shared" si="10"/>
        <v>5.7723880597014929</v>
      </c>
      <c r="I77" s="184">
        <v>1.4814814814814814</v>
      </c>
      <c r="J77" s="185">
        <f t="shared" si="10"/>
        <v>-6.268518518518519</v>
      </c>
      <c r="K77" s="184">
        <v>1.7829880043620501</v>
      </c>
      <c r="L77" s="185">
        <f t="shared" si="11"/>
        <v>0.30150652288056867</v>
      </c>
      <c r="M77" s="184">
        <v>1.7684271619268717</v>
      </c>
      <c r="N77" s="185">
        <f t="shared" si="12"/>
        <v>-1.4560842435178412E-2</v>
      </c>
      <c r="O77" s="185">
        <f t="shared" ref="O77:O80" si="14">IFERROR(M77-C77,"-")</f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227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f>IFERROR(M78-K78,"-")</f>
        <v>-8.4960499775885268E-2</v>
      </c>
      <c r="O78" s="185">
        <f t="shared" si="14"/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227</v>
      </c>
      <c r="F79" s="185" t="str">
        <f t="shared" ref="F79:J87" si="15">IFERROR(E79-C79,"-")</f>
        <v>-</v>
      </c>
      <c r="G79" s="184">
        <v>2.546875</v>
      </c>
      <c r="H79" s="185" t="str">
        <f t="shared" si="15"/>
        <v>-</v>
      </c>
      <c r="I79" s="184">
        <v>1.8520000000000001</v>
      </c>
      <c r="J79" s="185">
        <f t="shared" si="15"/>
        <v>-0.69487499999999991</v>
      </c>
      <c r="K79" s="184">
        <v>1.7168525402726147</v>
      </c>
      <c r="L79" s="185">
        <f t="shared" ref="L79:L87" si="16">IFERROR(K79-I79,"-")</f>
        <v>-0.1351474597273854</v>
      </c>
      <c r="M79" s="184">
        <v>2.0689013035381749</v>
      </c>
      <c r="N79" s="185">
        <f t="shared" ref="N79:N86" si="17">IFERROR(M79-K79,"-")</f>
        <v>0.35204876326556023</v>
      </c>
      <c r="O79" s="185">
        <f t="shared" si="14"/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227</v>
      </c>
      <c r="F80" s="185" t="str">
        <f t="shared" si="15"/>
        <v>-</v>
      </c>
      <c r="G80" s="184">
        <v>2.146276595744681</v>
      </c>
      <c r="H80" s="185" t="str">
        <f t="shared" si="15"/>
        <v>-</v>
      </c>
      <c r="I80" s="184">
        <v>1.7186440677966102</v>
      </c>
      <c r="J80" s="185">
        <f t="shared" si="15"/>
        <v>-0.42763252794807083</v>
      </c>
      <c r="K80" s="184">
        <v>1.495353159851301</v>
      </c>
      <c r="L80" s="185">
        <f t="shared" si="16"/>
        <v>-0.22329090794530915</v>
      </c>
      <c r="M80" s="184">
        <v>1.7713498622589532</v>
      </c>
      <c r="N80" s="185">
        <f t="shared" si="17"/>
        <v>0.27599670240765217</v>
      </c>
      <c r="O80" s="185">
        <f t="shared" si="14"/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227</v>
      </c>
      <c r="F81" s="185" t="str">
        <f t="shared" si="15"/>
        <v>-</v>
      </c>
      <c r="G81" s="184">
        <v>2.2857142857142856</v>
      </c>
      <c r="H81" s="185" t="str">
        <f t="shared" si="15"/>
        <v>-</v>
      </c>
      <c r="I81" s="184">
        <v>1.7058823529411764</v>
      </c>
      <c r="J81" s="185">
        <f t="shared" si="15"/>
        <v>-0.57983193277310918</v>
      </c>
      <c r="K81" s="184">
        <v>1.7166186359269933</v>
      </c>
      <c r="L81" s="185">
        <f t="shared" si="16"/>
        <v>1.0736282985816858E-2</v>
      </c>
      <c r="M81" s="184">
        <v>2.0752351097178683</v>
      </c>
      <c r="N81" s="185">
        <f t="shared" si="17"/>
        <v>0.35861647379087502</v>
      </c>
      <c r="O81" s="185">
        <f>IFERROR(M81-C81,"-")</f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15"/>
        <v>0.76820512820512787</v>
      </c>
      <c r="G82" s="184">
        <v>2.3372549019607844</v>
      </c>
      <c r="H82" s="185">
        <f t="shared" si="15"/>
        <v>-0.46274509803921537</v>
      </c>
      <c r="I82" s="184">
        <v>2.0665110851808635</v>
      </c>
      <c r="J82" s="185">
        <f t="shared" si="15"/>
        <v>-0.27074381677992099</v>
      </c>
      <c r="K82" s="184">
        <v>1.632882882882883</v>
      </c>
      <c r="L82" s="185">
        <f t="shared" si="16"/>
        <v>-0.43362820229798049</v>
      </c>
      <c r="M82" s="184">
        <v>2.7041884816753927</v>
      </c>
      <c r="N82" s="185">
        <f t="shared" si="17"/>
        <v>1.0713055987925098</v>
      </c>
      <c r="O82" s="185">
        <f>IFERROR(M82-C82,"-")</f>
        <v>0.67239360988052077</v>
      </c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15"/>
        <v>2.2533333333333334</v>
      </c>
      <c r="G83" s="184">
        <v>2.653250773993808</v>
      </c>
      <c r="H83" s="185">
        <f t="shared" si="15"/>
        <v>-1.8934158926728588</v>
      </c>
      <c r="I83" s="184">
        <v>1.4929577464788732</v>
      </c>
      <c r="J83" s="185">
        <f t="shared" si="15"/>
        <v>-1.1602930275149348</v>
      </c>
      <c r="K83" s="184">
        <v>1.6341991341991342</v>
      </c>
      <c r="L83" s="185">
        <f t="shared" si="16"/>
        <v>0.14124138772026096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15"/>
        <v>2.4330984574366785</v>
      </c>
      <c r="G84" s="184">
        <v>2.3313782991202348</v>
      </c>
      <c r="H84" s="185">
        <f t="shared" si="15"/>
        <v>-2.41019473458763</v>
      </c>
      <c r="I84" s="184">
        <v>1.4381188118811881</v>
      </c>
      <c r="J84" s="185">
        <f t="shared" si="15"/>
        <v>-0.89325948723904669</v>
      </c>
      <c r="K84" s="184">
        <v>1.807511737089202</v>
      </c>
      <c r="L84" s="185">
        <f t="shared" si="16"/>
        <v>0.36939292520801392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15"/>
        <v>4.5291468806287867</v>
      </c>
      <c r="G85" s="184">
        <v>3.3333333333333335</v>
      </c>
      <c r="H85" s="185">
        <f t="shared" si="15"/>
        <v>-3.2795698924731185</v>
      </c>
      <c r="I85" s="184">
        <v>6.9090909090909092</v>
      </c>
      <c r="J85" s="185">
        <f t="shared" si="15"/>
        <v>3.5757575757575757</v>
      </c>
      <c r="K85" s="184">
        <v>1.6537467700258397</v>
      </c>
      <c r="L85" s="185">
        <f t="shared" si="16"/>
        <v>-5.2553441390650697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227</v>
      </c>
      <c r="F86" s="185" t="str">
        <f t="shared" si="15"/>
        <v>-</v>
      </c>
      <c r="G86" s="184">
        <v>3.4153846153846152</v>
      </c>
      <c r="H86" s="185" t="str">
        <f t="shared" si="15"/>
        <v>-</v>
      </c>
      <c r="I86" s="184">
        <v>1.6974025974025975</v>
      </c>
      <c r="J86" s="185">
        <f t="shared" si="15"/>
        <v>-1.7179820179820178</v>
      </c>
      <c r="K86" s="184">
        <v>1.5575515635395876</v>
      </c>
      <c r="L86" s="185">
        <f t="shared" si="16"/>
        <v>-0.1398510338630099</v>
      </c>
      <c r="M86" s="184"/>
      <c r="N86" s="185"/>
      <c r="O86" s="185"/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15"/>
        <v>0.83697278337259551</v>
      </c>
      <c r="G87" s="186">
        <v>2.8944099378881987</v>
      </c>
      <c r="H87" s="187">
        <f t="shared" si="15"/>
        <v>-0.12308101506716929</v>
      </c>
      <c r="I87" s="186">
        <v>1.9886201991465149</v>
      </c>
      <c r="J87" s="187">
        <f t="shared" si="15"/>
        <v>-0.90578973874168378</v>
      </c>
      <c r="K87" s="186">
        <v>1.6990074944298157</v>
      </c>
      <c r="L87" s="187">
        <f t="shared" si="16"/>
        <v>-0.2896127047166992</v>
      </c>
      <c r="M87" s="186">
        <v>1.8652603572786013</v>
      </c>
      <c r="N87" s="187">
        <v>0.14325228092030473</v>
      </c>
      <c r="O87" s="187">
        <v>-0.31961359230123043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6" t="s">
        <v>286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18">IFERROR(E97-C97,"-")</f>
        <v>0.34195491950166002</v>
      </c>
      <c r="G97" s="184">
        <v>4.9897750511247443</v>
      </c>
      <c r="H97" s="185">
        <f t="shared" si="18"/>
        <v>-0.92542351561159464</v>
      </c>
      <c r="I97" s="184">
        <v>5.4038301415487098</v>
      </c>
      <c r="J97" s="185">
        <f t="shared" si="18"/>
        <v>0.41405509042396549</v>
      </c>
      <c r="K97" s="184">
        <v>3.2751599767306572</v>
      </c>
      <c r="L97" s="185">
        <f t="shared" ref="L97:L99" si="19">IFERROR(K97-I97,"-")</f>
        <v>-2.1286701648180526</v>
      </c>
      <c r="M97" s="184">
        <v>5.1177835051546392</v>
      </c>
      <c r="N97" s="185">
        <f t="shared" ref="N97:N99" si="20">IFERROR(M97-K97,"-")</f>
        <v>1.842623528423982</v>
      </c>
      <c r="O97" s="185">
        <f t="shared" ref="O97" si="21">IFERROR(M97-C97,"-")</f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18"/>
        <v>-1.0847709439386675</v>
      </c>
      <c r="G98" s="184">
        <v>4.9833333333333334</v>
      </c>
      <c r="H98" s="185">
        <f t="shared" si="18"/>
        <v>0.31802427727200122</v>
      </c>
      <c r="I98" s="184">
        <v>4.7217228464419474</v>
      </c>
      <c r="J98" s="185">
        <f t="shared" si="18"/>
        <v>-0.261610486891386</v>
      </c>
      <c r="K98" s="184">
        <v>4.4274415405777168</v>
      </c>
      <c r="L98" s="185">
        <f t="shared" si="19"/>
        <v>-0.29428130586423062</v>
      </c>
      <c r="M98" s="184">
        <v>4.3072524044710168</v>
      </c>
      <c r="N98" s="185">
        <f t="shared" si="20"/>
        <v>-0.12018913610670001</v>
      </c>
      <c r="O98" s="185">
        <f>IFERROR(M98-C98,"-")</f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18"/>
        <v>2.260888478283638</v>
      </c>
      <c r="G99" s="184">
        <v>4.7155688622754495</v>
      </c>
      <c r="H99" s="185">
        <f t="shared" si="18"/>
        <v>-3.3953861939043266</v>
      </c>
      <c r="I99" s="184">
        <v>4.9037656903765692</v>
      </c>
      <c r="J99" s="185">
        <f t="shared" si="18"/>
        <v>0.18819682810111971</v>
      </c>
      <c r="K99" s="184">
        <v>4.5472770795930577</v>
      </c>
      <c r="L99" s="185">
        <f t="shared" si="19"/>
        <v>-0.35648861078351146</v>
      </c>
      <c r="M99" s="184">
        <v>4.484695310306094</v>
      </c>
      <c r="N99" s="185">
        <f t="shared" si="20"/>
        <v>-6.2581769286963684E-2</v>
      </c>
      <c r="O99" s="185">
        <f t="shared" ref="O99:O102" si="22">IFERROR(M99-C99,"-")</f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227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f>IFERROR(M100-K100,"-")</f>
        <v>0.78712534085456598</v>
      </c>
      <c r="O100" s="185">
        <f t="shared" si="22"/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227</v>
      </c>
      <c r="F101" s="185" t="str">
        <f t="shared" ref="F101:J109" si="23">IFERROR(E101-C101,"-")</f>
        <v>-</v>
      </c>
      <c r="G101" s="184">
        <v>3.2746113989637307</v>
      </c>
      <c r="H101" s="185" t="str">
        <f t="shared" si="23"/>
        <v>-</v>
      </c>
      <c r="I101" s="184">
        <v>5.09784324039979</v>
      </c>
      <c r="J101" s="185">
        <f t="shared" si="23"/>
        <v>1.8232318414360593</v>
      </c>
      <c r="K101" s="184">
        <v>4.569230769230769</v>
      </c>
      <c r="L101" s="185">
        <f t="shared" ref="L101:L109" si="24">IFERROR(K101-I101,"-")</f>
        <v>-0.52861247116902099</v>
      </c>
      <c r="M101" s="184">
        <v>5.1427406199021206</v>
      </c>
      <c r="N101" s="185">
        <f t="shared" ref="N101:N108" si="25">IFERROR(M101-K101,"-")</f>
        <v>0.57350985067135163</v>
      </c>
      <c r="O101" s="185">
        <f t="shared" si="22"/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227</v>
      </c>
      <c r="F102" s="185" t="str">
        <f t="shared" si="23"/>
        <v>-</v>
      </c>
      <c r="G102" s="184">
        <v>4.2829545454545457</v>
      </c>
      <c r="H102" s="185" t="str">
        <f t="shared" si="23"/>
        <v>-</v>
      </c>
      <c r="I102" s="184">
        <v>5.2487437185929648</v>
      </c>
      <c r="J102" s="185">
        <f t="shared" si="23"/>
        <v>0.96578917313841917</v>
      </c>
      <c r="K102" s="184">
        <v>5.2122699386503069</v>
      </c>
      <c r="L102" s="185">
        <f t="shared" si="24"/>
        <v>-3.6473779942657991E-2</v>
      </c>
      <c r="M102" s="184">
        <v>6.0034662045060658</v>
      </c>
      <c r="N102" s="185">
        <f t="shared" si="25"/>
        <v>0.79119626585575897</v>
      </c>
      <c r="O102" s="185">
        <f t="shared" si="22"/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227</v>
      </c>
      <c r="F103" s="185" t="str">
        <f t="shared" si="23"/>
        <v>-</v>
      </c>
      <c r="G103" s="184">
        <v>5.9607458292443569</v>
      </c>
      <c r="H103" s="185" t="str">
        <f t="shared" si="23"/>
        <v>-</v>
      </c>
      <c r="I103" s="184">
        <v>5.6604189636163174</v>
      </c>
      <c r="J103" s="185">
        <f t="shared" si="23"/>
        <v>-0.30032686562803956</v>
      </c>
      <c r="K103" s="184">
        <v>5.3610354223433241</v>
      </c>
      <c r="L103" s="185">
        <f t="shared" si="24"/>
        <v>-0.29938354127299327</v>
      </c>
      <c r="M103" s="184">
        <v>6.433518862090291</v>
      </c>
      <c r="N103" s="185">
        <f t="shared" si="25"/>
        <v>1.0724834397469669</v>
      </c>
      <c r="O103" s="185">
        <f>IFERROR(M103-C103,"-")</f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23"/>
        <v>0.9008112402776618</v>
      </c>
      <c r="G104" s="184">
        <v>5.4294294294294296</v>
      </c>
      <c r="H104" s="185">
        <f t="shared" si="23"/>
        <v>-1.4796614796614795</v>
      </c>
      <c r="I104" s="184">
        <v>5.3613793103448275</v>
      </c>
      <c r="J104" s="185">
        <f t="shared" si="23"/>
        <v>-6.8050119084602123E-2</v>
      </c>
      <c r="K104" s="184">
        <v>5.371587743732591</v>
      </c>
      <c r="L104" s="185">
        <f t="shared" si="24"/>
        <v>1.0208433387763449E-2</v>
      </c>
      <c r="M104" s="184">
        <v>5.7985640207419227</v>
      </c>
      <c r="N104" s="185">
        <f t="shared" si="25"/>
        <v>0.42697627700933172</v>
      </c>
      <c r="O104" s="185">
        <f>IFERROR(M104-C104,"-")</f>
        <v>-0.2097156480713247</v>
      </c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23"/>
        <v>-1.4748459632852695</v>
      </c>
      <c r="G105" s="184">
        <v>6.0605693519079349</v>
      </c>
      <c r="H105" s="185">
        <f t="shared" si="23"/>
        <v>0.82980012113870405</v>
      </c>
      <c r="I105" s="184">
        <v>4.4908606245239913</v>
      </c>
      <c r="J105" s="185">
        <f t="shared" si="23"/>
        <v>-1.5697087273839436</v>
      </c>
      <c r="K105" s="184">
        <v>5.2441571357533565</v>
      </c>
      <c r="L105" s="185">
        <f t="shared" si="24"/>
        <v>0.75329651122936525</v>
      </c>
      <c r="M105" s="184"/>
      <c r="N105" s="185"/>
      <c r="O105" s="185"/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23"/>
        <v>-2.1411694860985109</v>
      </c>
      <c r="G106" s="184">
        <v>4.8672911787665889</v>
      </c>
      <c r="H106" s="185">
        <f t="shared" si="23"/>
        <v>1.4208626073380173</v>
      </c>
      <c r="I106" s="184">
        <v>4.5062972292191432</v>
      </c>
      <c r="J106" s="185">
        <f t="shared" si="23"/>
        <v>-0.36099394954744568</v>
      </c>
      <c r="K106" s="184">
        <v>4.8353948620361562</v>
      </c>
      <c r="L106" s="185">
        <f t="shared" si="24"/>
        <v>0.32909763281701299</v>
      </c>
      <c r="M106" s="184"/>
      <c r="N106" s="185"/>
      <c r="O106" s="185"/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23"/>
        <v>-0.2713508082826257</v>
      </c>
      <c r="G107" s="184">
        <v>5.5483870967741939</v>
      </c>
      <c r="H107" s="185">
        <f t="shared" si="23"/>
        <v>0.39179369018078702</v>
      </c>
      <c r="I107" s="184">
        <v>4.0623314354210365</v>
      </c>
      <c r="J107" s="185">
        <f t="shared" si="23"/>
        <v>-1.4860556613531575</v>
      </c>
      <c r="K107" s="184">
        <v>4.9761243753470294</v>
      </c>
      <c r="L107" s="185">
        <f t="shared" si="24"/>
        <v>0.91379293992599298</v>
      </c>
      <c r="M107" s="184"/>
      <c r="N107" s="185"/>
      <c r="O107" s="185"/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23"/>
        <v>-0.22641405881255317</v>
      </c>
      <c r="G108" s="184">
        <v>6.0665198237885463</v>
      </c>
      <c r="H108" s="185">
        <f t="shared" si="23"/>
        <v>-0.36051880282089588</v>
      </c>
      <c r="I108" s="184">
        <v>4.3915942028985508</v>
      </c>
      <c r="J108" s="185">
        <f t="shared" si="23"/>
        <v>-1.6749256208899954</v>
      </c>
      <c r="K108" s="184">
        <v>4.5345122646891047</v>
      </c>
      <c r="L108" s="185">
        <f t="shared" si="24"/>
        <v>0.14291806179055389</v>
      </c>
      <c r="M108" s="184"/>
      <c r="N108" s="185"/>
      <c r="O108" s="185"/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23"/>
        <v>-0.23039540059356778</v>
      </c>
      <c r="G109" s="186">
        <v>5.3563868253237787</v>
      </c>
      <c r="H109" s="187">
        <f t="shared" si="23"/>
        <v>-0.30953507092646415</v>
      </c>
      <c r="I109" s="186">
        <v>4.7475233147245799</v>
      </c>
      <c r="J109" s="187">
        <f t="shared" si="23"/>
        <v>-0.60886351059919885</v>
      </c>
      <c r="K109" s="186">
        <v>4.5866218139474704</v>
      </c>
      <c r="L109" s="187">
        <f t="shared" si="24"/>
        <v>-0.16090150077710952</v>
      </c>
      <c r="M109" s="186">
        <v>5.0621791215059897</v>
      </c>
      <c r="N109" s="187">
        <v>0.65400490996340199</v>
      </c>
      <c r="O109" s="187">
        <v>-0.75898876170568919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6" t="s">
        <v>287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26">IFERROR(E119-C119,"-")</f>
        <v>-0.42936118584164173</v>
      </c>
      <c r="G119" s="184">
        <v>5.6842105263157894</v>
      </c>
      <c r="H119" s="185">
        <f t="shared" si="26"/>
        <v>-0.49654064739313064</v>
      </c>
      <c r="I119" s="184">
        <v>6.4737654320987659</v>
      </c>
      <c r="J119" s="185">
        <f t="shared" si="26"/>
        <v>0.78955490578297649</v>
      </c>
      <c r="K119" s="184">
        <v>4.9533404029692472</v>
      </c>
      <c r="L119" s="185">
        <f t="shared" ref="L119:L121" si="27">IFERROR(K119-I119,"-")</f>
        <v>-1.5204250291295187</v>
      </c>
      <c r="M119" s="184">
        <v>6.1592148309705559</v>
      </c>
      <c r="N119" s="185">
        <f t="shared" ref="N119:N121" si="28">IFERROR(M119-K119,"-")</f>
        <v>1.2058744280013087</v>
      </c>
      <c r="O119" s="185">
        <f t="shared" ref="O119" si="29">IFERROR(M119-C119,"-")</f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26"/>
        <v>-0.88576852866009492</v>
      </c>
      <c r="G120" s="184">
        <v>31</v>
      </c>
      <c r="H120" s="185">
        <f t="shared" si="26"/>
        <v>25.746666666666666</v>
      </c>
      <c r="I120" s="184">
        <v>6.0708245243128962</v>
      </c>
      <c r="J120" s="185">
        <f t="shared" si="26"/>
        <v>-24.929175475687103</v>
      </c>
      <c r="K120" s="184">
        <v>6.147023086269745</v>
      </c>
      <c r="L120" s="185">
        <f t="shared" si="27"/>
        <v>7.619856195684882E-2</v>
      </c>
      <c r="M120" s="184">
        <v>5.6794625719769671</v>
      </c>
      <c r="N120" s="185">
        <f t="shared" si="28"/>
        <v>-0.4675605142927779</v>
      </c>
      <c r="O120" s="185">
        <f>IFERROR(M120-C120,"-")</f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26"/>
        <v>1.9870236686390532</v>
      </c>
      <c r="G121" s="184">
        <v>11</v>
      </c>
      <c r="H121" s="185">
        <f t="shared" si="26"/>
        <v>2.3159763313609467</v>
      </c>
      <c r="I121" s="184">
        <v>6.4224548049476686</v>
      </c>
      <c r="J121" s="185">
        <f t="shared" si="26"/>
        <v>-4.5775451950523314</v>
      </c>
      <c r="K121" s="184">
        <v>5.8707926167209559</v>
      </c>
      <c r="L121" s="185">
        <f t="shared" si="27"/>
        <v>-0.55166218822671276</v>
      </c>
      <c r="M121" s="184">
        <v>5.6588465298142721</v>
      </c>
      <c r="N121" s="185">
        <f t="shared" si="28"/>
        <v>-0.21194608690668382</v>
      </c>
      <c r="O121" s="185">
        <f t="shared" ref="O121:O124" si="30">IFERROR(M121-C121,"-")</f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227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f>IFERROR(M122-K122,"-")</f>
        <v>0.60585341758083455</v>
      </c>
      <c r="O122" s="185">
        <f t="shared" si="30"/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227</v>
      </c>
      <c r="F123" s="185" t="str">
        <f t="shared" ref="F123:J131" si="31">IFERROR(E123-C123,"-")</f>
        <v>-</v>
      </c>
      <c r="G123" s="184">
        <v>4.6818181818181817</v>
      </c>
      <c r="H123" s="185" t="str">
        <f t="shared" si="31"/>
        <v>-</v>
      </c>
      <c r="I123" s="184">
        <v>6.6919254658385094</v>
      </c>
      <c r="J123" s="185">
        <f t="shared" si="31"/>
        <v>2.0101072840203278</v>
      </c>
      <c r="K123" s="184">
        <v>6.0809595202398796</v>
      </c>
      <c r="L123" s="185">
        <f t="shared" ref="L123:L131" si="32">IFERROR(K123-I123,"-")</f>
        <v>-0.61096594559862982</v>
      </c>
      <c r="M123" s="184">
        <v>5.7596401028277633</v>
      </c>
      <c r="N123" s="185">
        <f t="shared" ref="N123:N130" si="33">IFERROR(M123-K123,"-")</f>
        <v>-0.32131941741211634</v>
      </c>
      <c r="O123" s="185">
        <f t="shared" si="30"/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227</v>
      </c>
      <c r="F124" s="185" t="str">
        <f t="shared" si="31"/>
        <v>-</v>
      </c>
      <c r="G124" s="184">
        <v>4.5526315789473681</v>
      </c>
      <c r="H124" s="185" t="str">
        <f t="shared" si="31"/>
        <v>-</v>
      </c>
      <c r="I124" s="184">
        <v>6.2118551042810095</v>
      </c>
      <c r="J124" s="185">
        <f t="shared" si="31"/>
        <v>1.6592235253336414</v>
      </c>
      <c r="K124" s="184">
        <v>6.4102564102564106</v>
      </c>
      <c r="L124" s="185">
        <f t="shared" si="32"/>
        <v>0.19840130597540107</v>
      </c>
      <c r="M124" s="184">
        <v>6.6716541978387367</v>
      </c>
      <c r="N124" s="185">
        <f t="shared" si="33"/>
        <v>0.26139778758232612</v>
      </c>
      <c r="O124" s="185">
        <f t="shared" si="30"/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227</v>
      </c>
      <c r="F125" s="185" t="str">
        <f t="shared" si="31"/>
        <v>-</v>
      </c>
      <c r="G125" s="184">
        <v>5.5272727272727273</v>
      </c>
      <c r="H125" s="185" t="str">
        <f t="shared" si="31"/>
        <v>-</v>
      </c>
      <c r="I125" s="184">
        <v>6.6004728132387704</v>
      </c>
      <c r="J125" s="185">
        <f t="shared" si="31"/>
        <v>1.0732000859660431</v>
      </c>
      <c r="K125" s="184">
        <v>6.7293233082706765</v>
      </c>
      <c r="L125" s="185">
        <f t="shared" si="32"/>
        <v>0.12885049503190604</v>
      </c>
      <c r="M125" s="184">
        <v>6.8389955686853767</v>
      </c>
      <c r="N125" s="185">
        <f t="shared" si="33"/>
        <v>0.10967226041470024</v>
      </c>
      <c r="O125" s="185">
        <f>IFERROR(M125-C125,"-")</f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31"/>
        <v>-1.4107922645040549</v>
      </c>
      <c r="G126" s="184">
        <v>5.4169741697416978</v>
      </c>
      <c r="H126" s="185">
        <f t="shared" si="31"/>
        <v>-0.36874011597258782</v>
      </c>
      <c r="I126" s="184">
        <v>6.5917312661498704</v>
      </c>
      <c r="J126" s="185">
        <f t="shared" si="31"/>
        <v>1.1747570964081726</v>
      </c>
      <c r="K126" s="184">
        <v>5.8991735537190086</v>
      </c>
      <c r="L126" s="185">
        <f t="shared" si="32"/>
        <v>-0.69255771243086173</v>
      </c>
      <c r="M126" s="184">
        <v>6.4654811715481175</v>
      </c>
      <c r="N126" s="185">
        <f t="shared" si="33"/>
        <v>0.56630761782910888</v>
      </c>
      <c r="O126" s="185">
        <f>IFERROR(M126-C126,"-")</f>
        <v>-0.73102537867022299</v>
      </c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31"/>
        <v>-2.3870625662778364</v>
      </c>
      <c r="G127" s="184">
        <v>7.4306451612903226</v>
      </c>
      <c r="H127" s="185">
        <f t="shared" si="31"/>
        <v>2.2567321178120618</v>
      </c>
      <c r="I127" s="184">
        <v>6.5055079559363529</v>
      </c>
      <c r="J127" s="185">
        <f t="shared" si="31"/>
        <v>-0.9251372053539697</v>
      </c>
      <c r="K127" s="184">
        <v>6.5317848410757948</v>
      </c>
      <c r="L127" s="185">
        <f t="shared" si="32"/>
        <v>2.627688513944193E-2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31"/>
        <v>-0.27970078204692239</v>
      </c>
      <c r="G128" s="184">
        <v>6.4822134387351777</v>
      </c>
      <c r="H128" s="185">
        <f t="shared" si="31"/>
        <v>1.1625203441059995E-2</v>
      </c>
      <c r="I128" s="184">
        <v>6.4236186348862407</v>
      </c>
      <c r="J128" s="185">
        <f t="shared" si="31"/>
        <v>-5.8594803848937005E-2</v>
      </c>
      <c r="K128" s="184">
        <v>6.666666666666667</v>
      </c>
      <c r="L128" s="185">
        <f t="shared" si="32"/>
        <v>0.24304803178042622</v>
      </c>
      <c r="M128" s="184"/>
      <c r="N128" s="185"/>
      <c r="O128" s="185"/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31"/>
        <v>-1.738415835190029</v>
      </c>
      <c r="G129" s="184">
        <v>6.7845528455284549</v>
      </c>
      <c r="H129" s="185">
        <f t="shared" si="31"/>
        <v>2.3521204130960225</v>
      </c>
      <c r="I129" s="184">
        <v>5.7239819004524888</v>
      </c>
      <c r="J129" s="185">
        <f t="shared" si="31"/>
        <v>-1.0605709450759662</v>
      </c>
      <c r="K129" s="184">
        <v>5.3460721868365182</v>
      </c>
      <c r="L129" s="185">
        <f t="shared" si="32"/>
        <v>-0.37790971361597059</v>
      </c>
      <c r="M129" s="184"/>
      <c r="N129" s="185"/>
      <c r="O129" s="185"/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31"/>
        <v>-0.38544564370757772</v>
      </c>
      <c r="G130" s="184">
        <v>7.5323886639676116</v>
      </c>
      <c r="H130" s="185">
        <f t="shared" si="31"/>
        <v>1.1687523003312483</v>
      </c>
      <c r="I130" s="184">
        <v>5.6955093099671412</v>
      </c>
      <c r="J130" s="185">
        <f t="shared" si="31"/>
        <v>-1.8368793540004704</v>
      </c>
      <c r="K130" s="184">
        <v>6.2649082568807337</v>
      </c>
      <c r="L130" s="185">
        <f t="shared" si="32"/>
        <v>0.5693989469135925</v>
      </c>
      <c r="M130" s="184"/>
      <c r="N130" s="185"/>
      <c r="O130" s="185"/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31"/>
        <v>-0.13090835360908315</v>
      </c>
      <c r="G131" s="186">
        <v>6.8293729372937291</v>
      </c>
      <c r="H131" s="187">
        <f t="shared" si="31"/>
        <v>0.36826182618261782</v>
      </c>
      <c r="I131" s="186">
        <v>6.2907650695517772</v>
      </c>
      <c r="J131" s="187">
        <f t="shared" si="31"/>
        <v>-0.53860786774195191</v>
      </c>
      <c r="K131" s="186">
        <v>5.960893854748603</v>
      </c>
      <c r="L131" s="187">
        <f t="shared" si="32"/>
        <v>-0.32987121480317416</v>
      </c>
      <c r="M131" s="186">
        <v>6.1035840347542765</v>
      </c>
      <c r="N131" s="187">
        <v>0.26664049049365879</v>
      </c>
      <c r="O131" s="187">
        <v>-0.36713371073229339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288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34">IFERROR(E141-C141,"-")</f>
        <v>-0.11757669635557821</v>
      </c>
      <c r="G141" s="184">
        <v>5.9464285714285712</v>
      </c>
      <c r="H141" s="185">
        <f t="shared" si="34"/>
        <v>-1.4157761529808779</v>
      </c>
      <c r="I141" s="184">
        <v>6.0197889182058049</v>
      </c>
      <c r="J141" s="185">
        <f t="shared" si="34"/>
        <v>7.3360346777233687E-2</v>
      </c>
      <c r="K141" s="184">
        <v>3.2913793103448277</v>
      </c>
      <c r="L141" s="185">
        <f t="shared" ref="L141:L143" si="35">IFERROR(K141-I141,"-")</f>
        <v>-2.7284096078609772</v>
      </c>
      <c r="M141" s="184">
        <v>6.3516068052930059</v>
      </c>
      <c r="N141" s="185">
        <f t="shared" ref="N141:N143" si="36">IFERROR(M141-K141,"-")</f>
        <v>3.0602274949481783</v>
      </c>
      <c r="O141" s="185">
        <f t="shared" ref="O141" si="37">IFERROR(M141-C141,"-")</f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34"/>
        <v>-2.271917751103957</v>
      </c>
      <c r="G142" s="184">
        <v>5.6149425287356323</v>
      </c>
      <c r="H142" s="185">
        <f t="shared" si="34"/>
        <v>0.24282961171253525</v>
      </c>
      <c r="I142" s="184">
        <v>4.6829268292682924</v>
      </c>
      <c r="J142" s="185">
        <f t="shared" si="34"/>
        <v>-0.93201569946733986</v>
      </c>
      <c r="K142" s="184">
        <v>5.4744525547445253</v>
      </c>
      <c r="L142" s="185">
        <f t="shared" si="35"/>
        <v>0.7915257254762329</v>
      </c>
      <c r="M142" s="184">
        <v>5.4712793733681462</v>
      </c>
      <c r="N142" s="185">
        <f t="shared" si="36"/>
        <v>-3.1731813763791195E-3</v>
      </c>
      <c r="O142" s="185">
        <f>IFERROR(M142-C142,"-")</f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34"/>
        <v>2.5911699779249453</v>
      </c>
      <c r="G143" s="184">
        <v>5.031358885017422</v>
      </c>
      <c r="H143" s="185">
        <f t="shared" si="34"/>
        <v>-4.2353077816492455</v>
      </c>
      <c r="I143" s="184">
        <v>4.9566787003610111</v>
      </c>
      <c r="J143" s="185">
        <f t="shared" si="34"/>
        <v>-7.4680184656410908E-2</v>
      </c>
      <c r="K143" s="184">
        <v>5.3882783882783887</v>
      </c>
      <c r="L143" s="185">
        <f t="shared" si="35"/>
        <v>0.43159968791737757</v>
      </c>
      <c r="M143" s="184">
        <v>5.1773127753303969</v>
      </c>
      <c r="N143" s="185">
        <f t="shared" si="36"/>
        <v>-0.21096561294799177</v>
      </c>
      <c r="O143" s="185">
        <f t="shared" ref="O143:O146" si="38">IFERROR(M143-C143,"-")</f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227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f>IFERROR(M144-K144,"-")</f>
        <v>0.883648393194707</v>
      </c>
      <c r="O144" s="185">
        <f t="shared" si="38"/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227</v>
      </c>
      <c r="F145" s="185" t="str">
        <f t="shared" ref="F145:J153" si="39">IFERROR(E145-C145,"-")</f>
        <v>-</v>
      </c>
      <c r="G145" s="184">
        <v>3.7777777777777777</v>
      </c>
      <c r="H145" s="185" t="str">
        <f t="shared" si="39"/>
        <v>-</v>
      </c>
      <c r="I145" s="184">
        <v>4.9153094462540716</v>
      </c>
      <c r="J145" s="185">
        <f t="shared" si="39"/>
        <v>1.1375316684762939</v>
      </c>
      <c r="K145" s="184">
        <v>5.0396825396825395</v>
      </c>
      <c r="L145" s="185">
        <f t="shared" ref="L145:L153" si="40">IFERROR(K145-I145,"-")</f>
        <v>0.12437309342846792</v>
      </c>
      <c r="M145" s="184">
        <v>4.8026315789473681</v>
      </c>
      <c r="N145" s="185">
        <f t="shared" ref="N145:N152" si="41">IFERROR(M145-K145,"-")</f>
        <v>-0.2370509607351714</v>
      </c>
      <c r="O145" s="185">
        <f t="shared" si="38"/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227</v>
      </c>
      <c r="F146" s="185" t="str">
        <f t="shared" si="39"/>
        <v>-</v>
      </c>
      <c r="G146" s="184">
        <v>4.9006622516556293</v>
      </c>
      <c r="H146" s="185" t="str">
        <f t="shared" si="39"/>
        <v>-</v>
      </c>
      <c r="I146" s="184">
        <v>6.785016286644951</v>
      </c>
      <c r="J146" s="185">
        <f t="shared" si="39"/>
        <v>1.8843540349893217</v>
      </c>
      <c r="K146" s="184">
        <v>6.1919642857142856</v>
      </c>
      <c r="L146" s="185">
        <f t="shared" si="40"/>
        <v>-0.59305200093066546</v>
      </c>
      <c r="M146" s="184">
        <v>5.5179856115107917</v>
      </c>
      <c r="N146" s="185">
        <f t="shared" si="41"/>
        <v>-0.67397867420349389</v>
      </c>
      <c r="O146" s="185">
        <f t="shared" si="38"/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227</v>
      </c>
      <c r="F147" s="185" t="str">
        <f t="shared" si="39"/>
        <v>-</v>
      </c>
      <c r="G147" s="184">
        <v>6.9013698630136986</v>
      </c>
      <c r="H147" s="185" t="str">
        <f t="shared" si="39"/>
        <v>-</v>
      </c>
      <c r="I147" s="184">
        <v>9.7128205128205121</v>
      </c>
      <c r="J147" s="185">
        <f t="shared" si="39"/>
        <v>2.8114506498068135</v>
      </c>
      <c r="K147" s="184">
        <v>8.2010582010582009</v>
      </c>
      <c r="L147" s="185">
        <f t="shared" si="40"/>
        <v>-1.5117623117623111</v>
      </c>
      <c r="M147" s="184">
        <v>7.367892976588629</v>
      </c>
      <c r="N147" s="185">
        <f t="shared" si="41"/>
        <v>-0.83316522446957197</v>
      </c>
      <c r="O147" s="185">
        <f>IFERROR(M147-C147,"-")</f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39"/>
        <v>-0.28941441441441373</v>
      </c>
      <c r="G148" s="184">
        <v>6.7030303030303031</v>
      </c>
      <c r="H148" s="185">
        <f t="shared" si="39"/>
        <v>-0.21588861588861619</v>
      </c>
      <c r="I148" s="184">
        <v>5.5625</v>
      </c>
      <c r="J148" s="185">
        <f t="shared" si="39"/>
        <v>-1.1405303030303031</v>
      </c>
      <c r="K148" s="184">
        <v>6.5364963503649633</v>
      </c>
      <c r="L148" s="185">
        <f t="shared" si="40"/>
        <v>0.97399635036496335</v>
      </c>
      <c r="M148" s="184">
        <v>6.5090439276485785</v>
      </c>
      <c r="N148" s="185">
        <f t="shared" si="41"/>
        <v>-2.7452422716384817E-2</v>
      </c>
      <c r="O148" s="185">
        <f>IFERROR(M148-C148,"-")</f>
        <v>-0.69928940568475451</v>
      </c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39"/>
        <v>-0.97051525324770083</v>
      </c>
      <c r="G149" s="184">
        <v>6.2867132867132867</v>
      </c>
      <c r="H149" s="185">
        <f t="shared" si="39"/>
        <v>-0.84231897135122935</v>
      </c>
      <c r="I149" s="184">
        <v>4.5292792792792795</v>
      </c>
      <c r="J149" s="185">
        <f t="shared" si="39"/>
        <v>-1.7574340074340071</v>
      </c>
      <c r="K149" s="184">
        <v>6.5821325648414986</v>
      </c>
      <c r="L149" s="185">
        <f t="shared" si="40"/>
        <v>2.052853285562219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39"/>
        <v>-1.4712236915626749</v>
      </c>
      <c r="G150" s="184">
        <v>5.345505617977528</v>
      </c>
      <c r="H150" s="185">
        <f t="shared" si="39"/>
        <v>1.3070440795159897</v>
      </c>
      <c r="I150" s="184">
        <v>3.7450628366247756</v>
      </c>
      <c r="J150" s="185">
        <f t="shared" si="39"/>
        <v>-1.6004427813527524</v>
      </c>
      <c r="K150" s="184">
        <v>5.4204724409448817</v>
      </c>
      <c r="L150" s="185">
        <f t="shared" si="40"/>
        <v>1.6754096043201061</v>
      </c>
      <c r="M150" s="184"/>
      <c r="N150" s="185"/>
      <c r="O150" s="185"/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39"/>
        <v>0.14912209088735651</v>
      </c>
      <c r="G151" s="184">
        <v>6.3265306122448983</v>
      </c>
      <c r="H151" s="185">
        <f t="shared" si="39"/>
        <v>0.2547817333211313</v>
      </c>
      <c r="I151" s="184">
        <v>4.5094577553593949</v>
      </c>
      <c r="J151" s="185">
        <f t="shared" si="39"/>
        <v>-1.8170728568855035</v>
      </c>
      <c r="K151" s="184">
        <v>5.9460400348128806</v>
      </c>
      <c r="L151" s="185">
        <f t="shared" si="40"/>
        <v>1.4365822794534857</v>
      </c>
      <c r="M151" s="184"/>
      <c r="N151" s="185"/>
      <c r="O151" s="185"/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39"/>
        <v>-0.7228184296116833</v>
      </c>
      <c r="G152" s="184">
        <v>6.7961165048543686</v>
      </c>
      <c r="H152" s="185">
        <f t="shared" si="39"/>
        <v>-0.40313161544638287</v>
      </c>
      <c r="I152" s="184">
        <v>5.8459563543003847</v>
      </c>
      <c r="J152" s="185">
        <f t="shared" si="39"/>
        <v>-0.95016015055398384</v>
      </c>
      <c r="K152" s="184">
        <v>5.5872093023255811</v>
      </c>
      <c r="L152" s="185">
        <f t="shared" si="40"/>
        <v>-0.25874705197480363</v>
      </c>
      <c r="M152" s="184"/>
      <c r="N152" s="185"/>
      <c r="O152" s="185"/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39"/>
        <v>-0.58240631362905404</v>
      </c>
      <c r="G153" s="186">
        <v>6.0640776699029129</v>
      </c>
      <c r="H153" s="187">
        <f t="shared" si="39"/>
        <v>-0.43174696475261953</v>
      </c>
      <c r="I153" s="186">
        <v>5.0042578182352075</v>
      </c>
      <c r="J153" s="187">
        <f t="shared" si="39"/>
        <v>-1.0598198516677053</v>
      </c>
      <c r="K153" s="186">
        <v>5.5490259217517304</v>
      </c>
      <c r="L153" s="187">
        <f t="shared" si="40"/>
        <v>0.54476810351652283</v>
      </c>
      <c r="M153" s="186">
        <v>5.937770302739068</v>
      </c>
      <c r="N153" s="187">
        <v>0.62659017851546572</v>
      </c>
      <c r="O153" s="187">
        <v>-1.3911862798939856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289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42">IFERROR(E163-C163,"-")</f>
        <v>6.0884347456530818E-2</v>
      </c>
      <c r="G163" s="184">
        <v>2.5476190476190474</v>
      </c>
      <c r="H163" s="185">
        <f t="shared" si="42"/>
        <v>0.24927650618258346</v>
      </c>
      <c r="I163" s="184">
        <v>2.341880341880342</v>
      </c>
      <c r="J163" s="185">
        <f t="shared" si="42"/>
        <v>-0.20573870573870545</v>
      </c>
      <c r="K163" s="184">
        <v>1.7729885057471264</v>
      </c>
      <c r="L163" s="185">
        <f t="shared" ref="L163:L165" si="43">IFERROR(K163-I163,"-")</f>
        <v>-0.56889183613321559</v>
      </c>
      <c r="M163" s="184">
        <v>2.7564575645756459</v>
      </c>
      <c r="N163" s="185">
        <f t="shared" ref="N163:N165" si="44">IFERROR(M163-K163,"-")</f>
        <v>0.98346905882851954</v>
      </c>
      <c r="O163" s="185">
        <f t="shared" ref="O163" si="45">IFERROR(M163-C163,"-")</f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42"/>
        <v>0.730621709264619</v>
      </c>
      <c r="G164" s="184">
        <v>1.6551724137931034</v>
      </c>
      <c r="H164" s="185">
        <f t="shared" si="42"/>
        <v>-1.0381048971312665</v>
      </c>
      <c r="I164" s="184">
        <v>3.3383458646616542</v>
      </c>
      <c r="J164" s="185">
        <f t="shared" si="42"/>
        <v>1.6831734508685507</v>
      </c>
      <c r="K164" s="184">
        <v>2.2708333333333335</v>
      </c>
      <c r="L164" s="185">
        <f t="shared" si="43"/>
        <v>-1.0675125313283207</v>
      </c>
      <c r="M164" s="184">
        <v>1.6279069767441861</v>
      </c>
      <c r="N164" s="185">
        <f t="shared" si="44"/>
        <v>-0.64292635658914743</v>
      </c>
      <c r="O164" s="185">
        <f>IFERROR(M164-C164,"-")</f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42"/>
        <v>-4.5631067961164895E-2</v>
      </c>
      <c r="G165" s="184">
        <v>3.26056338028169</v>
      </c>
      <c r="H165" s="185">
        <f t="shared" si="42"/>
        <v>1.1605633802816899</v>
      </c>
      <c r="I165" s="184">
        <v>2.3025830258302582</v>
      </c>
      <c r="J165" s="185">
        <f t="shared" si="42"/>
        <v>-0.95798035445143181</v>
      </c>
      <c r="K165" s="184">
        <v>2.3293768545994067</v>
      </c>
      <c r="L165" s="185">
        <f t="shared" si="43"/>
        <v>2.6793828769148487E-2</v>
      </c>
      <c r="M165" s="184">
        <v>2.2954545454545454</v>
      </c>
      <c r="N165" s="185">
        <f t="shared" si="44"/>
        <v>-3.3922309144861273E-2</v>
      </c>
      <c r="O165" s="185">
        <f t="shared" ref="O165:O168" si="46">IFERROR(M165-C165,"-")</f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227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f>IFERROR(M166-K166,"-")</f>
        <v>-0.18708010335917313</v>
      </c>
      <c r="O166" s="185">
        <f t="shared" si="46"/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227</v>
      </c>
      <c r="F167" s="185" t="str">
        <f t="shared" ref="F167:J175" si="47">IFERROR(E167-C167,"-")</f>
        <v>-</v>
      </c>
      <c r="G167" s="184">
        <v>2.0104712041884816</v>
      </c>
      <c r="H167" s="185" t="str">
        <f t="shared" si="47"/>
        <v>-</v>
      </c>
      <c r="I167" s="184">
        <v>2.1685393258426968</v>
      </c>
      <c r="J167" s="185">
        <f t="shared" si="47"/>
        <v>0.15806812165421524</v>
      </c>
      <c r="K167" s="184">
        <v>1.8509316770186335</v>
      </c>
      <c r="L167" s="185">
        <f t="shared" ref="L167:L175" si="48">IFERROR(K167-I167,"-")</f>
        <v>-0.31760764882406334</v>
      </c>
      <c r="M167" s="184">
        <v>1.8714285714285714</v>
      </c>
      <c r="N167" s="185">
        <f t="shared" ref="N167:N174" si="49">IFERROR(M167-K167,"-")</f>
        <v>2.049689440993796E-2</v>
      </c>
      <c r="O167" s="185">
        <f t="shared" si="46"/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227</v>
      </c>
      <c r="F168" s="185" t="str">
        <f t="shared" si="47"/>
        <v>-</v>
      </c>
      <c r="G168" s="184">
        <v>2.1337209302325579</v>
      </c>
      <c r="H168" s="185" t="str">
        <f t="shared" si="47"/>
        <v>-</v>
      </c>
      <c r="I168" s="184">
        <v>2.5655737704918034</v>
      </c>
      <c r="J168" s="185">
        <f t="shared" si="47"/>
        <v>0.43185284025924542</v>
      </c>
      <c r="K168" s="184">
        <v>3.08</v>
      </c>
      <c r="L168" s="185">
        <f t="shared" si="48"/>
        <v>0.51442622950819672</v>
      </c>
      <c r="M168" s="184">
        <v>3.1714285714285713</v>
      </c>
      <c r="N168" s="185">
        <f t="shared" si="49"/>
        <v>9.1428571428571193E-2</v>
      </c>
      <c r="O168" s="185">
        <f t="shared" si="46"/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227</v>
      </c>
      <c r="F169" s="185" t="str">
        <f t="shared" si="47"/>
        <v>-</v>
      </c>
      <c r="G169" s="184">
        <v>2.3461538461538463</v>
      </c>
      <c r="H169" s="185" t="str">
        <f t="shared" si="47"/>
        <v>-</v>
      </c>
      <c r="I169" s="184">
        <v>2.5481927710843375</v>
      </c>
      <c r="J169" s="185">
        <f t="shared" si="47"/>
        <v>0.20203892493049125</v>
      </c>
      <c r="K169" s="184">
        <v>2</v>
      </c>
      <c r="L169" s="185">
        <f t="shared" si="48"/>
        <v>-0.5481927710843375</v>
      </c>
      <c r="M169" s="184">
        <v>3.290909090909091</v>
      </c>
      <c r="N169" s="185">
        <f t="shared" si="49"/>
        <v>1.290909090909091</v>
      </c>
      <c r="O169" s="185">
        <f>IFERROR(M169-C169,"-")</f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47"/>
        <v>2.0837042354630295</v>
      </c>
      <c r="G170" s="184">
        <v>3.07981220657277</v>
      </c>
      <c r="H170" s="185">
        <f t="shared" si="47"/>
        <v>-3.4059020791415158</v>
      </c>
      <c r="I170" s="184">
        <v>3.5762711864406778</v>
      </c>
      <c r="J170" s="185">
        <f t="shared" si="47"/>
        <v>0.49645897986790777</v>
      </c>
      <c r="K170" s="184">
        <v>3.0673076923076925</v>
      </c>
      <c r="L170" s="185">
        <f t="shared" si="48"/>
        <v>-0.50896349413298525</v>
      </c>
      <c r="M170" s="184">
        <v>4.3552631578947372</v>
      </c>
      <c r="N170" s="185">
        <f t="shared" si="49"/>
        <v>1.2879554655870447</v>
      </c>
      <c r="O170" s="185">
        <f>IFERROR(M170-C170,"-")</f>
        <v>-4.6746892356519076E-2</v>
      </c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47"/>
        <v>1.7168284789644011</v>
      </c>
      <c r="G171" s="184">
        <v>2.7171717171717171</v>
      </c>
      <c r="H171" s="185">
        <f t="shared" si="47"/>
        <v>-2.1161616161616159</v>
      </c>
      <c r="I171" s="184">
        <v>2.2768166089965396</v>
      </c>
      <c r="J171" s="185">
        <f t="shared" si="47"/>
        <v>-0.44035510817517753</v>
      </c>
      <c r="K171" s="184">
        <v>2.4294871794871793</v>
      </c>
      <c r="L171" s="185">
        <f t="shared" si="48"/>
        <v>0.1526705704906397</v>
      </c>
      <c r="M171" s="184"/>
      <c r="N171" s="185"/>
      <c r="O171" s="185"/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47"/>
        <v>-2.2868421052631578</v>
      </c>
      <c r="G172" s="184">
        <v>1.667621776504298</v>
      </c>
      <c r="H172" s="185">
        <f t="shared" si="47"/>
        <v>0.41762177650429799</v>
      </c>
      <c r="I172" s="184">
        <v>1.8366013071895424</v>
      </c>
      <c r="J172" s="185">
        <f t="shared" si="47"/>
        <v>0.16897953068524441</v>
      </c>
      <c r="K172" s="184">
        <v>2.4305084745762713</v>
      </c>
      <c r="L172" s="185">
        <f t="shared" si="48"/>
        <v>0.59390716738672888</v>
      </c>
      <c r="M172" s="184"/>
      <c r="N172" s="185"/>
      <c r="O172" s="185"/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47"/>
        <v>-1.3603117505995204</v>
      </c>
      <c r="G173" s="184">
        <v>2.2012987012987013</v>
      </c>
      <c r="H173" s="185">
        <f t="shared" si="47"/>
        <v>0.78463203463203457</v>
      </c>
      <c r="I173" s="184">
        <v>1.94921875</v>
      </c>
      <c r="J173" s="185">
        <f t="shared" si="47"/>
        <v>-0.25207995129870131</v>
      </c>
      <c r="K173" s="184">
        <v>2.6737288135593222</v>
      </c>
      <c r="L173" s="185">
        <f t="shared" si="48"/>
        <v>0.72451006355932224</v>
      </c>
      <c r="M173" s="184"/>
      <c r="N173" s="185"/>
      <c r="O173" s="185"/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47"/>
        <v>1.3427692307692309</v>
      </c>
      <c r="G174" s="184">
        <v>2.9523809523809526</v>
      </c>
      <c r="H174" s="185">
        <f t="shared" si="47"/>
        <v>-0.27838827838827829</v>
      </c>
      <c r="I174" s="184">
        <v>2.2865013774104681</v>
      </c>
      <c r="J174" s="185">
        <f t="shared" si="47"/>
        <v>-0.66587957497048444</v>
      </c>
      <c r="K174" s="184">
        <v>1.9511400651465798</v>
      </c>
      <c r="L174" s="185">
        <f t="shared" si="48"/>
        <v>-0.33536131226388832</v>
      </c>
      <c r="M174" s="184"/>
      <c r="N174" s="185"/>
      <c r="O174" s="185"/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47"/>
        <v>-0.31476541897637356</v>
      </c>
      <c r="G175" s="186">
        <v>2.3587088915956151</v>
      </c>
      <c r="H175" s="187">
        <f t="shared" si="47"/>
        <v>-0.43357052016909092</v>
      </c>
      <c r="I175" s="186">
        <v>2.3295702840495265</v>
      </c>
      <c r="J175" s="187">
        <f t="shared" si="47"/>
        <v>-2.9138607546088657E-2</v>
      </c>
      <c r="K175" s="186">
        <v>2.3059143439836847</v>
      </c>
      <c r="L175" s="187">
        <f t="shared" si="48"/>
        <v>-2.3655940065841818E-2</v>
      </c>
      <c r="M175" s="186">
        <v>2.5968379446640317</v>
      </c>
      <c r="N175" s="187">
        <v>0.30833691796998641</v>
      </c>
      <c r="O175" s="187">
        <v>-0.60095787900186171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290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50">IFERROR(E185-C185,"-")</f>
        <v>-3.4615384615384612</v>
      </c>
      <c r="G185" s="184">
        <v>4.1111111111111107</v>
      </c>
      <c r="H185" s="185">
        <f t="shared" si="50"/>
        <v>0.25396825396825351</v>
      </c>
      <c r="I185" s="184">
        <v>4.0224719101123592</v>
      </c>
      <c r="J185" s="185">
        <f t="shared" si="50"/>
        <v>-8.8639200998751555E-2</v>
      </c>
      <c r="K185" s="184">
        <v>3.263157894736842</v>
      </c>
      <c r="L185" s="185">
        <f t="shared" ref="L185:L187" si="51">IFERROR(K185-I185,"-")</f>
        <v>-0.75931401537551713</v>
      </c>
      <c r="M185" s="184">
        <v>3.9939393939393941</v>
      </c>
      <c r="N185" s="185">
        <f t="shared" ref="N185:N187" si="52">IFERROR(M185-K185,"-")</f>
        <v>0.73078149920255209</v>
      </c>
      <c r="O185" s="185">
        <f t="shared" ref="O185" si="53">IFERROR(M185-C185,"-")</f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50"/>
        <v>-3.4557522123893802</v>
      </c>
      <c r="G186" s="184">
        <v>2</v>
      </c>
      <c r="H186" s="185">
        <f t="shared" si="50"/>
        <v>-1.5</v>
      </c>
      <c r="I186" s="184">
        <v>2.0849056603773586</v>
      </c>
      <c r="J186" s="185">
        <f t="shared" si="50"/>
        <v>8.4905660377358583E-2</v>
      </c>
      <c r="K186" s="184">
        <v>3.7878787878787881</v>
      </c>
      <c r="L186" s="185">
        <f t="shared" si="51"/>
        <v>1.7029731275014295</v>
      </c>
      <c r="M186" s="184">
        <v>2.9772727272727271</v>
      </c>
      <c r="N186" s="185">
        <f t="shared" si="52"/>
        <v>-0.810606060606061</v>
      </c>
      <c r="O186" s="185">
        <f>IFERROR(M186-C186,"-")</f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50"/>
        <v>-2.3116883116883109</v>
      </c>
      <c r="G187" s="184">
        <v>1.2941176470588236</v>
      </c>
      <c r="H187" s="185">
        <f t="shared" si="50"/>
        <v>-5.7058823529411766</v>
      </c>
      <c r="I187" s="184">
        <v>3.8448275862068964</v>
      </c>
      <c r="J187" s="185">
        <f t="shared" si="50"/>
        <v>2.5507099391480725</v>
      </c>
      <c r="K187" s="184">
        <v>4.1473684210526311</v>
      </c>
      <c r="L187" s="185">
        <f t="shared" si="51"/>
        <v>0.3025408348457348</v>
      </c>
      <c r="M187" s="184">
        <v>3.2682926829268291</v>
      </c>
      <c r="N187" s="185">
        <f t="shared" si="52"/>
        <v>-0.87907573812580209</v>
      </c>
      <c r="O187" s="185">
        <f t="shared" ref="O187:O190" si="54">IFERROR(M187-C187,"-")</f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227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f>IFERROR(M188-K188,"-")</f>
        <v>1.0258706467661689</v>
      </c>
      <c r="O188" s="185">
        <f t="shared" si="54"/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227</v>
      </c>
      <c r="F189" s="185" t="str">
        <f t="shared" ref="F189:J197" si="55">IFERROR(E189-C189,"-")</f>
        <v>-</v>
      </c>
      <c r="G189" s="184">
        <v>2.0909090909090908</v>
      </c>
      <c r="H189" s="185" t="str">
        <f t="shared" si="55"/>
        <v>-</v>
      </c>
      <c r="I189" s="184">
        <v>5.3</v>
      </c>
      <c r="J189" s="185">
        <f t="shared" si="55"/>
        <v>3.209090909090909</v>
      </c>
      <c r="K189" s="184">
        <v>2.6585365853658538</v>
      </c>
      <c r="L189" s="185">
        <f t="shared" ref="L189:L197" si="56">IFERROR(K189-I189,"-")</f>
        <v>-2.641463414634146</v>
      </c>
      <c r="M189" s="184">
        <v>1.7142857142857142</v>
      </c>
      <c r="N189" s="185">
        <f t="shared" ref="N189:N196" si="57">IFERROR(M189-K189,"-")</f>
        <v>-0.94425087108013961</v>
      </c>
      <c r="O189" s="185">
        <f t="shared" si="54"/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227</v>
      </c>
      <c r="F190" s="185" t="str">
        <f t="shared" si="55"/>
        <v>-</v>
      </c>
      <c r="G190" s="184">
        <v>3.5555555555555554</v>
      </c>
      <c r="H190" s="185" t="str">
        <f t="shared" si="55"/>
        <v>-</v>
      </c>
      <c r="I190" s="184">
        <v>2.5609756097560976</v>
      </c>
      <c r="J190" s="185">
        <f t="shared" si="55"/>
        <v>-0.99457994579945774</v>
      </c>
      <c r="K190" s="184">
        <v>4.5862068965517242</v>
      </c>
      <c r="L190" s="185">
        <f t="shared" si="56"/>
        <v>2.0252312867956266</v>
      </c>
      <c r="M190" s="184">
        <v>2.7142857142857144</v>
      </c>
      <c r="N190" s="185">
        <f t="shared" si="57"/>
        <v>-1.8719211822660098</v>
      </c>
      <c r="O190" s="185">
        <f t="shared" si="54"/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227</v>
      </c>
      <c r="F191" s="185" t="str">
        <f t="shared" si="55"/>
        <v>-</v>
      </c>
      <c r="G191" s="184">
        <v>3.6666666666666665</v>
      </c>
      <c r="H191" s="185" t="str">
        <f t="shared" si="55"/>
        <v>-</v>
      </c>
      <c r="I191" s="184">
        <v>1.8235294117647058</v>
      </c>
      <c r="J191" s="185">
        <f t="shared" si="55"/>
        <v>-1.8431372549019607</v>
      </c>
      <c r="K191" s="184">
        <v>4.875</v>
      </c>
      <c r="L191" s="185">
        <f t="shared" si="56"/>
        <v>3.0514705882352944</v>
      </c>
      <c r="M191" s="184">
        <v>2</v>
      </c>
      <c r="N191" s="185">
        <f t="shared" si="57"/>
        <v>-2.875</v>
      </c>
      <c r="O191" s="185">
        <f>IFERROR(M191-C191,"-")</f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55"/>
        <v>-0.21153846153846168</v>
      </c>
      <c r="G192" s="184">
        <v>3.8823529411764706</v>
      </c>
      <c r="H192" s="185">
        <f t="shared" si="55"/>
        <v>-0.36764705882352944</v>
      </c>
      <c r="I192" s="184">
        <v>6.520833333333333</v>
      </c>
      <c r="J192" s="185">
        <f t="shared" si="55"/>
        <v>2.6384803921568625</v>
      </c>
      <c r="K192" s="184">
        <v>4.9824561403508776</v>
      </c>
      <c r="L192" s="185">
        <f t="shared" si="56"/>
        <v>-1.5383771929824555</v>
      </c>
      <c r="M192" s="184">
        <v>7.05</v>
      </c>
      <c r="N192" s="185">
        <f t="shared" si="57"/>
        <v>2.0675438596491222</v>
      </c>
      <c r="O192" s="185">
        <f>IFERROR(M192-C192,"-")</f>
        <v>2.5884615384615381</v>
      </c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55"/>
        <v>-7.384615384615385</v>
      </c>
      <c r="G193" s="184">
        <v>6.1904761904761907</v>
      </c>
      <c r="H193" s="185">
        <f t="shared" si="55"/>
        <v>5.1904761904761907</v>
      </c>
      <c r="I193" s="184">
        <v>3.5925925925925926</v>
      </c>
      <c r="J193" s="185">
        <f t="shared" si="55"/>
        <v>-2.5978835978835981</v>
      </c>
      <c r="K193" s="184">
        <v>3.0555555555555554</v>
      </c>
      <c r="L193" s="185">
        <f t="shared" si="56"/>
        <v>-0.5370370370370372</v>
      </c>
      <c r="M193" s="184"/>
      <c r="N193" s="185"/>
      <c r="O193" s="185"/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55"/>
        <v>3.4404761904761907</v>
      </c>
      <c r="G194" s="184">
        <v>2.1971830985915495</v>
      </c>
      <c r="H194" s="185">
        <f t="shared" si="55"/>
        <v>-4.0528169014084501</v>
      </c>
      <c r="I194" s="184">
        <v>3.8333333333333335</v>
      </c>
      <c r="J194" s="185">
        <f t="shared" si="55"/>
        <v>1.636150234741784</v>
      </c>
      <c r="K194" s="184">
        <v>2.4133333333333336</v>
      </c>
      <c r="L194" s="185">
        <f t="shared" si="56"/>
        <v>-1.42</v>
      </c>
      <c r="M194" s="184"/>
      <c r="N194" s="185"/>
      <c r="O194" s="185"/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55"/>
        <v>6.3082191780821919</v>
      </c>
      <c r="G195" s="184">
        <v>2.9473684210526314</v>
      </c>
      <c r="H195" s="185">
        <f t="shared" si="55"/>
        <v>-7.5526315789473681</v>
      </c>
      <c r="I195" s="184">
        <v>1.8409090909090908</v>
      </c>
      <c r="J195" s="185">
        <f t="shared" si="55"/>
        <v>-1.1064593301435406</v>
      </c>
      <c r="K195" s="184">
        <v>4.36231884057971</v>
      </c>
      <c r="L195" s="185">
        <f t="shared" si="56"/>
        <v>2.5214097496706191</v>
      </c>
      <c r="M195" s="184"/>
      <c r="N195" s="185"/>
      <c r="O195" s="185"/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55"/>
        <v>29.98</v>
      </c>
      <c r="G196" s="184">
        <v>2.7735849056603774</v>
      </c>
      <c r="H196" s="185">
        <f t="shared" si="55"/>
        <v>-32.726415094339622</v>
      </c>
      <c r="I196" s="184">
        <v>3.5396825396825395</v>
      </c>
      <c r="J196" s="185">
        <f t="shared" si="55"/>
        <v>0.76609763402216213</v>
      </c>
      <c r="K196" s="184">
        <v>2.7608695652173911</v>
      </c>
      <c r="L196" s="185">
        <f t="shared" si="56"/>
        <v>-0.77881297446514841</v>
      </c>
      <c r="M196" s="184"/>
      <c r="N196" s="185"/>
      <c r="O196" s="185"/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55"/>
        <v>-1.4646962964849077</v>
      </c>
      <c r="G197" s="186">
        <v>3.0651260504201683</v>
      </c>
      <c r="H197" s="187">
        <f t="shared" si="55"/>
        <v>-1.7165333382261196</v>
      </c>
      <c r="I197" s="186">
        <v>3.4307458143074583</v>
      </c>
      <c r="J197" s="187">
        <f t="shared" si="55"/>
        <v>0.36561976388729001</v>
      </c>
      <c r="K197" s="186">
        <v>3.7066290550070522</v>
      </c>
      <c r="L197" s="187">
        <f t="shared" si="56"/>
        <v>0.27588324069959391</v>
      </c>
      <c r="M197" s="186">
        <v>4.0113895216400914</v>
      </c>
      <c r="N197" s="187">
        <v>-2.5973115722545792E-2</v>
      </c>
      <c r="O197" s="187">
        <v>-2.686835330430914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291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58">IFERROR(E207-C207,"-")</f>
        <v>-0.24677002583979357</v>
      </c>
      <c r="G207" s="184">
        <v>3.6428571428571428</v>
      </c>
      <c r="H207" s="185">
        <f t="shared" si="58"/>
        <v>0.44518272425249172</v>
      </c>
      <c r="I207" s="184">
        <v>4.6836734693877551</v>
      </c>
      <c r="J207" s="185">
        <f t="shared" si="58"/>
        <v>1.0408163265306123</v>
      </c>
      <c r="K207" s="184">
        <v>2.5125000000000002</v>
      </c>
      <c r="L207" s="185">
        <f t="shared" ref="L207:L209" si="59">IFERROR(K207-I207,"-")</f>
        <v>-2.1711734693877549</v>
      </c>
      <c r="M207" s="184">
        <v>3.9393939393939394</v>
      </c>
      <c r="N207" s="185">
        <f t="shared" ref="N207:N209" si="60">IFERROR(M207-K207,"-")</f>
        <v>1.4268939393939393</v>
      </c>
      <c r="O207" s="185">
        <f t="shared" ref="O207" si="61">IFERROR(M207-C207,"-")</f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58"/>
        <v>-6.0731896217890791</v>
      </c>
      <c r="G208" s="184">
        <v>33.666666666666664</v>
      </c>
      <c r="H208" s="185">
        <f t="shared" si="58"/>
        <v>31.28083989501312</v>
      </c>
      <c r="I208" s="184">
        <v>3.073394495412844</v>
      </c>
      <c r="J208" s="185">
        <f t="shared" si="58"/>
        <v>-30.593272171253819</v>
      </c>
      <c r="K208" s="184">
        <v>2.52</v>
      </c>
      <c r="L208" s="185">
        <f t="shared" si="59"/>
        <v>-0.55339449541284402</v>
      </c>
      <c r="M208" s="184">
        <v>4.2948717948717947</v>
      </c>
      <c r="N208" s="185">
        <f t="shared" si="60"/>
        <v>1.7748717948717947</v>
      </c>
      <c r="O208" s="185">
        <f>IFERROR(M208-C208,"-")</f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58"/>
        <v>-4.34020618556701</v>
      </c>
      <c r="G209" s="184">
        <v>11.714285714285714</v>
      </c>
      <c r="H209" s="185">
        <f t="shared" si="58"/>
        <v>9.7142857142857135</v>
      </c>
      <c r="I209" s="184">
        <v>3.893939393939394</v>
      </c>
      <c r="J209" s="185">
        <f t="shared" si="58"/>
        <v>-7.820346320346319</v>
      </c>
      <c r="K209" s="184">
        <v>3.5217391304347827</v>
      </c>
      <c r="L209" s="185">
        <f t="shared" si="59"/>
        <v>-0.37220026350461133</v>
      </c>
      <c r="M209" s="184">
        <v>4.4060150375939848</v>
      </c>
      <c r="N209" s="185">
        <f t="shared" si="60"/>
        <v>0.88427590715920212</v>
      </c>
      <c r="O209" s="185">
        <f t="shared" ref="O209:O212" si="62">IFERROR(M209-C209,"-")</f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227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f>IFERROR(M210-K210,"-")</f>
        <v>1.9215006305170244</v>
      </c>
      <c r="O210" s="185">
        <f t="shared" si="62"/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227</v>
      </c>
      <c r="F211" s="185" t="str">
        <f t="shared" ref="F211:J219" si="63">IFERROR(E211-C211,"-")</f>
        <v>-</v>
      </c>
      <c r="G211" s="184">
        <v>5.9545454545454541</v>
      </c>
      <c r="H211" s="185" t="str">
        <f t="shared" si="63"/>
        <v>-</v>
      </c>
      <c r="I211" s="184">
        <v>2.5192307692307692</v>
      </c>
      <c r="J211" s="185">
        <f t="shared" si="63"/>
        <v>-3.435314685314685</v>
      </c>
      <c r="K211" s="184">
        <v>4.0434782608695654</v>
      </c>
      <c r="L211" s="185">
        <f t="shared" ref="L211:L219" si="64">IFERROR(K211-I211,"-")</f>
        <v>1.5242474916387962</v>
      </c>
      <c r="M211" s="184">
        <v>5.083333333333333</v>
      </c>
      <c r="N211" s="185">
        <f t="shared" ref="N211:N218" si="65">IFERROR(M211-K211,"-")</f>
        <v>1.0398550724637676</v>
      </c>
      <c r="O211" s="185">
        <f t="shared" si="62"/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227</v>
      </c>
      <c r="F212" s="185" t="str">
        <f t="shared" si="63"/>
        <v>-</v>
      </c>
      <c r="G212" s="184">
        <v>4</v>
      </c>
      <c r="H212" s="185" t="str">
        <f t="shared" si="63"/>
        <v>-</v>
      </c>
      <c r="I212" s="184">
        <v>3.4222222222222221</v>
      </c>
      <c r="J212" s="185">
        <f t="shared" si="63"/>
        <v>-0.57777777777777795</v>
      </c>
      <c r="K212" s="184">
        <v>3.9</v>
      </c>
      <c r="L212" s="185">
        <f t="shared" si="64"/>
        <v>0.47777777777777786</v>
      </c>
      <c r="M212" s="184">
        <v>3.0769230769230771</v>
      </c>
      <c r="N212" s="185">
        <f t="shared" si="65"/>
        <v>-0.82307692307692282</v>
      </c>
      <c r="O212" s="185">
        <f t="shared" si="62"/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227</v>
      </c>
      <c r="F213" s="185" t="str">
        <f t="shared" si="63"/>
        <v>-</v>
      </c>
      <c r="G213" s="184">
        <v>5.4</v>
      </c>
      <c r="H213" s="185" t="str">
        <f t="shared" si="63"/>
        <v>-</v>
      </c>
      <c r="I213" s="184">
        <v>5.3098591549295771</v>
      </c>
      <c r="J213" s="185">
        <f t="shared" si="63"/>
        <v>-9.0140845070423303E-2</v>
      </c>
      <c r="K213" s="184">
        <v>3.0256410256410255</v>
      </c>
      <c r="L213" s="185">
        <f t="shared" si="64"/>
        <v>-2.2842181292885515</v>
      </c>
      <c r="M213" s="184">
        <v>5.6585365853658534</v>
      </c>
      <c r="N213" s="185">
        <f t="shared" si="65"/>
        <v>2.6328955597248278</v>
      </c>
      <c r="O213" s="185">
        <f>IFERROR(M213-C213,"-")</f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63"/>
        <v>7.3731249999999999</v>
      </c>
      <c r="G214" s="184">
        <v>8.7435897435897427</v>
      </c>
      <c r="H214" s="185">
        <f t="shared" si="63"/>
        <v>-4.1764102564102572</v>
      </c>
      <c r="I214" s="184">
        <v>3.2537313432835822</v>
      </c>
      <c r="J214" s="185">
        <f t="shared" si="63"/>
        <v>-5.4898584003061606</v>
      </c>
      <c r="K214" s="184">
        <v>3.84</v>
      </c>
      <c r="L214" s="185">
        <f t="shared" si="64"/>
        <v>0.5862686567164177</v>
      </c>
      <c r="M214" s="184">
        <v>4.9514563106796112</v>
      </c>
      <c r="N214" s="185">
        <f t="shared" si="65"/>
        <v>1.1114563106796114</v>
      </c>
      <c r="O214" s="185">
        <f>IFERROR(M214-C214,"-")</f>
        <v>-0.59541868932038877</v>
      </c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227</v>
      </c>
      <c r="F215" s="185" t="str">
        <f t="shared" si="63"/>
        <v>-</v>
      </c>
      <c r="G215" s="184">
        <v>4.5</v>
      </c>
      <c r="H215" s="185" t="str">
        <f t="shared" si="63"/>
        <v>-</v>
      </c>
      <c r="I215" s="184">
        <v>2.1489361702127661</v>
      </c>
      <c r="J215" s="185">
        <f t="shared" si="63"/>
        <v>-2.3510638297872339</v>
      </c>
      <c r="K215" s="184">
        <v>3.9166666666666665</v>
      </c>
      <c r="L215" s="185">
        <f t="shared" si="64"/>
        <v>1.7677304964539005</v>
      </c>
      <c r="M215" s="184"/>
      <c r="N215" s="185"/>
      <c r="O215" s="185"/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63"/>
        <v>-0.4568965517241379</v>
      </c>
      <c r="G216" s="184">
        <v>4.9454545454545453</v>
      </c>
      <c r="H216" s="185">
        <f t="shared" si="63"/>
        <v>0.69545454545454533</v>
      </c>
      <c r="I216" s="184">
        <v>2.6509433962264151</v>
      </c>
      <c r="J216" s="185">
        <f t="shared" si="63"/>
        <v>-2.2945111492281303</v>
      </c>
      <c r="K216" s="184">
        <v>3.2222222222222223</v>
      </c>
      <c r="L216" s="185">
        <f t="shared" si="64"/>
        <v>0.57127882599580726</v>
      </c>
      <c r="M216" s="184"/>
      <c r="N216" s="185"/>
      <c r="O216" s="185"/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63"/>
        <v>-4.8</v>
      </c>
      <c r="G217" s="184">
        <v>4.854838709677419</v>
      </c>
      <c r="H217" s="185">
        <f t="shared" si="63"/>
        <v>3.854838709677419</v>
      </c>
      <c r="I217" s="184">
        <v>3.4</v>
      </c>
      <c r="J217" s="185">
        <f t="shared" si="63"/>
        <v>-1.4548387096774191</v>
      </c>
      <c r="K217" s="184">
        <v>4.8137931034482762</v>
      </c>
      <c r="L217" s="185">
        <f t="shared" si="64"/>
        <v>1.4137931034482762</v>
      </c>
      <c r="M217" s="184"/>
      <c r="N217" s="185"/>
      <c r="O217" s="185"/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63"/>
        <v>0.10869565217391308</v>
      </c>
      <c r="G218" s="184">
        <v>5.125</v>
      </c>
      <c r="H218" s="185">
        <f t="shared" si="63"/>
        <v>3.1684782608695654</v>
      </c>
      <c r="I218" s="184">
        <v>4.306451612903226</v>
      </c>
      <c r="J218" s="185">
        <f t="shared" si="63"/>
        <v>-0.81854838709677402</v>
      </c>
      <c r="K218" s="184">
        <v>2.901098901098901</v>
      </c>
      <c r="L218" s="185">
        <f t="shared" si="64"/>
        <v>-1.405352711804325</v>
      </c>
      <c r="M218" s="184"/>
      <c r="N218" s="185"/>
      <c r="O218" s="185"/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63"/>
        <v>-1.2694842103235007</v>
      </c>
      <c r="G219" s="186">
        <v>5.8116710875331563</v>
      </c>
      <c r="H219" s="187">
        <f t="shared" si="63"/>
        <v>2.0018119326035788</v>
      </c>
      <c r="I219" s="186">
        <v>3.5172811059907834</v>
      </c>
      <c r="J219" s="187">
        <f t="shared" si="63"/>
        <v>-2.2943899815423729</v>
      </c>
      <c r="K219" s="186">
        <v>3.3786057692307692</v>
      </c>
      <c r="L219" s="187">
        <f t="shared" si="64"/>
        <v>-0.1386753367600142</v>
      </c>
      <c r="M219" s="186">
        <v>4.3933717579250722</v>
      </c>
      <c r="N219" s="187">
        <v>1.3980776402780135</v>
      </c>
      <c r="O219" s="187">
        <v>-1.0246761242112079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290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66">IFERROR(E229-C229,"-")</f>
        <v>-3.4615384615384612</v>
      </c>
      <c r="G229" s="184">
        <v>4.1111111111111107</v>
      </c>
      <c r="H229" s="185">
        <f t="shared" si="66"/>
        <v>0.25396825396825351</v>
      </c>
      <c r="I229" s="184">
        <v>4.0224719101123592</v>
      </c>
      <c r="J229" s="185">
        <f t="shared" si="66"/>
        <v>-8.8639200998751555E-2</v>
      </c>
      <c r="K229" s="184">
        <v>3.263157894736842</v>
      </c>
      <c r="L229" s="185">
        <f t="shared" ref="L229:L231" si="67">IFERROR(K229-I229,"-")</f>
        <v>-0.75931401537551713</v>
      </c>
      <c r="M229" s="184">
        <v>3.9939393939393941</v>
      </c>
      <c r="N229" s="185">
        <f t="shared" ref="N229:N231" si="68">IFERROR(M229-K229,"-")</f>
        <v>0.73078149920255209</v>
      </c>
      <c r="O229" s="185">
        <f t="shared" ref="O229" si="69">IFERROR(M229-C229,"-")</f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66"/>
        <v>-3.4557522123893802</v>
      </c>
      <c r="G230" s="184">
        <v>2</v>
      </c>
      <c r="H230" s="185">
        <f t="shared" si="66"/>
        <v>-1.5</v>
      </c>
      <c r="I230" s="184">
        <v>2.0849056603773586</v>
      </c>
      <c r="J230" s="185">
        <f t="shared" si="66"/>
        <v>8.4905660377358583E-2</v>
      </c>
      <c r="K230" s="184">
        <v>3.7878787878787881</v>
      </c>
      <c r="L230" s="185">
        <f t="shared" si="67"/>
        <v>1.7029731275014295</v>
      </c>
      <c r="M230" s="184">
        <v>2.9772727272727271</v>
      </c>
      <c r="N230" s="185">
        <f t="shared" si="68"/>
        <v>-0.810606060606061</v>
      </c>
      <c r="O230" s="185">
        <f>IFERROR(M230-C230,"-")</f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66"/>
        <v>-2.3116883116883109</v>
      </c>
      <c r="G231" s="184">
        <v>1.2941176470588236</v>
      </c>
      <c r="H231" s="185">
        <f t="shared" si="66"/>
        <v>-5.7058823529411766</v>
      </c>
      <c r="I231" s="184">
        <v>3.8448275862068964</v>
      </c>
      <c r="J231" s="185">
        <f t="shared" si="66"/>
        <v>2.5507099391480725</v>
      </c>
      <c r="K231" s="184">
        <v>4.1473684210526311</v>
      </c>
      <c r="L231" s="185">
        <f t="shared" si="67"/>
        <v>0.3025408348457348</v>
      </c>
      <c r="M231" s="184">
        <v>3.2682926829268291</v>
      </c>
      <c r="N231" s="185">
        <f t="shared" si="68"/>
        <v>-0.87907573812580209</v>
      </c>
      <c r="O231" s="185">
        <f t="shared" ref="O231:O234" si="70">IFERROR(M231-C231,"-")</f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227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f>IFERROR(M232-K232,"-")</f>
        <v>1.0258706467661689</v>
      </c>
      <c r="O232" s="185">
        <f t="shared" si="70"/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227</v>
      </c>
      <c r="F233" s="185" t="str">
        <f t="shared" ref="F233:J241" si="71">IFERROR(E233-C233,"-")</f>
        <v>-</v>
      </c>
      <c r="G233" s="184">
        <v>2.0909090909090908</v>
      </c>
      <c r="H233" s="185" t="str">
        <f t="shared" si="71"/>
        <v>-</v>
      </c>
      <c r="I233" s="184">
        <v>5.3</v>
      </c>
      <c r="J233" s="185">
        <f t="shared" si="71"/>
        <v>3.209090909090909</v>
      </c>
      <c r="K233" s="184">
        <v>2.6585365853658538</v>
      </c>
      <c r="L233" s="185">
        <f t="shared" ref="L233:L241" si="72">IFERROR(K233-I233,"-")</f>
        <v>-2.641463414634146</v>
      </c>
      <c r="M233" s="184">
        <v>1.7142857142857142</v>
      </c>
      <c r="N233" s="185">
        <f t="shared" ref="N233:N240" si="73">IFERROR(M233-K233,"-")</f>
        <v>-0.94425087108013961</v>
      </c>
      <c r="O233" s="185">
        <f t="shared" si="70"/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227</v>
      </c>
      <c r="F234" s="185" t="str">
        <f t="shared" si="71"/>
        <v>-</v>
      </c>
      <c r="G234" s="184">
        <v>3.5555555555555554</v>
      </c>
      <c r="H234" s="185" t="str">
        <f t="shared" si="71"/>
        <v>-</v>
      </c>
      <c r="I234" s="184">
        <v>2.5609756097560976</v>
      </c>
      <c r="J234" s="185">
        <f t="shared" si="71"/>
        <v>-0.99457994579945774</v>
      </c>
      <c r="K234" s="184">
        <v>4.5862068965517242</v>
      </c>
      <c r="L234" s="185">
        <f t="shared" si="72"/>
        <v>2.0252312867956266</v>
      </c>
      <c r="M234" s="184">
        <v>2.7142857142857144</v>
      </c>
      <c r="N234" s="185">
        <f t="shared" si="73"/>
        <v>-1.8719211822660098</v>
      </c>
      <c r="O234" s="185">
        <f t="shared" si="70"/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227</v>
      </c>
      <c r="F235" s="185" t="str">
        <f t="shared" si="71"/>
        <v>-</v>
      </c>
      <c r="G235" s="184">
        <v>3.6666666666666665</v>
      </c>
      <c r="H235" s="185" t="str">
        <f t="shared" si="71"/>
        <v>-</v>
      </c>
      <c r="I235" s="184">
        <v>1.8235294117647058</v>
      </c>
      <c r="J235" s="185">
        <f t="shared" si="71"/>
        <v>-1.8431372549019607</v>
      </c>
      <c r="K235" s="184">
        <v>4.875</v>
      </c>
      <c r="L235" s="185">
        <f t="shared" si="72"/>
        <v>3.0514705882352944</v>
      </c>
      <c r="M235" s="184">
        <v>2</v>
      </c>
      <c r="N235" s="185">
        <f t="shared" si="73"/>
        <v>-2.875</v>
      </c>
      <c r="O235" s="185">
        <f>IFERROR(M235-C235,"-")</f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71"/>
        <v>-0.21153846153846168</v>
      </c>
      <c r="G236" s="184">
        <v>3.8823529411764706</v>
      </c>
      <c r="H236" s="185">
        <f t="shared" si="71"/>
        <v>-0.36764705882352944</v>
      </c>
      <c r="I236" s="184">
        <v>6.520833333333333</v>
      </c>
      <c r="J236" s="185">
        <f t="shared" si="71"/>
        <v>2.6384803921568625</v>
      </c>
      <c r="K236" s="184">
        <v>4.9824561403508776</v>
      </c>
      <c r="L236" s="185">
        <f t="shared" si="72"/>
        <v>-1.5383771929824555</v>
      </c>
      <c r="M236" s="184">
        <v>7.05</v>
      </c>
      <c r="N236" s="185">
        <f t="shared" si="73"/>
        <v>2.0675438596491222</v>
      </c>
      <c r="O236" s="185">
        <f>IFERROR(M236-C236,"-")</f>
        <v>2.5884615384615381</v>
      </c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71"/>
        <v>-7.384615384615385</v>
      </c>
      <c r="G237" s="184">
        <v>6.1904761904761907</v>
      </c>
      <c r="H237" s="185">
        <f t="shared" si="71"/>
        <v>5.1904761904761907</v>
      </c>
      <c r="I237" s="184">
        <v>3.5925925925925926</v>
      </c>
      <c r="J237" s="185">
        <f t="shared" si="71"/>
        <v>-2.5978835978835981</v>
      </c>
      <c r="K237" s="184">
        <v>3.0555555555555554</v>
      </c>
      <c r="L237" s="185">
        <f t="shared" si="72"/>
        <v>-0.5370370370370372</v>
      </c>
      <c r="M237" s="184"/>
      <c r="N237" s="185"/>
      <c r="O237" s="185"/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71"/>
        <v>3.4404761904761907</v>
      </c>
      <c r="G238" s="184">
        <v>2.1971830985915495</v>
      </c>
      <c r="H238" s="185">
        <f t="shared" si="71"/>
        <v>-4.0528169014084501</v>
      </c>
      <c r="I238" s="184">
        <v>3.8333333333333335</v>
      </c>
      <c r="J238" s="185">
        <f t="shared" si="71"/>
        <v>1.636150234741784</v>
      </c>
      <c r="K238" s="184">
        <v>2.4133333333333336</v>
      </c>
      <c r="L238" s="185">
        <f t="shared" si="72"/>
        <v>-1.42</v>
      </c>
      <c r="M238" s="184"/>
      <c r="N238" s="185"/>
      <c r="O238" s="185"/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71"/>
        <v>6.3082191780821919</v>
      </c>
      <c r="G239" s="184">
        <v>2.9473684210526314</v>
      </c>
      <c r="H239" s="185">
        <f t="shared" si="71"/>
        <v>-7.5526315789473681</v>
      </c>
      <c r="I239" s="184">
        <v>1.8409090909090908</v>
      </c>
      <c r="J239" s="185">
        <f t="shared" si="71"/>
        <v>-1.1064593301435406</v>
      </c>
      <c r="K239" s="184">
        <v>4.36231884057971</v>
      </c>
      <c r="L239" s="185">
        <f t="shared" si="72"/>
        <v>2.5214097496706191</v>
      </c>
      <c r="M239" s="184"/>
      <c r="N239" s="185"/>
      <c r="O239" s="185"/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71"/>
        <v>29.98</v>
      </c>
      <c r="G240" s="184">
        <v>2.7735849056603774</v>
      </c>
      <c r="H240" s="185">
        <f t="shared" si="71"/>
        <v>-32.726415094339622</v>
      </c>
      <c r="I240" s="184">
        <v>3.5396825396825395</v>
      </c>
      <c r="J240" s="185">
        <f t="shared" si="71"/>
        <v>0.76609763402216213</v>
      </c>
      <c r="K240" s="184">
        <v>2.7608695652173911</v>
      </c>
      <c r="L240" s="185">
        <f t="shared" si="72"/>
        <v>-0.77881297446514841</v>
      </c>
      <c r="M240" s="184"/>
      <c r="N240" s="185"/>
      <c r="O240" s="185"/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71"/>
        <v>-1.4646962964849077</v>
      </c>
      <c r="G241" s="186">
        <v>3.0651260504201683</v>
      </c>
      <c r="H241" s="187">
        <f t="shared" si="71"/>
        <v>-1.7165333382261196</v>
      </c>
      <c r="I241" s="186">
        <v>3.4307458143074583</v>
      </c>
      <c r="J241" s="187">
        <f t="shared" si="71"/>
        <v>0.36561976388729001</v>
      </c>
      <c r="K241" s="186">
        <v>3.7066290550070522</v>
      </c>
      <c r="L241" s="187">
        <f t="shared" si="72"/>
        <v>0.27588324069959391</v>
      </c>
      <c r="M241" s="186">
        <v>4.0113895216400914</v>
      </c>
      <c r="N241" s="187">
        <v>-2.5973115722545792E-2</v>
      </c>
      <c r="O241" s="187">
        <v>-2.686835330430914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292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74">IFERROR(E251-C251,"-")</f>
        <v>-1.784852374839538</v>
      </c>
      <c r="G251" s="184">
        <v>1.6666666666666667</v>
      </c>
      <c r="H251" s="185">
        <f t="shared" si="74"/>
        <v>-3.6747967479674797</v>
      </c>
      <c r="I251" s="184">
        <v>5.3076923076923075</v>
      </c>
      <c r="J251" s="185">
        <f t="shared" si="74"/>
        <v>3.6410256410256405</v>
      </c>
      <c r="K251" s="184">
        <v>2.1346153846153846</v>
      </c>
      <c r="L251" s="185">
        <f t="shared" ref="L251:L253" si="75">IFERROR(K251-I251,"-")</f>
        <v>-3.1730769230769229</v>
      </c>
      <c r="M251" s="184">
        <v>4.935483870967742</v>
      </c>
      <c r="N251" s="185">
        <f t="shared" ref="N251:N253" si="76">IFERROR(M251-K251,"-")</f>
        <v>2.8008684863523574</v>
      </c>
      <c r="O251" s="185">
        <f t="shared" ref="O251" si="77">IFERROR(M251-C251,"-")</f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74"/>
        <v>-4.32258064516129</v>
      </c>
      <c r="G252" s="184" t="s">
        <v>227</v>
      </c>
      <c r="H252" s="185" t="str">
        <f t="shared" si="74"/>
        <v>-</v>
      </c>
      <c r="I252" s="184">
        <v>5.0909090909090908</v>
      </c>
      <c r="J252" s="185" t="str">
        <f t="shared" si="74"/>
        <v>-</v>
      </c>
      <c r="K252" s="184">
        <v>4.4680851063829783</v>
      </c>
      <c r="L252" s="185">
        <f t="shared" si="75"/>
        <v>-0.62282398452611254</v>
      </c>
      <c r="M252" s="184">
        <v>4.615384615384615</v>
      </c>
      <c r="N252" s="185">
        <f t="shared" si="76"/>
        <v>0.14729950900163669</v>
      </c>
      <c r="O252" s="185">
        <f>IFERROR(M252-C252,"-")</f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74"/>
        <v>6.626686656671664</v>
      </c>
      <c r="G253" s="184">
        <v>1.875</v>
      </c>
      <c r="H253" s="185">
        <f t="shared" si="74"/>
        <v>-7.820652173913043</v>
      </c>
      <c r="I253" s="184">
        <v>3.7333333333333334</v>
      </c>
      <c r="J253" s="185">
        <f t="shared" si="74"/>
        <v>1.8583333333333334</v>
      </c>
      <c r="K253" s="184">
        <v>3.9375</v>
      </c>
      <c r="L253" s="185">
        <f t="shared" si="75"/>
        <v>0.20416666666666661</v>
      </c>
      <c r="M253" s="184">
        <v>4.3157894736842106</v>
      </c>
      <c r="N253" s="185">
        <f t="shared" si="76"/>
        <v>0.37828947368421062</v>
      </c>
      <c r="O253" s="185">
        <f t="shared" ref="O253:O256" si="78">IFERROR(M253-C253,"-")</f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227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f>IFERROR(M254-K254,"-")</f>
        <v>-1.0714285714285716</v>
      </c>
      <c r="O254" s="185">
        <f t="shared" si="78"/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227</v>
      </c>
      <c r="F255" s="185" t="str">
        <f t="shared" ref="F255:J263" si="79">IFERROR(E255-C255,"-")</f>
        <v>-</v>
      </c>
      <c r="G255" s="184">
        <v>12.8</v>
      </c>
      <c r="H255" s="185" t="str">
        <f t="shared" si="79"/>
        <v>-</v>
      </c>
      <c r="I255" s="184">
        <v>2</v>
      </c>
      <c r="J255" s="185">
        <f t="shared" si="79"/>
        <v>-10.8</v>
      </c>
      <c r="K255" s="184">
        <v>3</v>
      </c>
      <c r="L255" s="185">
        <f t="shared" ref="L255:L263" si="80">IFERROR(K255-I255,"-")</f>
        <v>1</v>
      </c>
      <c r="M255" s="184" t="s">
        <v>227</v>
      </c>
      <c r="N255" s="185" t="str">
        <f t="shared" ref="N255:N262" si="81">IFERROR(M255-K255,"-")</f>
        <v>-</v>
      </c>
      <c r="O255" s="185" t="str">
        <f t="shared" si="78"/>
        <v>-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227</v>
      </c>
      <c r="F256" s="185" t="str">
        <f t="shared" si="79"/>
        <v>-</v>
      </c>
      <c r="G256" s="184">
        <v>3.7142857142857144</v>
      </c>
      <c r="H256" s="185" t="str">
        <f t="shared" si="79"/>
        <v>-</v>
      </c>
      <c r="I256" s="184" t="s">
        <v>227</v>
      </c>
      <c r="J256" s="185" t="str">
        <f t="shared" si="79"/>
        <v>-</v>
      </c>
      <c r="K256" s="184">
        <v>6</v>
      </c>
      <c r="L256" s="185" t="str">
        <f t="shared" si="80"/>
        <v>-</v>
      </c>
      <c r="M256" s="184" t="s">
        <v>227</v>
      </c>
      <c r="N256" s="185" t="str">
        <f t="shared" si="81"/>
        <v>-</v>
      </c>
      <c r="O256" s="185" t="str">
        <f t="shared" si="78"/>
        <v>-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227</v>
      </c>
      <c r="F257" s="185" t="str">
        <f t="shared" si="79"/>
        <v>-</v>
      </c>
      <c r="G257" s="184">
        <v>6.1</v>
      </c>
      <c r="H257" s="185" t="str">
        <f t="shared" si="79"/>
        <v>-</v>
      </c>
      <c r="I257" s="184">
        <v>4.8461538461538458</v>
      </c>
      <c r="J257" s="185">
        <f t="shared" si="79"/>
        <v>-1.2538461538461538</v>
      </c>
      <c r="K257" s="184">
        <v>4.666666666666667</v>
      </c>
      <c r="L257" s="185">
        <f t="shared" si="80"/>
        <v>-0.17948717948717885</v>
      </c>
      <c r="M257" s="184">
        <v>8</v>
      </c>
      <c r="N257" s="185">
        <f t="shared" si="81"/>
        <v>3.333333333333333</v>
      </c>
      <c r="O257" s="185">
        <f>IFERROR(M257-C257,"-")</f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227</v>
      </c>
      <c r="F258" s="185" t="str">
        <f t="shared" si="79"/>
        <v>-</v>
      </c>
      <c r="G258" s="184">
        <v>10</v>
      </c>
      <c r="H258" s="185" t="str">
        <f t="shared" si="79"/>
        <v>-</v>
      </c>
      <c r="I258" s="184">
        <v>4.2</v>
      </c>
      <c r="J258" s="185">
        <f t="shared" si="79"/>
        <v>-5.8</v>
      </c>
      <c r="K258" s="184">
        <v>5.8</v>
      </c>
      <c r="L258" s="185">
        <f t="shared" si="80"/>
        <v>1.5999999999999996</v>
      </c>
      <c r="M258" s="184">
        <v>4.375</v>
      </c>
      <c r="N258" s="185">
        <f t="shared" si="81"/>
        <v>-1.4249999999999998</v>
      </c>
      <c r="O258" s="185">
        <f>IFERROR(M258-C258,"-")</f>
        <v>1.2083333333333335</v>
      </c>
    </row>
    <row r="259" spans="2:16" x14ac:dyDescent="0.25">
      <c r="B259" s="114" t="s">
        <v>87</v>
      </c>
      <c r="C259" s="184" t="s">
        <v>227</v>
      </c>
      <c r="D259" s="185" t="s">
        <v>227</v>
      </c>
      <c r="E259" s="184" t="s">
        <v>227</v>
      </c>
      <c r="F259" s="185" t="str">
        <f t="shared" si="79"/>
        <v>-</v>
      </c>
      <c r="G259" s="184" t="s">
        <v>227</v>
      </c>
      <c r="H259" s="185" t="str">
        <f t="shared" si="79"/>
        <v>-</v>
      </c>
      <c r="I259" s="184" t="s">
        <v>227</v>
      </c>
      <c r="J259" s="185" t="str">
        <f t="shared" si="79"/>
        <v>-</v>
      </c>
      <c r="K259" s="184">
        <v>4.666666666666667</v>
      </c>
      <c r="L259" s="185" t="str">
        <f t="shared" si="80"/>
        <v>-</v>
      </c>
      <c r="M259" s="184"/>
      <c r="N259" s="185"/>
      <c r="O259" s="185"/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227</v>
      </c>
      <c r="F260" s="185" t="str">
        <f t="shared" si="79"/>
        <v>-</v>
      </c>
      <c r="G260" s="184">
        <v>4</v>
      </c>
      <c r="H260" s="185" t="str">
        <f t="shared" si="79"/>
        <v>-</v>
      </c>
      <c r="I260" s="184">
        <v>2.125</v>
      </c>
      <c r="J260" s="185">
        <f t="shared" si="79"/>
        <v>-1.875</v>
      </c>
      <c r="K260" s="184">
        <v>1.1764705882352942</v>
      </c>
      <c r="L260" s="185">
        <f t="shared" si="80"/>
        <v>-0.94852941176470584</v>
      </c>
      <c r="M260" s="184"/>
      <c r="N260" s="185"/>
      <c r="O260" s="185"/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227</v>
      </c>
      <c r="F261" s="185" t="str">
        <f t="shared" si="79"/>
        <v>-</v>
      </c>
      <c r="G261" s="184">
        <v>3.2</v>
      </c>
      <c r="H261" s="185" t="str">
        <f t="shared" si="79"/>
        <v>-</v>
      </c>
      <c r="I261" s="184">
        <v>2.9523809523809526</v>
      </c>
      <c r="J261" s="185">
        <f t="shared" si="79"/>
        <v>-0.24761904761904763</v>
      </c>
      <c r="K261" s="184">
        <v>4.1333333333333337</v>
      </c>
      <c r="L261" s="185">
        <f t="shared" si="80"/>
        <v>1.1809523809523812</v>
      </c>
      <c r="M261" s="184"/>
      <c r="N261" s="185"/>
      <c r="O261" s="185"/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227</v>
      </c>
      <c r="F262" s="185" t="str">
        <f t="shared" si="79"/>
        <v>-</v>
      </c>
      <c r="G262" s="184">
        <v>5</v>
      </c>
      <c r="H262" s="185" t="str">
        <f t="shared" si="79"/>
        <v>-</v>
      </c>
      <c r="I262" s="184">
        <v>3.9333333333333331</v>
      </c>
      <c r="J262" s="185">
        <f t="shared" si="79"/>
        <v>-1.0666666666666669</v>
      </c>
      <c r="K262" s="184">
        <v>3.1590909090909092</v>
      </c>
      <c r="L262" s="185">
        <f t="shared" si="80"/>
        <v>-0.77424242424242395</v>
      </c>
      <c r="M262" s="184"/>
      <c r="N262" s="185"/>
      <c r="O262" s="185"/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79"/>
        <v>-1.1025486707138379</v>
      </c>
      <c r="G263" s="186">
        <v>4.5408163265306118</v>
      </c>
      <c r="H263" s="187">
        <f t="shared" si="79"/>
        <v>-0.70183073229291715</v>
      </c>
      <c r="I263" s="186">
        <v>4.0735294117647056</v>
      </c>
      <c r="J263" s="187">
        <f t="shared" si="79"/>
        <v>-0.46728691476590622</v>
      </c>
      <c r="K263" s="186">
        <v>3.308641975308642</v>
      </c>
      <c r="L263" s="187">
        <f t="shared" si="80"/>
        <v>-0.76488743645606361</v>
      </c>
      <c r="M263" s="186">
        <v>4.7826086956521738</v>
      </c>
      <c r="N263" s="187">
        <v>1.3354037267080745</v>
      </c>
      <c r="O263" s="187">
        <v>-1.1294792164357386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293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82">IFERROR(E273-C273,"-")</f>
        <v>0.82534013605442169</v>
      </c>
      <c r="G273" s="184">
        <v>7</v>
      </c>
      <c r="H273" s="185">
        <f t="shared" si="82"/>
        <v>-1.9749999999999996</v>
      </c>
      <c r="I273" s="184">
        <v>2.8275862068965516</v>
      </c>
      <c r="J273" s="185">
        <f t="shared" si="82"/>
        <v>-4.1724137931034484</v>
      </c>
      <c r="K273" s="184">
        <v>2.8125</v>
      </c>
      <c r="L273" s="185">
        <f t="shared" ref="L273:L275" si="83">IFERROR(K273-I273,"-")</f>
        <v>-1.5086206896551602E-2</v>
      </c>
      <c r="M273" s="184">
        <v>3.2666666666666666</v>
      </c>
      <c r="N273" s="185">
        <f t="shared" ref="N273:N275" si="84">IFERROR(M273-K273,"-")</f>
        <v>0.45416666666666661</v>
      </c>
      <c r="O273" s="185">
        <f t="shared" ref="O273" si="85">IFERROR(M273-C273,"-")</f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82"/>
        <v>-0.56957328385899775</v>
      </c>
      <c r="G274" s="184" t="s">
        <v>227</v>
      </c>
      <c r="H274" s="185" t="str">
        <f t="shared" si="82"/>
        <v>-</v>
      </c>
      <c r="I274" s="184">
        <v>2.6153846153846154</v>
      </c>
      <c r="J274" s="185" t="str">
        <f t="shared" si="82"/>
        <v>-</v>
      </c>
      <c r="K274" s="184">
        <v>3.1276595744680851</v>
      </c>
      <c r="L274" s="185">
        <f t="shared" si="83"/>
        <v>0.51227495908346965</v>
      </c>
      <c r="M274" s="184">
        <v>4.3043478260869561</v>
      </c>
      <c r="N274" s="185">
        <f t="shared" si="84"/>
        <v>1.176688251618871</v>
      </c>
      <c r="O274" s="185">
        <f>IFERROR(M274-C274,"-")</f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82"/>
        <v>8.1999999999999993</v>
      </c>
      <c r="G275" s="184">
        <v>3.25</v>
      </c>
      <c r="H275" s="185">
        <f t="shared" si="82"/>
        <v>-7.35</v>
      </c>
      <c r="I275" s="184">
        <v>3.7272727272727271</v>
      </c>
      <c r="J275" s="185">
        <f t="shared" si="82"/>
        <v>0.47727272727272707</v>
      </c>
      <c r="K275" s="184">
        <v>4.166666666666667</v>
      </c>
      <c r="L275" s="185">
        <f t="shared" si="83"/>
        <v>0.43939393939393989</v>
      </c>
      <c r="M275" s="184">
        <v>2.5</v>
      </c>
      <c r="N275" s="185">
        <f t="shared" si="84"/>
        <v>-1.666666666666667</v>
      </c>
      <c r="O275" s="185">
        <f t="shared" ref="O275:O278" si="86">IFERROR(M275-C275,"-")</f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227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f>IFERROR(M276-K276,"-")</f>
        <v>5.4711538461538458</v>
      </c>
      <c r="O276" s="185">
        <f t="shared" si="86"/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227</v>
      </c>
      <c r="F277" s="185" t="str">
        <f t="shared" ref="F277:J285" si="87">IFERROR(E277-C277,"-")</f>
        <v>-</v>
      </c>
      <c r="G277" s="184">
        <v>9</v>
      </c>
      <c r="H277" s="185" t="str">
        <f t="shared" si="87"/>
        <v>-</v>
      </c>
      <c r="I277" s="184">
        <v>5</v>
      </c>
      <c r="J277" s="185">
        <f t="shared" si="87"/>
        <v>-4</v>
      </c>
      <c r="K277" s="184">
        <v>2</v>
      </c>
      <c r="L277" s="185">
        <f t="shared" ref="L277:L285" si="88">IFERROR(K277-I277,"-")</f>
        <v>-3</v>
      </c>
      <c r="M277" s="184" t="s">
        <v>227</v>
      </c>
      <c r="N277" s="185" t="str">
        <f t="shared" ref="N277:N284" si="89">IFERROR(M277-K277,"-")</f>
        <v>-</v>
      </c>
      <c r="O277" s="185" t="str">
        <f t="shared" si="86"/>
        <v>-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227</v>
      </c>
      <c r="F278" s="185" t="str">
        <f t="shared" si="87"/>
        <v>-</v>
      </c>
      <c r="G278" s="184" t="s">
        <v>227</v>
      </c>
      <c r="H278" s="185" t="str">
        <f t="shared" si="87"/>
        <v>-</v>
      </c>
      <c r="I278" s="184">
        <v>1</v>
      </c>
      <c r="J278" s="185" t="str">
        <f t="shared" si="87"/>
        <v>-</v>
      </c>
      <c r="K278" s="184">
        <v>1</v>
      </c>
      <c r="L278" s="185">
        <f t="shared" si="88"/>
        <v>0</v>
      </c>
      <c r="M278" s="184">
        <v>1</v>
      </c>
      <c r="N278" s="185">
        <f t="shared" si="89"/>
        <v>0</v>
      </c>
      <c r="O278" s="185">
        <f t="shared" si="86"/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227</v>
      </c>
      <c r="F279" s="185" t="str">
        <f t="shared" si="87"/>
        <v>-</v>
      </c>
      <c r="G279" s="184">
        <v>5.666666666666667</v>
      </c>
      <c r="H279" s="185" t="str">
        <f t="shared" si="87"/>
        <v>-</v>
      </c>
      <c r="I279" s="184">
        <v>1.8333333333333333</v>
      </c>
      <c r="J279" s="185">
        <f t="shared" si="87"/>
        <v>-3.8333333333333339</v>
      </c>
      <c r="K279" s="184" t="s">
        <v>227</v>
      </c>
      <c r="L279" s="185" t="str">
        <f t="shared" si="88"/>
        <v>-</v>
      </c>
      <c r="M279" s="184" t="s">
        <v>227</v>
      </c>
      <c r="N279" s="185" t="str">
        <f t="shared" si="89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227</v>
      </c>
      <c r="F280" s="185" t="str">
        <f t="shared" si="87"/>
        <v>-</v>
      </c>
      <c r="G280" s="184">
        <v>9.5</v>
      </c>
      <c r="H280" s="185" t="str">
        <f t="shared" si="87"/>
        <v>-</v>
      </c>
      <c r="I280" s="184">
        <v>2</v>
      </c>
      <c r="J280" s="185">
        <f t="shared" si="87"/>
        <v>-7.5</v>
      </c>
      <c r="K280" s="184">
        <v>7.5</v>
      </c>
      <c r="L280" s="185">
        <f t="shared" si="88"/>
        <v>5.5</v>
      </c>
      <c r="M280" s="184">
        <v>2.1666666666666665</v>
      </c>
      <c r="N280" s="185">
        <f t="shared" si="89"/>
        <v>-5.3333333333333339</v>
      </c>
      <c r="O280" s="185">
        <f>IFERROR(M280-C280,"-")</f>
        <v>-1.1060606060606064</v>
      </c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227</v>
      </c>
      <c r="F281" s="185" t="str">
        <f t="shared" si="87"/>
        <v>-</v>
      </c>
      <c r="G281" s="184">
        <v>1</v>
      </c>
      <c r="H281" s="185" t="str">
        <f t="shared" si="87"/>
        <v>-</v>
      </c>
      <c r="I281" s="184" t="s">
        <v>227</v>
      </c>
      <c r="J281" s="185" t="str">
        <f t="shared" si="87"/>
        <v>-</v>
      </c>
      <c r="K281" s="184" t="s">
        <v>227</v>
      </c>
      <c r="L281" s="185" t="str">
        <f t="shared" si="88"/>
        <v>-</v>
      </c>
      <c r="M281" s="184"/>
      <c r="N281" s="185"/>
      <c r="O281" s="185"/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87"/>
        <v>-3.45</v>
      </c>
      <c r="G282" s="184">
        <v>2.736842105263158</v>
      </c>
      <c r="H282" s="185">
        <f t="shared" si="87"/>
        <v>1.736842105263158</v>
      </c>
      <c r="I282" s="184">
        <v>1</v>
      </c>
      <c r="J282" s="185">
        <f t="shared" si="87"/>
        <v>-1.736842105263158</v>
      </c>
      <c r="K282" s="184">
        <v>3.875</v>
      </c>
      <c r="L282" s="185">
        <f t="shared" si="88"/>
        <v>2.875</v>
      </c>
      <c r="M282" s="184"/>
      <c r="N282" s="185"/>
      <c r="O282" s="185"/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87"/>
        <v>2.5234375</v>
      </c>
      <c r="G283" s="184">
        <v>5.8148148148148149</v>
      </c>
      <c r="H283" s="185">
        <f t="shared" si="87"/>
        <v>-1.6851851851851851</v>
      </c>
      <c r="I283" s="184">
        <v>1.6</v>
      </c>
      <c r="J283" s="185">
        <f t="shared" si="87"/>
        <v>-4.2148148148148152</v>
      </c>
      <c r="K283" s="184">
        <v>3.5</v>
      </c>
      <c r="L283" s="185">
        <f t="shared" si="88"/>
        <v>1.9</v>
      </c>
      <c r="M283" s="184"/>
      <c r="N283" s="185"/>
      <c r="O283" s="185"/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87"/>
        <v>-4.0904761904761902</v>
      </c>
      <c r="G284" s="184">
        <v>5.0454545454545459</v>
      </c>
      <c r="H284" s="185">
        <f t="shared" si="87"/>
        <v>1.8787878787878793</v>
      </c>
      <c r="I284" s="184">
        <v>3.9696969696969697</v>
      </c>
      <c r="J284" s="185">
        <f t="shared" si="87"/>
        <v>-1.0757575757575761</v>
      </c>
      <c r="K284" s="184">
        <v>2.7037037037037037</v>
      </c>
      <c r="L284" s="185">
        <f t="shared" si="88"/>
        <v>-1.265993265993266</v>
      </c>
      <c r="M284" s="184"/>
      <c r="N284" s="185"/>
      <c r="O284" s="185"/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87"/>
        <v>1.175434902960693</v>
      </c>
      <c r="G285" s="186">
        <v>4.7472527472527473</v>
      </c>
      <c r="H285" s="187">
        <f t="shared" si="87"/>
        <v>-2.3080467919177599</v>
      </c>
      <c r="I285" s="186">
        <v>2.7320261437908497</v>
      </c>
      <c r="J285" s="187">
        <f t="shared" si="87"/>
        <v>-2.0152266034618975</v>
      </c>
      <c r="K285" s="186">
        <v>3.2564102564102564</v>
      </c>
      <c r="L285" s="187">
        <f t="shared" si="88"/>
        <v>0.52438411261940665</v>
      </c>
      <c r="M285" s="186">
        <v>4.1086956521739131</v>
      </c>
      <c r="N285" s="187">
        <v>0.83726708074534173</v>
      </c>
      <c r="O285" s="187">
        <v>-1.6980840088430362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9D288-CF88-4D50-AE6F-08C879408345}">
  <sheetPr>
    <tabColor theme="4" tint="0.79998168889431442"/>
  </sheetPr>
  <dimension ref="A4:P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6" t="s">
        <v>282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0" t="s">
        <v>132</v>
      </c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2"/>
    </row>
    <row r="7" spans="1:16" ht="22.5" thickTop="1" thickBot="1" x14ac:dyDescent="0.3">
      <c r="B7" s="109"/>
      <c r="C7" s="291">
        <v>2019</v>
      </c>
      <c r="D7" s="292"/>
      <c r="E7" s="293" t="s">
        <v>276</v>
      </c>
      <c r="F7" s="292"/>
      <c r="G7" s="293" t="s">
        <v>277</v>
      </c>
      <c r="H7" s="292"/>
      <c r="I7" s="293" t="s">
        <v>278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ref="O11:O14" si="3">IFERROR(M11-C11,"-")</f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227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>IFERROR(M12-C12,"-")</f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227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>IFERROR(M13-C13,"-")</f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227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227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4.3115916955017299</v>
      </c>
      <c r="N21" s="187">
        <v>0.99688245946980292</v>
      </c>
      <c r="O21" s="187">
        <v>-0.74013821147812653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6" t="s">
        <v>294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0" t="s">
        <v>137</v>
      </c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2"/>
    </row>
    <row r="29" spans="1:16" ht="22.5" thickTop="1" thickBot="1" x14ac:dyDescent="0.3">
      <c r="B29" s="109"/>
      <c r="C29" s="291">
        <v>2019</v>
      </c>
      <c r="D29" s="292"/>
      <c r="E29" s="293" t="s">
        <v>276</v>
      </c>
      <c r="F29" s="292"/>
      <c r="G29" s="293" t="s">
        <v>277</v>
      </c>
      <c r="H29" s="292"/>
      <c r="I29" s="293" t="s">
        <v>278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4">IFERROR(E31-C31,"-")</f>
        <v>0.83979331109946198</v>
      </c>
      <c r="G31" s="184">
        <v>4.9664429530201346</v>
      </c>
      <c r="H31" s="185">
        <f t="shared" si="4"/>
        <v>-0.1839205631728591</v>
      </c>
      <c r="I31" s="184">
        <v>5.4319157237612172</v>
      </c>
      <c r="J31" s="185">
        <f t="shared" si="4"/>
        <v>0.46547277074108262</v>
      </c>
      <c r="K31" s="184">
        <v>2.5539515893846603</v>
      </c>
      <c r="L31" s="185">
        <f t="shared" ref="L31:L43" si="5">IFERROR(K31-I31,"-")</f>
        <v>-2.877964134376557</v>
      </c>
      <c r="M31" s="184">
        <v>4.7250338906461815</v>
      </c>
      <c r="N31" s="185">
        <f>IFERROR(M31-K31,"-")</f>
        <v>2.1710823012615212</v>
      </c>
      <c r="O31" s="185">
        <f>IFERROR(M31-C31,"-")</f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4"/>
        <v>-0.31898812255105735</v>
      </c>
      <c r="G32" s="184">
        <v>5.9880597014925376</v>
      </c>
      <c r="H32" s="185">
        <f t="shared" si="4"/>
        <v>1.5138947745614315</v>
      </c>
      <c r="I32" s="184">
        <v>4.7389745428468988</v>
      </c>
      <c r="J32" s="185">
        <f t="shared" si="4"/>
        <v>-1.2490851586456388</v>
      </c>
      <c r="K32" s="184">
        <v>3.5452097823648194</v>
      </c>
      <c r="L32" s="185">
        <f t="shared" si="5"/>
        <v>-1.1937647604820794</v>
      </c>
      <c r="M32" s="184">
        <v>3.888157894736842</v>
      </c>
      <c r="N32" s="185">
        <f t="shared" ref="N32:N38" si="6">IFERROR(M32-K32,"-")</f>
        <v>0.34294811237202261</v>
      </c>
      <c r="O32" s="185">
        <f t="shared" ref="O32:O38" si="7">IFERROR(M32-C32,"-")</f>
        <v>-0.90499515474532144</v>
      </c>
    </row>
    <row r="33" spans="2:15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4"/>
        <v>2.405380643011827</v>
      </c>
      <c r="G33" s="184">
        <v>4.6312649164677806</v>
      </c>
      <c r="H33" s="185">
        <f t="shared" si="4"/>
        <v>-2.6895746637421141</v>
      </c>
      <c r="I33" s="184">
        <v>4.7581772435001399</v>
      </c>
      <c r="J33" s="185">
        <f t="shared" si="4"/>
        <v>0.12691232703235933</v>
      </c>
      <c r="K33" s="184">
        <v>3.7323914398504052</v>
      </c>
      <c r="L33" s="185">
        <f t="shared" si="5"/>
        <v>-1.0257858036497347</v>
      </c>
      <c r="M33" s="184">
        <v>3.5197925669835781</v>
      </c>
      <c r="N33" s="185">
        <f t="shared" si="6"/>
        <v>-0.2125988728668271</v>
      </c>
      <c r="O33" s="185">
        <f t="shared" si="7"/>
        <v>-1.3956663702144896</v>
      </c>
    </row>
    <row r="34" spans="2:15" x14ac:dyDescent="0.25">
      <c r="B34" s="114" t="s">
        <v>77</v>
      </c>
      <c r="C34" s="184">
        <v>4.453448275862069</v>
      </c>
      <c r="D34" s="185">
        <v>-0.18413112901924134</v>
      </c>
      <c r="E34" s="184" t="s">
        <v>227</v>
      </c>
      <c r="F34" s="185" t="str">
        <f t="shared" si="4"/>
        <v>-</v>
      </c>
      <c r="G34" s="184">
        <v>6.0419463087248326</v>
      </c>
      <c r="H34" s="185" t="str">
        <f t="shared" si="4"/>
        <v>-</v>
      </c>
      <c r="I34" s="184">
        <v>4.0661295736824439</v>
      </c>
      <c r="J34" s="185">
        <f t="shared" si="4"/>
        <v>-1.9758167350423887</v>
      </c>
      <c r="K34" s="184">
        <v>2.9019563239308463</v>
      </c>
      <c r="L34" s="185">
        <f t="shared" si="5"/>
        <v>-1.1641732497515975</v>
      </c>
      <c r="M34" s="184">
        <v>3.7343260188087775</v>
      </c>
      <c r="N34" s="185">
        <f t="shared" si="6"/>
        <v>0.83236969487793111</v>
      </c>
      <c r="O34" s="185">
        <f t="shared" si="7"/>
        <v>-0.71912225705329158</v>
      </c>
    </row>
    <row r="35" spans="2:15" x14ac:dyDescent="0.25">
      <c r="B35" s="114" t="s">
        <v>79</v>
      </c>
      <c r="C35" s="184">
        <v>4.7340770061173085</v>
      </c>
      <c r="D35" s="185">
        <v>-0.10001629447897376</v>
      </c>
      <c r="E35" s="184" t="s">
        <v>227</v>
      </c>
      <c r="F35" s="185" t="str">
        <f t="shared" si="4"/>
        <v>-</v>
      </c>
      <c r="G35" s="184">
        <v>3.0245901639344264</v>
      </c>
      <c r="H35" s="185" t="str">
        <f t="shared" si="4"/>
        <v>-</v>
      </c>
      <c r="I35" s="184">
        <v>4.6396321070234112</v>
      </c>
      <c r="J35" s="185">
        <f t="shared" si="4"/>
        <v>1.6150419430889849</v>
      </c>
      <c r="K35" s="184">
        <v>2.9122659960882928</v>
      </c>
      <c r="L35" s="185">
        <f t="shared" si="5"/>
        <v>-1.7273661109351184</v>
      </c>
      <c r="M35" s="184">
        <v>4.1500272776868519</v>
      </c>
      <c r="N35" s="185">
        <f t="shared" si="6"/>
        <v>1.237761281598559</v>
      </c>
      <c r="O35" s="185">
        <f t="shared" si="7"/>
        <v>-0.58404972843045666</v>
      </c>
    </row>
    <row r="36" spans="2:15" x14ac:dyDescent="0.25">
      <c r="B36" s="114" t="s">
        <v>81</v>
      </c>
      <c r="C36" s="184">
        <v>5.6199078993978038</v>
      </c>
      <c r="D36" s="185">
        <v>0.27211405438482661</v>
      </c>
      <c r="E36" s="184" t="s">
        <v>227</v>
      </c>
      <c r="F36" s="185" t="str">
        <f t="shared" si="4"/>
        <v>-</v>
      </c>
      <c r="G36" s="184">
        <v>3.618808777429467</v>
      </c>
      <c r="H36" s="185" t="str">
        <f t="shared" si="4"/>
        <v>-</v>
      </c>
      <c r="I36" s="184">
        <v>4.6825208085612369</v>
      </c>
      <c r="J36" s="185">
        <f t="shared" si="4"/>
        <v>1.0637120311317698</v>
      </c>
      <c r="K36" s="184">
        <v>3.6012574454003969</v>
      </c>
      <c r="L36" s="185">
        <f t="shared" si="5"/>
        <v>-1.0812633631608399</v>
      </c>
      <c r="M36" s="184">
        <v>5.1550552251486828</v>
      </c>
      <c r="N36" s="185">
        <f t="shared" si="6"/>
        <v>1.5537977797482858</v>
      </c>
      <c r="O36" s="185">
        <f t="shared" si="7"/>
        <v>-0.46485267424912102</v>
      </c>
    </row>
    <row r="37" spans="2:15" x14ac:dyDescent="0.25">
      <c r="B37" s="114" t="s">
        <v>83</v>
      </c>
      <c r="C37" s="184">
        <v>5.7574850299401197</v>
      </c>
      <c r="D37" s="185">
        <v>0.66228102135028433</v>
      </c>
      <c r="E37" s="184" t="s">
        <v>227</v>
      </c>
      <c r="F37" s="185" t="str">
        <f t="shared" si="4"/>
        <v>-</v>
      </c>
      <c r="G37" s="184">
        <v>4.7274211099020675</v>
      </c>
      <c r="H37" s="185" t="str">
        <f t="shared" si="4"/>
        <v>-</v>
      </c>
      <c r="I37" s="184">
        <v>4.897950469684031</v>
      </c>
      <c r="J37" s="185">
        <f t="shared" si="4"/>
        <v>0.17052935978196349</v>
      </c>
      <c r="K37" s="184">
        <v>3.7052441229656421</v>
      </c>
      <c r="L37" s="185">
        <f t="shared" si="5"/>
        <v>-1.1927063467183889</v>
      </c>
      <c r="M37" s="184">
        <v>4.9406021155410906</v>
      </c>
      <c r="N37" s="185">
        <f t="shared" si="6"/>
        <v>1.2353579925754485</v>
      </c>
      <c r="O37" s="185">
        <f t="shared" si="7"/>
        <v>-0.81688291439902905</v>
      </c>
    </row>
    <row r="38" spans="2:15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4"/>
        <v>-0.98788414427987625</v>
      </c>
      <c r="G38" s="184">
        <v>4.5798791018998273</v>
      </c>
      <c r="H38" s="185">
        <f t="shared" si="4"/>
        <v>1.1372250734638083</v>
      </c>
      <c r="I38" s="184">
        <v>4.440622195632665</v>
      </c>
      <c r="J38" s="185">
        <f t="shared" si="4"/>
        <v>-0.13925690626716225</v>
      </c>
      <c r="K38" s="184">
        <v>4.0042861852950873</v>
      </c>
      <c r="L38" s="185">
        <f t="shared" si="5"/>
        <v>-0.43633601033757774</v>
      </c>
      <c r="M38" s="184">
        <v>5.2575855390574562</v>
      </c>
      <c r="N38" s="185">
        <f t="shared" si="6"/>
        <v>1.2532993537623689</v>
      </c>
      <c r="O38" s="185">
        <f t="shared" si="7"/>
        <v>0.82704736634156095</v>
      </c>
    </row>
    <row r="39" spans="2:15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4"/>
        <v>-0.99991668209590756</v>
      </c>
      <c r="G39" s="184">
        <v>5.2922673656618615</v>
      </c>
      <c r="H39" s="185">
        <f t="shared" si="4"/>
        <v>0.61499463838913382</v>
      </c>
      <c r="I39" s="184">
        <v>4.3328030544066181</v>
      </c>
      <c r="J39" s="185">
        <f t="shared" si="4"/>
        <v>-0.95946431125524345</v>
      </c>
      <c r="K39" s="184">
        <v>3.6700245031309557</v>
      </c>
      <c r="L39" s="185">
        <f t="shared" si="5"/>
        <v>-0.66277855127566232</v>
      </c>
      <c r="M39" s="184"/>
      <c r="N39" s="185"/>
      <c r="O39" s="185"/>
    </row>
    <row r="40" spans="2:15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4"/>
        <v>-1.5729573912720975</v>
      </c>
      <c r="G40" s="184">
        <v>4.5606155778894468</v>
      </c>
      <c r="H40" s="185">
        <f t="shared" si="4"/>
        <v>0.648954800504288</v>
      </c>
      <c r="I40" s="184">
        <v>4.2964484884062228</v>
      </c>
      <c r="J40" s="185">
        <f t="shared" si="4"/>
        <v>-0.26416708948322398</v>
      </c>
      <c r="K40" s="184">
        <v>4.1769890424011438</v>
      </c>
      <c r="L40" s="185">
        <f t="shared" si="5"/>
        <v>-0.11945944600507907</v>
      </c>
      <c r="M40" s="184"/>
      <c r="N40" s="185"/>
      <c r="O40" s="185"/>
    </row>
    <row r="41" spans="2:15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4"/>
        <v>0.68408347750473286</v>
      </c>
      <c r="G41" s="184">
        <v>5.4918251584918254</v>
      </c>
      <c r="H41" s="185">
        <f t="shared" si="4"/>
        <v>0.21306409654492242</v>
      </c>
      <c r="I41" s="184">
        <v>4.0853259501636039</v>
      </c>
      <c r="J41" s="185">
        <f t="shared" si="4"/>
        <v>-1.4064992083282215</v>
      </c>
      <c r="K41" s="184">
        <v>4.5587345894394042</v>
      </c>
      <c r="L41" s="185">
        <f t="shared" si="5"/>
        <v>0.47340863927580035</v>
      </c>
      <c r="M41" s="184"/>
      <c r="N41" s="185"/>
      <c r="O41" s="185"/>
    </row>
    <row r="42" spans="2:15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4"/>
        <v>0.85423444574878449</v>
      </c>
      <c r="G42" s="184">
        <v>5.9826542960871318</v>
      </c>
      <c r="H42" s="185">
        <f t="shared" si="4"/>
        <v>-0.42246297470178096</v>
      </c>
      <c r="I42" s="184">
        <v>3.8469719991317559</v>
      </c>
      <c r="J42" s="185">
        <f t="shared" si="4"/>
        <v>-2.1356822969553759</v>
      </c>
      <c r="K42" s="184">
        <v>3.5904568901989684</v>
      </c>
      <c r="L42" s="185">
        <f t="shared" si="5"/>
        <v>-0.25651510893278751</v>
      </c>
      <c r="M42" s="184"/>
      <c r="N42" s="185"/>
      <c r="O42" s="185"/>
    </row>
    <row r="43" spans="2:15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4"/>
        <v>5.7089483804309005E-2</v>
      </c>
      <c r="G43" s="186">
        <v>4.8986657407866669</v>
      </c>
      <c r="H43" s="187">
        <f t="shared" si="4"/>
        <v>-0.12532310161221716</v>
      </c>
      <c r="I43" s="186">
        <v>4.4558690684946063</v>
      </c>
      <c r="J43" s="187">
        <f t="shared" si="4"/>
        <v>-0.44279667229206066</v>
      </c>
      <c r="K43" s="186">
        <v>3.5200213772490647</v>
      </c>
      <c r="L43" s="187">
        <f t="shared" si="5"/>
        <v>-0.93584769124554157</v>
      </c>
      <c r="M43" s="186">
        <v>4.2838843265248823</v>
      </c>
      <c r="N43" s="187">
        <v>1.0116126623387509</v>
      </c>
      <c r="O43" s="187">
        <v>-0.53400827188824174</v>
      </c>
    </row>
    <row r="44" spans="2:15" ht="6" customHeight="1" x14ac:dyDescent="0.25"/>
    <row r="45" spans="2:15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FEA46-94E3-4454-9263-A2BABCA5B02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2DBCA-5EE3-412C-AFCA-084C5ADAED23}">
  <sheetPr>
    <tabColor rgb="FFAC75D5"/>
  </sheetPr>
  <dimension ref="A1:AD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6" t="s">
        <v>295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Q4" s="1" t="s">
        <v>149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150</v>
      </c>
    </row>
    <row r="6" spans="1:17" ht="22.5" thickTop="1" thickBot="1" x14ac:dyDescent="0.3">
      <c r="B6" s="109"/>
      <c r="C6" s="288" t="s">
        <v>151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7" ht="22.5" thickTop="1" thickBot="1" x14ac:dyDescent="0.3">
      <c r="B7" s="109"/>
      <c r="C7" s="291">
        <v>2019</v>
      </c>
      <c r="D7" s="292"/>
      <c r="E7" s="293" t="s">
        <v>276</v>
      </c>
      <c r="F7" s="292"/>
      <c r="G7" s="293" t="s">
        <v>277</v>
      </c>
      <c r="H7" s="292"/>
      <c r="I7" s="293" t="s">
        <v>278</v>
      </c>
      <c r="J7" s="292"/>
      <c r="K7" s="293">
        <v>2023</v>
      </c>
      <c r="L7" s="292"/>
      <c r="M7" s="293">
        <v>2024</v>
      </c>
      <c r="N7" s="294"/>
      <c r="O7" s="295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0.7036</v>
      </c>
      <c r="D9" s="116">
        <v>1.368678864716899E-2</v>
      </c>
      <c r="E9" s="193">
        <v>0.60499999999999998</v>
      </c>
      <c r="F9" s="116">
        <f t="shared" ref="F9:L20" si="0">IFERROR(E9/C9-1,"-")</f>
        <v>-0.14013644115974988</v>
      </c>
      <c r="G9" s="193">
        <v>0.1981</v>
      </c>
      <c r="H9" s="116">
        <f t="shared" si="0"/>
        <v>-0.67256198347107432</v>
      </c>
      <c r="I9" s="193">
        <v>0.56000000000000005</v>
      </c>
      <c r="J9" s="116">
        <f t="shared" si="0"/>
        <v>1.8268551236749118</v>
      </c>
      <c r="K9" s="193">
        <v>0.63600000000000001</v>
      </c>
      <c r="L9" s="116">
        <f t="shared" si="0"/>
        <v>0.13571428571428568</v>
      </c>
      <c r="M9" s="193">
        <v>0.75329999999999997</v>
      </c>
      <c r="N9" s="116">
        <f t="shared" ref="N9:N14" si="1">IFERROR(M9/K9-1,"-")</f>
        <v>0.18443396226415087</v>
      </c>
      <c r="O9" s="116">
        <f>IFERROR(M9/C9-1,"-")</f>
        <v>7.0636725412166035E-2</v>
      </c>
    </row>
    <row r="10" spans="1:17" x14ac:dyDescent="0.25">
      <c r="A10" s="1" t="s">
        <v>72</v>
      </c>
      <c r="B10" s="114" t="s">
        <v>73</v>
      </c>
      <c r="C10" s="193">
        <v>0.63009999999999999</v>
      </c>
      <c r="D10" s="116">
        <v>-9.0239676580999295E-2</v>
      </c>
      <c r="E10" s="193">
        <v>0.62680000000000002</v>
      </c>
      <c r="F10" s="116">
        <f t="shared" si="0"/>
        <v>-5.2372639263608134E-3</v>
      </c>
      <c r="G10" s="193">
        <v>0.14859999999999998</v>
      </c>
      <c r="H10" s="116">
        <f t="shared" si="0"/>
        <v>-0.76292278238672628</v>
      </c>
      <c r="I10" s="193">
        <v>0.58860000000000001</v>
      </c>
      <c r="J10" s="116">
        <f t="shared" si="0"/>
        <v>2.960969044414536</v>
      </c>
      <c r="K10" s="193">
        <v>0.63369999999999993</v>
      </c>
      <c r="L10" s="116">
        <f t="shared" si="0"/>
        <v>7.6622494053686596E-2</v>
      </c>
      <c r="M10" s="193">
        <v>0.70550000000000002</v>
      </c>
      <c r="N10" s="116">
        <f t="shared" si="1"/>
        <v>0.11330282468044839</v>
      </c>
      <c r="O10" s="116">
        <f t="shared" ref="O10:O14" si="2">IFERROR(M10/C10-1,"-")</f>
        <v>0.11966354546897318</v>
      </c>
    </row>
    <row r="11" spans="1:17" x14ac:dyDescent="0.25">
      <c r="A11" s="1" t="s">
        <v>74</v>
      </c>
      <c r="B11" s="114" t="s">
        <v>75</v>
      </c>
      <c r="C11" s="193">
        <v>0.69010000000000005</v>
      </c>
      <c r="D11" s="116">
        <v>0.10557513617430314</v>
      </c>
      <c r="E11" s="193">
        <v>0.35499999999999998</v>
      </c>
      <c r="F11" s="116">
        <f t="shared" si="0"/>
        <v>-0.48558179973916826</v>
      </c>
      <c r="G11" s="193">
        <v>0.25969999999999999</v>
      </c>
      <c r="H11" s="116">
        <f t="shared" si="0"/>
        <v>-0.26845070422535211</v>
      </c>
      <c r="I11" s="193">
        <v>0.65049999999999997</v>
      </c>
      <c r="J11" s="116">
        <f t="shared" si="0"/>
        <v>1.5048132460531383</v>
      </c>
      <c r="K11" s="193">
        <v>0.6462</v>
      </c>
      <c r="L11" s="116">
        <f t="shared" si="0"/>
        <v>-6.610299769408079E-3</v>
      </c>
      <c r="M11" s="193">
        <v>0.73560000000000003</v>
      </c>
      <c r="N11" s="116">
        <f t="shared" si="1"/>
        <v>0.13834726090993499</v>
      </c>
      <c r="O11" s="116">
        <f t="shared" si="2"/>
        <v>6.5932473554557225E-2</v>
      </c>
    </row>
    <row r="12" spans="1:17" x14ac:dyDescent="0.25">
      <c r="A12" s="1" t="s">
        <v>76</v>
      </c>
      <c r="B12" s="114" t="s">
        <v>77</v>
      </c>
      <c r="C12" s="193">
        <v>0.44140000000000001</v>
      </c>
      <c r="D12" s="116">
        <v>-0.11079774375503626</v>
      </c>
      <c r="E12" s="193">
        <v>0</v>
      </c>
      <c r="F12" s="116">
        <f t="shared" si="0"/>
        <v>-1</v>
      </c>
      <c r="G12" s="193">
        <v>0.249</v>
      </c>
      <c r="H12" s="116" t="str">
        <f t="shared" si="0"/>
        <v>-</v>
      </c>
      <c r="I12" s="193">
        <v>0.47840000000000005</v>
      </c>
      <c r="J12" s="116">
        <f t="shared" si="0"/>
        <v>0.92128514056224908</v>
      </c>
      <c r="K12" s="193">
        <v>0.47939999999999999</v>
      </c>
      <c r="L12" s="116">
        <f t="shared" si="0"/>
        <v>2.0903010033443969E-3</v>
      </c>
      <c r="M12" s="193">
        <v>0.53310000000000002</v>
      </c>
      <c r="N12" s="116">
        <f t="shared" si="1"/>
        <v>0.11201501877346698</v>
      </c>
      <c r="O12" s="116">
        <f t="shared" si="2"/>
        <v>0.20774807430901676</v>
      </c>
    </row>
    <row r="13" spans="1:17" x14ac:dyDescent="0.25">
      <c r="A13" s="1" t="s">
        <v>78</v>
      </c>
      <c r="B13" s="114" t="s">
        <v>79</v>
      </c>
      <c r="C13" s="193">
        <v>0.4526</v>
      </c>
      <c r="D13" s="116">
        <v>-2.8963741686333422E-2</v>
      </c>
      <c r="E13" s="193">
        <v>0</v>
      </c>
      <c r="F13" s="116">
        <f t="shared" si="0"/>
        <v>-1</v>
      </c>
      <c r="G13" s="193">
        <v>0.2223</v>
      </c>
      <c r="H13" s="116" t="str">
        <f t="shared" si="0"/>
        <v>-</v>
      </c>
      <c r="I13" s="193">
        <v>0.42420000000000002</v>
      </c>
      <c r="J13" s="116">
        <f t="shared" si="0"/>
        <v>0.90823211875843457</v>
      </c>
      <c r="K13" s="193">
        <v>0.37990000000000002</v>
      </c>
      <c r="L13" s="116">
        <f t="shared" si="0"/>
        <v>-0.10443187175860447</v>
      </c>
      <c r="M13" s="193">
        <v>0.27649999999999997</v>
      </c>
      <c r="N13" s="116">
        <f t="shared" si="1"/>
        <v>-0.2721768886549093</v>
      </c>
      <c r="O13" s="116">
        <f t="shared" si="2"/>
        <v>-0.38908528501988515</v>
      </c>
    </row>
    <row r="14" spans="1:17" x14ac:dyDescent="0.25">
      <c r="A14" s="1" t="s">
        <v>80</v>
      </c>
      <c r="B14" s="114" t="s">
        <v>81</v>
      </c>
      <c r="C14" s="193">
        <v>0.53610000000000002</v>
      </c>
      <c r="D14" s="116">
        <v>0.11039768019884022</v>
      </c>
      <c r="E14" s="193">
        <v>0</v>
      </c>
      <c r="F14" s="116">
        <f t="shared" si="0"/>
        <v>-1</v>
      </c>
      <c r="G14" s="193">
        <v>0.23989999999999997</v>
      </c>
      <c r="H14" s="116" t="str">
        <f t="shared" si="0"/>
        <v>-</v>
      </c>
      <c r="I14" s="193">
        <v>0.46659999999999996</v>
      </c>
      <c r="J14" s="116">
        <f t="shared" si="0"/>
        <v>0.94497707378074192</v>
      </c>
      <c r="K14" s="193">
        <v>0.40689999999999998</v>
      </c>
      <c r="L14" s="116">
        <f t="shared" si="0"/>
        <v>-0.12794684954993563</v>
      </c>
      <c r="M14" s="193">
        <v>0.53659999999999997</v>
      </c>
      <c r="N14" s="116">
        <f t="shared" si="1"/>
        <v>0.31875153600393213</v>
      </c>
      <c r="O14" s="116">
        <f t="shared" si="2"/>
        <v>9.3266181682505334E-4</v>
      </c>
    </row>
    <row r="15" spans="1:17" x14ac:dyDescent="0.25">
      <c r="A15" s="1" t="s">
        <v>82</v>
      </c>
      <c r="B15" s="114" t="s">
        <v>83</v>
      </c>
      <c r="C15" s="193">
        <v>0.48499999999999999</v>
      </c>
      <c r="D15" s="116">
        <v>2.1482729570345471E-2</v>
      </c>
      <c r="E15" s="193">
        <v>0</v>
      </c>
      <c r="F15" s="116">
        <f t="shared" si="0"/>
        <v>-1</v>
      </c>
      <c r="G15" s="193">
        <v>0.34950000000000003</v>
      </c>
      <c r="H15" s="116" t="str">
        <f t="shared" si="0"/>
        <v>-</v>
      </c>
      <c r="I15" s="193">
        <v>0.43840000000000001</v>
      </c>
      <c r="J15" s="116">
        <f t="shared" si="0"/>
        <v>0.25436337625178829</v>
      </c>
      <c r="K15" s="193">
        <v>0.44450000000000001</v>
      </c>
      <c r="L15" s="116">
        <f t="shared" si="0"/>
        <v>1.3914233576642232E-2</v>
      </c>
      <c r="M15" s="193">
        <v>0.44259999999999999</v>
      </c>
      <c r="N15" s="116">
        <f>IFERROR(M15/K15-1,"-")</f>
        <v>-4.2744656917885759E-3</v>
      </c>
      <c r="O15" s="116">
        <f>IFERROR(M15/C15-1,"-")</f>
        <v>-8.7422680412371112E-2</v>
      </c>
    </row>
    <row r="16" spans="1:17" x14ac:dyDescent="0.25">
      <c r="A16" s="1" t="s">
        <v>84</v>
      </c>
      <c r="B16" s="114" t="s">
        <v>85</v>
      </c>
      <c r="C16" s="193">
        <v>0.47509999999999997</v>
      </c>
      <c r="D16" s="116">
        <v>-0.28124054462934944</v>
      </c>
      <c r="E16" s="193">
        <v>0.37790000000000001</v>
      </c>
      <c r="F16" s="116">
        <f t="shared" si="0"/>
        <v>-0.20458850768259307</v>
      </c>
      <c r="G16" s="193">
        <v>0.42659999999999998</v>
      </c>
      <c r="H16" s="116">
        <f t="shared" si="0"/>
        <v>0.12887007144747287</v>
      </c>
      <c r="I16" s="193">
        <v>0.56740000000000002</v>
      </c>
      <c r="J16" s="116">
        <f t="shared" si="0"/>
        <v>0.33005157055789969</v>
      </c>
      <c r="K16" s="193">
        <v>0.44319999999999998</v>
      </c>
      <c r="L16" s="116">
        <f t="shared" si="0"/>
        <v>-0.21889319703912591</v>
      </c>
      <c r="M16" s="193">
        <v>0.58899999999999997</v>
      </c>
      <c r="N16" s="116">
        <f>IFERROR(M16/K16-1,"-")</f>
        <v>0.32897111913357402</v>
      </c>
      <c r="O16" s="116">
        <f>IFERROR(M16/C16-1,"-")</f>
        <v>0.2397390023153021</v>
      </c>
    </row>
    <row r="17" spans="1:30" x14ac:dyDescent="0.25">
      <c r="A17" s="1" t="s">
        <v>86</v>
      </c>
      <c r="B17" s="114" t="s">
        <v>87</v>
      </c>
      <c r="C17" s="193">
        <v>0.60489999999999999</v>
      </c>
      <c r="D17" s="116">
        <v>3.4370725034199801E-2</v>
      </c>
      <c r="E17" s="193">
        <v>0.1106</v>
      </c>
      <c r="F17" s="116">
        <f t="shared" si="0"/>
        <v>-0.8171598611340718</v>
      </c>
      <c r="G17" s="193">
        <v>0.50350000000000006</v>
      </c>
      <c r="H17" s="116">
        <f t="shared" si="0"/>
        <v>3.5524412296564201</v>
      </c>
      <c r="I17" s="193">
        <v>0.50549999999999995</v>
      </c>
      <c r="J17" s="116">
        <f t="shared" si="0"/>
        <v>3.9721946375370631E-3</v>
      </c>
      <c r="K17" s="193">
        <v>0.502</v>
      </c>
      <c r="L17" s="116">
        <f t="shared" si="0"/>
        <v>-6.923837784371778E-3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0.53239999999999998</v>
      </c>
      <c r="D18" s="116">
        <v>-9.1196724362553327E-3</v>
      </c>
      <c r="E18" s="193">
        <v>0.1152</v>
      </c>
      <c r="F18" s="116">
        <f t="shared" si="0"/>
        <v>-0.78362133734034556</v>
      </c>
      <c r="G18" s="193">
        <v>0.58409999999999995</v>
      </c>
      <c r="H18" s="116">
        <f t="shared" si="0"/>
        <v>4.0703125</v>
      </c>
      <c r="I18" s="193">
        <v>0.52579999999999993</v>
      </c>
      <c r="J18" s="116">
        <f t="shared" si="0"/>
        <v>-9.9811676082862566E-2</v>
      </c>
      <c r="K18" s="193">
        <v>0.63</v>
      </c>
      <c r="L18" s="116">
        <f t="shared" si="0"/>
        <v>0.19817421072651209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0.67349999999999999</v>
      </c>
      <c r="D19" s="116">
        <v>-3.0935251798561048E-2</v>
      </c>
      <c r="E19" s="193">
        <v>0.25659999999999999</v>
      </c>
      <c r="F19" s="116">
        <f t="shared" si="0"/>
        <v>-0.61900519673348176</v>
      </c>
      <c r="G19" s="193">
        <v>0.68409999999999993</v>
      </c>
      <c r="H19" s="116">
        <f t="shared" si="0"/>
        <v>1.6660171473109897</v>
      </c>
      <c r="I19" s="193">
        <v>0.60350000000000004</v>
      </c>
      <c r="J19" s="116">
        <f t="shared" si="0"/>
        <v>-0.1178190323052184</v>
      </c>
      <c r="K19" s="193">
        <v>0.73450000000000004</v>
      </c>
      <c r="L19" s="116">
        <f t="shared" si="0"/>
        <v>0.21706710853355426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0.62939999999999996</v>
      </c>
      <c r="D20" s="116">
        <v>-2.5998142989786532E-2</v>
      </c>
      <c r="E20" s="193">
        <v>0.20100000000000001</v>
      </c>
      <c r="F20" s="116">
        <f t="shared" si="0"/>
        <v>-0.68064823641563388</v>
      </c>
      <c r="G20" s="193">
        <v>0.59650000000000003</v>
      </c>
      <c r="H20" s="116">
        <f t="shared" si="0"/>
        <v>1.9676616915422884</v>
      </c>
      <c r="I20" s="193">
        <v>0.6391</v>
      </c>
      <c r="J20" s="116">
        <f t="shared" si="0"/>
        <v>7.1416596814752653E-2</v>
      </c>
      <c r="K20" s="193">
        <v>0.70480000000000009</v>
      </c>
      <c r="L20" s="116">
        <f t="shared" si="0"/>
        <v>0.10280081364418736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0.57076491108653105</v>
      </c>
      <c r="D21" s="119">
        <v>-2.8219614660292769E-2</v>
      </c>
      <c r="E21" s="195">
        <v>0.42174668708366447</v>
      </c>
      <c r="F21" s="119">
        <v>-0.26108511772244281</v>
      </c>
      <c r="G21" s="195">
        <v>0.40408330264719122</v>
      </c>
      <c r="H21" s="119">
        <v>-4.1881501331080373E-2</v>
      </c>
      <c r="I21" s="195">
        <v>0.53778304538949095</v>
      </c>
      <c r="J21" s="119">
        <v>0.33087173329464248</v>
      </c>
      <c r="K21" s="195">
        <v>0.55454348826086564</v>
      </c>
      <c r="L21" s="119">
        <v>3.1165807503722665E-2</v>
      </c>
      <c r="M21" s="195"/>
      <c r="N21" s="119"/>
      <c r="O21" s="119"/>
      <c r="P21" s="303"/>
    </row>
    <row r="22" spans="1:30" ht="6" customHeight="1" x14ac:dyDescent="0.25">
      <c r="P22" s="303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3"/>
    </row>
    <row r="24" spans="1:30" x14ac:dyDescent="0.25">
      <c r="C24" s="197"/>
      <c r="K24" s="197"/>
      <c r="M24" s="197"/>
      <c r="N24" s="116"/>
      <c r="O24" s="197"/>
      <c r="P24" s="303"/>
    </row>
    <row r="26" spans="1:30" ht="21.75" customHeight="1" thickBot="1" x14ac:dyDescent="0.3">
      <c r="B26" s="266" t="s">
        <v>296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Q26" s="1" t="s">
        <v>152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153</v>
      </c>
    </row>
    <row r="28" spans="1:30" ht="22.5" thickTop="1" thickBot="1" x14ac:dyDescent="0.3">
      <c r="B28" s="109"/>
      <c r="C28" s="288" t="s">
        <v>60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30" ht="22.5" thickTop="1" thickBot="1" x14ac:dyDescent="0.3">
      <c r="B29" s="109"/>
      <c r="C29" s="291">
        <v>2019</v>
      </c>
      <c r="D29" s="292"/>
      <c r="E29" s="293" t="s">
        <v>276</v>
      </c>
      <c r="F29" s="292"/>
      <c r="G29" s="293" t="s">
        <v>277</v>
      </c>
      <c r="H29" s="292"/>
      <c r="I29" s="293" t="s">
        <v>278</v>
      </c>
      <c r="J29" s="292"/>
      <c r="K29" s="293">
        <v>2023</v>
      </c>
      <c r="L29" s="292"/>
      <c r="M29" s="293">
        <v>2024</v>
      </c>
      <c r="N29" s="294"/>
      <c r="O29" s="295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0.67280000000000006</v>
      </c>
      <c r="D31" s="116"/>
      <c r="E31" s="193">
        <v>0.54820000000000002</v>
      </c>
      <c r="F31" s="116">
        <f t="shared" ref="F31:J42" si="3">IFERROR(E31/C31-1,"-")</f>
        <v>-0.18519619500594531</v>
      </c>
      <c r="G31" s="193">
        <v>0.1981</v>
      </c>
      <c r="H31" s="116">
        <f t="shared" si="3"/>
        <v>-0.63863553447646848</v>
      </c>
      <c r="I31" s="193">
        <v>0.56000000000000005</v>
      </c>
      <c r="J31" s="116">
        <f t="shared" si="3"/>
        <v>1.8268551236749118</v>
      </c>
      <c r="K31" s="193">
        <v>0.62919999999999998</v>
      </c>
      <c r="L31" s="116">
        <f t="shared" ref="L31:L42" si="4">IFERROR(K31/I31-1,"-")</f>
        <v>0.12357142857142844</v>
      </c>
      <c r="M31" s="193">
        <v>0.75120000000000009</v>
      </c>
      <c r="N31" s="116">
        <f t="shared" ref="N31:N38" si="5">IFERROR(M31/K31-1,"-")</f>
        <v>0.19389701207883037</v>
      </c>
      <c r="O31" s="116">
        <f>IFERROR(M31/C31-1,"-")</f>
        <v>0.11652794292508917</v>
      </c>
    </row>
    <row r="32" spans="1:30" x14ac:dyDescent="0.25">
      <c r="B32" s="114" t="s">
        <v>73</v>
      </c>
      <c r="C32" s="193">
        <v>0.64890000000000003</v>
      </c>
      <c r="D32" s="116"/>
      <c r="E32" s="193">
        <v>0.64469999999999994</v>
      </c>
      <c r="F32" s="116">
        <f t="shared" si="3"/>
        <v>-6.4724919093852584E-3</v>
      </c>
      <c r="G32" s="193">
        <v>0.14859999999999998</v>
      </c>
      <c r="H32" s="116">
        <f t="shared" si="3"/>
        <v>-0.7695051962152939</v>
      </c>
      <c r="I32" s="193">
        <v>0.58860000000000001</v>
      </c>
      <c r="J32" s="116">
        <f t="shared" si="3"/>
        <v>2.960969044414536</v>
      </c>
      <c r="K32" s="193">
        <v>0.62840000000000007</v>
      </c>
      <c r="L32" s="116">
        <f t="shared" si="4"/>
        <v>6.7618076792388848E-2</v>
      </c>
      <c r="M32" s="193">
        <v>0.72860000000000003</v>
      </c>
      <c r="N32" s="116">
        <f t="shared" si="5"/>
        <v>0.15945257797581158</v>
      </c>
      <c r="O32" s="116">
        <f t="shared" ref="O32:O38" si="6">IFERROR(M32/C32-1,"-")</f>
        <v>0.12282323932809369</v>
      </c>
    </row>
    <row r="33" spans="2:15" x14ac:dyDescent="0.25">
      <c r="B33" s="114" t="s">
        <v>75</v>
      </c>
      <c r="C33" s="193">
        <v>0.71589999999999998</v>
      </c>
      <c r="D33" s="116"/>
      <c r="E33" s="193">
        <v>0.34350000000000003</v>
      </c>
      <c r="F33" s="116">
        <f t="shared" si="3"/>
        <v>-0.52018438329375605</v>
      </c>
      <c r="G33" s="193">
        <v>0.25969999999999999</v>
      </c>
      <c r="H33" s="116">
        <f t="shared" si="3"/>
        <v>-0.24395924308588079</v>
      </c>
      <c r="I33" s="193">
        <v>0.65049999999999997</v>
      </c>
      <c r="J33" s="116">
        <f t="shared" si="3"/>
        <v>1.5048132460531383</v>
      </c>
      <c r="K33" s="193">
        <v>0.64529999999999998</v>
      </c>
      <c r="L33" s="116">
        <f t="shared" si="4"/>
        <v>-7.9938508839354494E-3</v>
      </c>
      <c r="M33" s="193">
        <v>0.73140000000000005</v>
      </c>
      <c r="N33" s="116">
        <f t="shared" si="5"/>
        <v>0.13342631334263144</v>
      </c>
      <c r="O33" s="116">
        <f t="shared" si="6"/>
        <v>2.165106858499799E-2</v>
      </c>
    </row>
    <row r="34" spans="2:15" x14ac:dyDescent="0.25">
      <c r="B34" s="114" t="s">
        <v>77</v>
      </c>
      <c r="C34" s="193">
        <v>0.46950000000000003</v>
      </c>
      <c r="D34" s="116"/>
      <c r="E34" s="193">
        <v>0</v>
      </c>
      <c r="F34" s="116">
        <f t="shared" si="3"/>
        <v>-1</v>
      </c>
      <c r="G34" s="193">
        <v>0.249</v>
      </c>
      <c r="H34" s="116" t="str">
        <f t="shared" si="3"/>
        <v>-</v>
      </c>
      <c r="I34" s="193">
        <v>0.47840000000000005</v>
      </c>
      <c r="J34" s="116">
        <f t="shared" si="3"/>
        <v>0.92128514056224908</v>
      </c>
      <c r="K34" s="193">
        <v>0.47350000000000003</v>
      </c>
      <c r="L34" s="116">
        <f t="shared" si="4"/>
        <v>-1.0242474916387967E-2</v>
      </c>
      <c r="M34" s="193">
        <v>0.53060000000000007</v>
      </c>
      <c r="N34" s="116">
        <f t="shared" si="5"/>
        <v>0.12059134107708558</v>
      </c>
      <c r="O34" s="116">
        <f t="shared" si="6"/>
        <v>0.13013844515441964</v>
      </c>
    </row>
    <row r="35" spans="2:15" x14ac:dyDescent="0.25">
      <c r="B35" s="114" t="s">
        <v>79</v>
      </c>
      <c r="C35" s="193">
        <v>0.46279999999999999</v>
      </c>
      <c r="D35" s="116"/>
      <c r="E35" s="193">
        <v>0</v>
      </c>
      <c r="F35" s="116">
        <f t="shared" si="3"/>
        <v>-1</v>
      </c>
      <c r="G35" s="193">
        <v>0.2223</v>
      </c>
      <c r="H35" s="116" t="str">
        <f t="shared" si="3"/>
        <v>-</v>
      </c>
      <c r="I35" s="193">
        <v>0.42420000000000002</v>
      </c>
      <c r="J35" s="116">
        <f t="shared" si="3"/>
        <v>0.90823211875843457</v>
      </c>
      <c r="K35" s="193">
        <v>0.37439999999999996</v>
      </c>
      <c r="L35" s="116">
        <f t="shared" si="4"/>
        <v>-0.11739745403111757</v>
      </c>
      <c r="M35" s="193">
        <v>0.27329999999999999</v>
      </c>
      <c r="N35" s="116">
        <f t="shared" si="5"/>
        <v>-0.27003205128205121</v>
      </c>
      <c r="O35" s="116">
        <f t="shared" si="6"/>
        <v>-0.40946413137424376</v>
      </c>
    </row>
    <row r="36" spans="2:15" x14ac:dyDescent="0.25">
      <c r="B36" s="114" t="s">
        <v>81</v>
      </c>
      <c r="C36" s="193">
        <v>0.57669999999999999</v>
      </c>
      <c r="D36" s="116"/>
      <c r="E36" s="193">
        <v>0</v>
      </c>
      <c r="F36" s="116">
        <f t="shared" si="3"/>
        <v>-1</v>
      </c>
      <c r="G36" s="193">
        <v>0.23989999999999997</v>
      </c>
      <c r="H36" s="116" t="str">
        <f t="shared" si="3"/>
        <v>-</v>
      </c>
      <c r="I36" s="193">
        <v>0.46659999999999996</v>
      </c>
      <c r="J36" s="116">
        <f t="shared" si="3"/>
        <v>0.94497707378074192</v>
      </c>
      <c r="K36" s="193">
        <v>0.40399999999999997</v>
      </c>
      <c r="L36" s="116">
        <f t="shared" si="4"/>
        <v>-0.13416202314616377</v>
      </c>
      <c r="M36" s="193">
        <v>0.54010000000000002</v>
      </c>
      <c r="N36" s="116">
        <f t="shared" si="5"/>
        <v>0.33688118811881207</v>
      </c>
      <c r="O36" s="116">
        <f t="shared" si="6"/>
        <v>-6.3464539621987059E-2</v>
      </c>
    </row>
    <row r="37" spans="2:15" x14ac:dyDescent="0.25">
      <c r="B37" s="114" t="s">
        <v>83</v>
      </c>
      <c r="C37" s="193">
        <v>0.47350000000000003</v>
      </c>
      <c r="D37" s="116"/>
      <c r="E37" s="193">
        <v>0</v>
      </c>
      <c r="F37" s="116">
        <f t="shared" si="3"/>
        <v>-1</v>
      </c>
      <c r="G37" s="193">
        <v>0.34950000000000003</v>
      </c>
      <c r="H37" s="116" t="str">
        <f t="shared" si="3"/>
        <v>-</v>
      </c>
      <c r="I37" s="193">
        <v>0.43840000000000001</v>
      </c>
      <c r="J37" s="116">
        <f t="shared" si="3"/>
        <v>0.25436337625178829</v>
      </c>
      <c r="K37" s="193">
        <v>0.44119999999999998</v>
      </c>
      <c r="L37" s="116">
        <f t="shared" si="4"/>
        <v>6.3868613138684527E-3</v>
      </c>
      <c r="M37" s="193">
        <v>0.43619999999999998</v>
      </c>
      <c r="N37" s="116">
        <f t="shared" si="5"/>
        <v>-1.1332728921124247E-2</v>
      </c>
      <c r="O37" s="116">
        <f t="shared" si="6"/>
        <v>-7.8775079197465847E-2</v>
      </c>
    </row>
    <row r="38" spans="2:15" x14ac:dyDescent="0.25">
      <c r="B38" s="114" t="s">
        <v>85</v>
      </c>
      <c r="C38" s="193">
        <v>0.49810000000000004</v>
      </c>
      <c r="D38" s="116"/>
      <c r="E38" s="193">
        <v>0.37790000000000001</v>
      </c>
      <c r="F38" s="116">
        <f t="shared" si="3"/>
        <v>-0.24131700461754668</v>
      </c>
      <c r="G38" s="193">
        <v>0.42659999999999998</v>
      </c>
      <c r="H38" s="116">
        <f t="shared" si="3"/>
        <v>0.12887007144747287</v>
      </c>
      <c r="I38" s="193">
        <v>0.56740000000000002</v>
      </c>
      <c r="J38" s="116">
        <f t="shared" si="3"/>
        <v>0.33005157055789969</v>
      </c>
      <c r="K38" s="193">
        <v>0.43630000000000002</v>
      </c>
      <c r="L38" s="116">
        <f t="shared" si="4"/>
        <v>-0.23105393020796616</v>
      </c>
      <c r="M38" s="193">
        <v>0.58509999999999995</v>
      </c>
      <c r="N38" s="116">
        <f t="shared" si="5"/>
        <v>0.34104973641989433</v>
      </c>
      <c r="O38" s="116">
        <f t="shared" si="6"/>
        <v>0.1746637221441476</v>
      </c>
    </row>
    <row r="39" spans="2:15" x14ac:dyDescent="0.25">
      <c r="B39" s="114" t="s">
        <v>87</v>
      </c>
      <c r="C39" s="193">
        <v>0.60799999999999998</v>
      </c>
      <c r="D39" s="116"/>
      <c r="E39" s="193">
        <v>0.1106</v>
      </c>
      <c r="F39" s="116">
        <f t="shared" si="3"/>
        <v>-0.8180921052631579</v>
      </c>
      <c r="G39" s="193">
        <v>0.50350000000000006</v>
      </c>
      <c r="H39" s="116">
        <f t="shared" si="3"/>
        <v>3.5524412296564201</v>
      </c>
      <c r="I39" s="193">
        <v>0.50549999999999995</v>
      </c>
      <c r="J39" s="116">
        <f t="shared" si="3"/>
        <v>3.9721946375370631E-3</v>
      </c>
      <c r="K39" s="193">
        <v>0.50039999999999996</v>
      </c>
      <c r="L39" s="116">
        <f t="shared" si="4"/>
        <v>-1.0089020771513302E-2</v>
      </c>
      <c r="M39" s="193"/>
      <c r="N39" s="116"/>
      <c r="O39" s="116"/>
    </row>
    <row r="40" spans="2:15" x14ac:dyDescent="0.25">
      <c r="B40" s="114" t="s">
        <v>89</v>
      </c>
      <c r="C40" s="193">
        <v>0.53310000000000002</v>
      </c>
      <c r="D40" s="116"/>
      <c r="E40" s="193">
        <v>0.1152</v>
      </c>
      <c r="F40" s="116">
        <f t="shared" si="3"/>
        <v>-0.7839054586381542</v>
      </c>
      <c r="G40" s="193">
        <v>0.58409999999999995</v>
      </c>
      <c r="H40" s="116">
        <f t="shared" si="3"/>
        <v>4.0703125</v>
      </c>
      <c r="I40" s="193">
        <v>0.52579999999999993</v>
      </c>
      <c r="J40" s="116">
        <f t="shared" si="3"/>
        <v>-9.9811676082862566E-2</v>
      </c>
      <c r="K40" s="193">
        <v>0.62990000000000002</v>
      </c>
      <c r="L40" s="116">
        <f t="shared" si="4"/>
        <v>0.19798402434385709</v>
      </c>
      <c r="M40" s="193"/>
      <c r="N40" s="116"/>
      <c r="O40" s="116"/>
    </row>
    <row r="41" spans="2:15" x14ac:dyDescent="0.25">
      <c r="B41" s="114" t="s">
        <v>91</v>
      </c>
      <c r="C41" s="193">
        <v>0.65269999999999995</v>
      </c>
      <c r="D41" s="116"/>
      <c r="E41" s="193">
        <v>0.25659999999999999</v>
      </c>
      <c r="F41" s="116">
        <f t="shared" si="3"/>
        <v>-0.6068637965374597</v>
      </c>
      <c r="G41" s="193">
        <v>0.68409999999999993</v>
      </c>
      <c r="H41" s="116">
        <f t="shared" si="3"/>
        <v>1.6660171473109897</v>
      </c>
      <c r="I41" s="193">
        <v>0.60250000000000004</v>
      </c>
      <c r="J41" s="116">
        <f t="shared" si="3"/>
        <v>-0.11928080689957599</v>
      </c>
      <c r="K41" s="193">
        <v>0.72750000000000004</v>
      </c>
      <c r="L41" s="116">
        <f t="shared" si="4"/>
        <v>0.20746887966804972</v>
      </c>
      <c r="M41" s="193"/>
      <c r="N41" s="116"/>
      <c r="O41" s="116"/>
    </row>
    <row r="42" spans="2:15" x14ac:dyDescent="0.25">
      <c r="B42" s="114" t="s">
        <v>93</v>
      </c>
      <c r="C42" s="193">
        <v>0.60829999999999995</v>
      </c>
      <c r="D42" s="116"/>
      <c r="E42" s="193">
        <v>0.20100000000000001</v>
      </c>
      <c r="F42" s="116">
        <f t="shared" si="3"/>
        <v>-0.66957093539372015</v>
      </c>
      <c r="G42" s="193">
        <v>0.59650000000000003</v>
      </c>
      <c r="H42" s="116">
        <f t="shared" si="3"/>
        <v>1.9676616915422884</v>
      </c>
      <c r="I42" s="193">
        <v>0.63659999999999994</v>
      </c>
      <c r="J42" s="116">
        <f t="shared" si="3"/>
        <v>6.7225481978206103E-2</v>
      </c>
      <c r="K42" s="193">
        <v>0.70010000000000006</v>
      </c>
      <c r="L42" s="116">
        <f t="shared" si="4"/>
        <v>9.9748664781652785E-2</v>
      </c>
      <c r="M42" s="193"/>
      <c r="N42" s="116"/>
      <c r="O42" s="116"/>
    </row>
    <row r="43" spans="2:15" ht="15.75" x14ac:dyDescent="0.25">
      <c r="B43" s="117" t="s">
        <v>30</v>
      </c>
      <c r="C43" s="195">
        <v>0.5760893921512974</v>
      </c>
      <c r="D43" s="119"/>
      <c r="E43" s="195">
        <v>0.38269999999999998</v>
      </c>
      <c r="F43" s="119">
        <v>-0.33569337464993254</v>
      </c>
      <c r="G43" s="195">
        <v>0.40408330264719122</v>
      </c>
      <c r="H43" s="119">
        <v>5.5874843603844315E-2</v>
      </c>
      <c r="I43" s="195">
        <v>0.5372393247269116</v>
      </c>
      <c r="J43" s="119">
        <v>0.32952616751892894</v>
      </c>
      <c r="K43" s="195">
        <v>0.55031548718710444</v>
      </c>
      <c r="L43" s="119">
        <v>2.4339548239212805E-2</v>
      </c>
      <c r="M43" s="195"/>
      <c r="N43" s="119"/>
      <c r="O43" s="119"/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C46" s="197"/>
      <c r="K46" s="197"/>
      <c r="L46" s="197"/>
    </row>
  </sheetData>
  <mergeCells count="17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4E22F-146A-4CB1-B104-F87D79D2213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CBAF8-7F7D-4691-B7CB-810C92DB979F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8"/>
    </row>
    <row r="5" spans="2:54" ht="50.25" customHeight="1" thickBot="1" x14ac:dyDescent="0.3">
      <c r="B5" s="266" t="s">
        <v>155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R5" s="266" t="s">
        <v>156</v>
      </c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H5" s="266" t="s">
        <v>157</v>
      </c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199" t="s">
        <v>253</v>
      </c>
      <c r="D7" s="199" t="s">
        <v>260</v>
      </c>
      <c r="E7" s="199" t="s">
        <v>255</v>
      </c>
      <c r="F7" s="90" t="s">
        <v>256</v>
      </c>
      <c r="G7" s="90" t="s">
        <v>257</v>
      </c>
      <c r="H7" s="14" t="str">
        <f>CONCATENATE("var. ",RIGHT(G7,2),"/",RIGHT(F7,2))</f>
        <v>var. 24/23</v>
      </c>
      <c r="I7" s="200" t="str">
        <f>CONCATENATE("var. ",RIGHT(G7,2),"/",RIGHT(C7,2))</f>
        <v>var. 24/19</v>
      </c>
      <c r="J7" s="199" t="s">
        <v>228</v>
      </c>
      <c r="K7" s="201" t="s">
        <v>218</v>
      </c>
      <c r="L7" s="201" t="s">
        <v>219</v>
      </c>
      <c r="M7" s="13" t="s">
        <v>220</v>
      </c>
      <c r="N7" s="13" t="s">
        <v>221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199" t="s">
        <v>253</v>
      </c>
      <c r="T7" s="201" t="s">
        <v>260</v>
      </c>
      <c r="U7" s="201" t="s">
        <v>255</v>
      </c>
      <c r="V7" s="90" t="s">
        <v>256</v>
      </c>
      <c r="W7" s="90" t="s">
        <v>257</v>
      </c>
      <c r="X7" s="14" t="str">
        <f>CONCATENATE("var. ",RIGHT(W7,2),"/",RIGHT(V7,2))</f>
        <v>var. 24/23</v>
      </c>
      <c r="Y7" s="200" t="str">
        <f>CONCATENATE("var. ",RIGHT(W7,2),"/",RIGHT(S7,2))</f>
        <v>var. 24/19</v>
      </c>
      <c r="Z7" s="199" t="s">
        <v>228</v>
      </c>
      <c r="AA7" s="199" t="s">
        <v>218</v>
      </c>
      <c r="AB7" s="199" t="s">
        <v>219</v>
      </c>
      <c r="AC7" s="13" t="s">
        <v>220</v>
      </c>
      <c r="AD7" s="13" t="s">
        <v>221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199" t="s">
        <v>253</v>
      </c>
      <c r="AJ7" s="201" t="s">
        <v>260</v>
      </c>
      <c r="AK7" s="201" t="s">
        <v>255</v>
      </c>
      <c r="AL7" s="90" t="s">
        <v>256</v>
      </c>
      <c r="AM7" s="90" t="s">
        <v>257</v>
      </c>
      <c r="AN7" s="14" t="str">
        <f>CONCATENATE("var. ",RIGHT(AM7,2),"/",RIGHT(AL7,2))</f>
        <v>var. 24/23</v>
      </c>
      <c r="AO7" s="200" t="str">
        <f>CONCATENATE("dif. ",RIGHT(AM7,2),"/",RIGHT(AL7,2))</f>
        <v>dif. 24/23</v>
      </c>
      <c r="AP7" s="200" t="str">
        <f>CONCATENATE("var. ",RIGHT(AM7,2),"/",RIGHT(AI7,2))</f>
        <v>var. 24/19</v>
      </c>
      <c r="AQ7" s="200" t="str">
        <f>CONCATENATE("dif. ",RIGHT(AM7,2),"/",RIGHT(AI7,2))</f>
        <v>dif. 24/19</v>
      </c>
      <c r="AR7" s="202" t="str">
        <f>CONCATENATE("cuota ",RIGHT(AM7,2))</f>
        <v>cuota 24</v>
      </c>
      <c r="AS7" s="199" t="s">
        <v>228</v>
      </c>
      <c r="AT7" s="201" t="s">
        <v>218</v>
      </c>
      <c r="AU7" s="201" t="s">
        <v>219</v>
      </c>
      <c r="AV7" s="13" t="s">
        <v>220</v>
      </c>
      <c r="AW7" s="13" t="s">
        <v>221</v>
      </c>
      <c r="AX7" s="14" t="str">
        <f>CONCATENATE("var. ",RIGHT(AW7,2),"/",RIGHT(AV7,2))</f>
        <v>var. 24/23</v>
      </c>
      <c r="AY7" s="200" t="str">
        <f>CONCATENATE("dif. ",RIGHT(AW7,2),"/",RIGHT(AV7,2))</f>
        <v>dif. 24/23</v>
      </c>
      <c r="AZ7" s="200" t="str">
        <f>CONCATENATE("var. ",RIGHT(AW7,2),"/",RIGHT(AS7,2))</f>
        <v>var. 24/20</v>
      </c>
      <c r="BA7" s="200" t="str">
        <f>CONCATENATE("dif. ",RIGHT(AW7,2),"/",RIGHT(AS7,2))</f>
        <v>dif. 24/20</v>
      </c>
      <c r="BB7" s="202" t="str">
        <f>CONCATENATE("cuota ",RIGHT(AW7,2))</f>
        <v>cuota 24</v>
      </c>
    </row>
    <row r="8" spans="2:54" ht="15.75" x14ac:dyDescent="0.25">
      <c r="B8" s="203" t="s">
        <v>43</v>
      </c>
      <c r="C8" s="204">
        <v>87.607011830140351</v>
      </c>
      <c r="D8" s="205">
        <v>91.167694722717641</v>
      </c>
      <c r="E8" s="205">
        <v>104.29345939097809</v>
      </c>
      <c r="F8" s="206">
        <v>110.86459717295421</v>
      </c>
      <c r="G8" s="205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4">
        <v>89.29</v>
      </c>
      <c r="K8" s="207">
        <v>93.95</v>
      </c>
      <c r="L8" s="207">
        <v>110.19</v>
      </c>
      <c r="M8" s="207">
        <v>2881.9099999999994</v>
      </c>
      <c r="N8" s="207">
        <v>3021.6</v>
      </c>
      <c r="O8" s="132">
        <f t="shared" ref="O8:O18" si="1">N8/M8-1</f>
        <v>4.8471326307900187E-2</v>
      </c>
      <c r="P8" s="208">
        <f t="shared" ref="P8:P18" si="2">N8/J8-1</f>
        <v>32.840295665808036</v>
      </c>
      <c r="R8" s="203" t="s">
        <v>43</v>
      </c>
      <c r="S8" s="204">
        <v>69.853986059802523</v>
      </c>
      <c r="T8" s="206">
        <v>34.951976543682953</v>
      </c>
      <c r="U8" s="206">
        <v>77.017720064690423</v>
      </c>
      <c r="V8" s="206">
        <v>89.579467058515803</v>
      </c>
      <c r="W8" s="206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4">
        <v>38.11</v>
      </c>
      <c r="AA8" s="207">
        <v>57.12</v>
      </c>
      <c r="AB8" s="207">
        <v>88.4</v>
      </c>
      <c r="AC8" s="207">
        <v>2351.09</v>
      </c>
      <c r="AD8" s="207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09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0">
        <v>31355196.699999999</v>
      </c>
      <c r="AT8" s="211">
        <v>72974583.25</v>
      </c>
      <c r="AU8" s="211">
        <v>143721654.31</v>
      </c>
      <c r="AV8" s="211">
        <v>479474194.95999992</v>
      </c>
      <c r="AW8" s="211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2">
        <v>107.09425022569314</v>
      </c>
      <c r="D9" s="213">
        <v>118.12938654500434</v>
      </c>
      <c r="E9" s="213">
        <v>129.41671689371671</v>
      </c>
      <c r="F9" s="213">
        <v>135.32938384930677</v>
      </c>
      <c r="G9" s="213">
        <v>148.20504294707592</v>
      </c>
      <c r="H9" s="74">
        <f>G9/F9-1</f>
        <v>9.5143114758481362E-2</v>
      </c>
      <c r="I9" s="74">
        <f t="shared" si="0"/>
        <v>0.38387488249597768</v>
      </c>
      <c r="J9" s="212">
        <v>112.06</v>
      </c>
      <c r="K9" s="213">
        <v>116.97</v>
      </c>
      <c r="L9" s="213">
        <v>137.88999999999999</v>
      </c>
      <c r="M9" s="213">
        <v>141.62</v>
      </c>
      <c r="N9" s="213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2">
        <v>89.728311190037815</v>
      </c>
      <c r="T9" s="213">
        <v>48.734157324451068</v>
      </c>
      <c r="U9" s="213">
        <v>103.86893611994266</v>
      </c>
      <c r="V9" s="213">
        <v>115.22566619359144</v>
      </c>
      <c r="W9" s="213">
        <v>126.89903352038823</v>
      </c>
      <c r="X9" s="74">
        <f t="shared" si="3"/>
        <v>0.10130874233510001</v>
      </c>
      <c r="Y9" s="74">
        <f t="shared" si="4"/>
        <v>0.41425857499564023</v>
      </c>
      <c r="Z9" s="212">
        <v>45.36</v>
      </c>
      <c r="AA9" s="213">
        <v>78.06</v>
      </c>
      <c r="AB9" s="213">
        <v>120.98</v>
      </c>
      <c r="AC9" s="213">
        <v>123.56</v>
      </c>
      <c r="AD9" s="213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4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5">
        <v>13977196.050000001</v>
      </c>
      <c r="AT9" s="216">
        <v>39162329.240000002</v>
      </c>
      <c r="AU9" s="216">
        <v>70775134.709999993</v>
      </c>
      <c r="AV9" s="216">
        <v>73918162.939999998</v>
      </c>
      <c r="AW9" s="216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2">
        <v>84.560271430484576</v>
      </c>
      <c r="D10" s="213">
        <v>74.977259295375134</v>
      </c>
      <c r="E10" s="213">
        <v>91.03757941935082</v>
      </c>
      <c r="F10" s="213">
        <v>98.7961519558433</v>
      </c>
      <c r="G10" s="213">
        <v>112.77171354055929</v>
      </c>
      <c r="H10" s="74">
        <f>G10/F10-1</f>
        <v>0.14145856197883422</v>
      </c>
      <c r="I10" s="74">
        <f t="shared" si="0"/>
        <v>0.33362525489605144</v>
      </c>
      <c r="J10" s="212">
        <v>77.900000000000006</v>
      </c>
      <c r="K10" s="213">
        <v>79.650000000000006</v>
      </c>
      <c r="L10" s="213">
        <v>93.63</v>
      </c>
      <c r="M10" s="213">
        <v>105.79</v>
      </c>
      <c r="N10" s="213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2">
        <v>67.645979202866215</v>
      </c>
      <c r="T10" s="213">
        <v>23.894748836172461</v>
      </c>
      <c r="U10" s="213">
        <v>66.784818024891734</v>
      </c>
      <c r="V10" s="213">
        <v>80.158697360179417</v>
      </c>
      <c r="W10" s="213">
        <v>94.13841659649637</v>
      </c>
      <c r="X10" s="74">
        <f t="shared" si="3"/>
        <v>0.1744005291590689</v>
      </c>
      <c r="Y10" s="74">
        <f t="shared" si="4"/>
        <v>0.39163358570331175</v>
      </c>
      <c r="Z10" s="212">
        <v>32.33</v>
      </c>
      <c r="AA10" s="213">
        <v>45.19</v>
      </c>
      <c r="AB10" s="213">
        <v>75.23</v>
      </c>
      <c r="AC10" s="213">
        <v>86.88</v>
      </c>
      <c r="AD10" s="213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4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5">
        <v>6819489.8799999999</v>
      </c>
      <c r="AT10" s="216">
        <v>13794386</v>
      </c>
      <c r="AU10" s="216">
        <v>34927582.460000001</v>
      </c>
      <c r="AV10" s="216">
        <v>38148885.149999999</v>
      </c>
      <c r="AW10" s="216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2">
        <v>67.83784384733589</v>
      </c>
      <c r="D11" s="213">
        <v>61.230435263999148</v>
      </c>
      <c r="E11" s="213">
        <v>72.462571077646587</v>
      </c>
      <c r="F11" s="213">
        <v>76.989629021676222</v>
      </c>
      <c r="G11" s="213">
        <v>85.660168405121254</v>
      </c>
      <c r="H11" s="74">
        <f>G11/F11-1</f>
        <v>0.11261957608607087</v>
      </c>
      <c r="I11" s="74">
        <f t="shared" si="0"/>
        <v>0.26271950208047889</v>
      </c>
      <c r="J11" s="212">
        <v>55.16</v>
      </c>
      <c r="K11" s="213">
        <v>73.180000000000007</v>
      </c>
      <c r="L11" s="213">
        <v>83.27</v>
      </c>
      <c r="M11" s="213">
        <v>71.260000000000005</v>
      </c>
      <c r="N11" s="213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2">
        <v>46.144018760024657</v>
      </c>
      <c r="T11" s="213">
        <v>25.684427335737869</v>
      </c>
      <c r="U11" s="213">
        <v>48.95399893243102</v>
      </c>
      <c r="V11" s="213">
        <v>48.969435702641469</v>
      </c>
      <c r="W11" s="213">
        <v>59.573104626880856</v>
      </c>
      <c r="X11" s="74">
        <f t="shared" si="3"/>
        <v>0.21653647366141504</v>
      </c>
      <c r="Y11" s="74">
        <f t="shared" si="4"/>
        <v>0.29102549426167545</v>
      </c>
      <c r="Z11" s="212">
        <v>35.81</v>
      </c>
      <c r="AA11" s="213">
        <v>42.89</v>
      </c>
      <c r="AB11" s="213">
        <v>57.78</v>
      </c>
      <c r="AC11" s="213">
        <v>38.6</v>
      </c>
      <c r="AD11" s="213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4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5">
        <v>159869.15</v>
      </c>
      <c r="AT11" s="216">
        <v>515927.91</v>
      </c>
      <c r="AU11" s="216">
        <v>734438.98</v>
      </c>
      <c r="AV11" s="216">
        <v>538467.42000000004</v>
      </c>
      <c r="AW11" s="216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2">
        <v>140.81257935409093</v>
      </c>
      <c r="D12" s="213">
        <v>144.99240061998114</v>
      </c>
      <c r="E12" s="213">
        <v>208.47447148793344</v>
      </c>
      <c r="F12" s="213">
        <v>189.0541788468316</v>
      </c>
      <c r="G12" s="213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2">
        <v>115.97</v>
      </c>
      <c r="K12" s="213">
        <v>98.08</v>
      </c>
      <c r="L12" s="213">
        <v>148.46</v>
      </c>
      <c r="M12" s="213">
        <v>260.63</v>
      </c>
      <c r="N12" s="213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2">
        <v>103.675275925633</v>
      </c>
      <c r="T12" s="213">
        <v>27.032096047740097</v>
      </c>
      <c r="U12" s="213">
        <v>102.86059202015834</v>
      </c>
      <c r="V12" s="213">
        <v>102.69527251033416</v>
      </c>
      <c r="W12" s="213">
        <v>117.35860497486016</v>
      </c>
      <c r="X12" s="74">
        <f t="shared" si="3"/>
        <v>0.14278488294629565</v>
      </c>
      <c r="Y12" s="74">
        <f t="shared" si="4"/>
        <v>0.13198256698195143</v>
      </c>
      <c r="Z12" s="212">
        <v>30.83</v>
      </c>
      <c r="AA12" s="213">
        <v>19.96</v>
      </c>
      <c r="AB12" s="213">
        <v>75.36</v>
      </c>
      <c r="AC12" s="213">
        <v>149.65</v>
      </c>
      <c r="AD12" s="213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4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5">
        <v>1311280.02</v>
      </c>
      <c r="AT12" s="216">
        <v>948643.2</v>
      </c>
      <c r="AU12" s="216">
        <v>3856905.82</v>
      </c>
      <c r="AV12" s="216">
        <v>7097745.8899999997</v>
      </c>
      <c r="AW12" s="216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2">
        <v>52.364545945140371</v>
      </c>
      <c r="D13" s="213">
        <v>44.030417051368687</v>
      </c>
      <c r="E13" s="213">
        <v>57.076518254425906</v>
      </c>
      <c r="F13" s="213">
        <v>64.343901682205754</v>
      </c>
      <c r="G13" s="213">
        <v>73.191215889220231</v>
      </c>
      <c r="H13" s="74">
        <f t="shared" si="17"/>
        <v>0.13750043089881814</v>
      </c>
      <c r="I13" s="74">
        <f t="shared" si="0"/>
        <v>0.39772463540310055</v>
      </c>
      <c r="J13" s="212">
        <v>52.16</v>
      </c>
      <c r="K13" s="213">
        <v>54.27</v>
      </c>
      <c r="L13" s="213">
        <v>65.010000000000005</v>
      </c>
      <c r="M13" s="213">
        <v>73.63</v>
      </c>
      <c r="N13" s="213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2">
        <v>40.94765888397982</v>
      </c>
      <c r="T13" s="213">
        <v>19.599767421952055</v>
      </c>
      <c r="U13" s="213">
        <v>38.609511754839708</v>
      </c>
      <c r="V13" s="213">
        <v>50.259848423024231</v>
      </c>
      <c r="W13" s="213">
        <v>59.215273964141907</v>
      </c>
      <c r="X13" s="74">
        <f t="shared" si="3"/>
        <v>0.17818250197935659</v>
      </c>
      <c r="Y13" s="74">
        <f t="shared" si="4"/>
        <v>0.44612111114633302</v>
      </c>
      <c r="Z13" s="212">
        <v>26.21</v>
      </c>
      <c r="AA13" s="213">
        <v>33.47</v>
      </c>
      <c r="AB13" s="213">
        <v>48.64</v>
      </c>
      <c r="AC13" s="213">
        <v>58.27</v>
      </c>
      <c r="AD13" s="213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4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5">
        <v>3356722.54</v>
      </c>
      <c r="AT13" s="216">
        <v>7643395.96</v>
      </c>
      <c r="AU13" s="216">
        <v>13682782.65</v>
      </c>
      <c r="AV13" s="216">
        <v>17087761.27</v>
      </c>
      <c r="AW13" s="216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2">
        <v>81.201381454487773</v>
      </c>
      <c r="D14" s="213">
        <v>79.301158521526375</v>
      </c>
      <c r="E14" s="213">
        <v>85.975341818393218</v>
      </c>
      <c r="F14" s="213">
        <v>94.394828433056759</v>
      </c>
      <c r="G14" s="213">
        <v>106.55347393097286</v>
      </c>
      <c r="H14" s="74">
        <f t="shared" si="17"/>
        <v>0.12880626724735045</v>
      </c>
      <c r="I14" s="74">
        <f t="shared" si="0"/>
        <v>0.31221257597316332</v>
      </c>
      <c r="J14" s="212">
        <v>69.930000000000007</v>
      </c>
      <c r="K14" s="213">
        <v>78.88</v>
      </c>
      <c r="L14" s="213">
        <v>79.42</v>
      </c>
      <c r="M14" s="213">
        <v>84.54</v>
      </c>
      <c r="N14" s="213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2">
        <v>50.793780191637573</v>
      </c>
      <c r="T14" s="213">
        <v>35.227038524077322</v>
      </c>
      <c r="U14" s="213">
        <v>61.943336896333975</v>
      </c>
      <c r="V14" s="213">
        <v>70.046581956766403</v>
      </c>
      <c r="W14" s="213">
        <v>78.804999289677511</v>
      </c>
      <c r="X14" s="74">
        <f t="shared" si="3"/>
        <v>0.12503704089825418</v>
      </c>
      <c r="Y14" s="74">
        <f t="shared" si="4"/>
        <v>0.55146947111157441</v>
      </c>
      <c r="Z14" s="212">
        <v>56.1</v>
      </c>
      <c r="AA14" s="213">
        <v>44.01</v>
      </c>
      <c r="AB14" s="213">
        <v>51.14</v>
      </c>
      <c r="AC14" s="213">
        <v>54.98</v>
      </c>
      <c r="AD14" s="213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4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5">
        <v>255637.31</v>
      </c>
      <c r="AT14" s="216">
        <v>431078.06</v>
      </c>
      <c r="AU14" s="216">
        <v>537391.92000000004</v>
      </c>
      <c r="AV14" s="216">
        <v>543731.87</v>
      </c>
      <c r="AW14" s="216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2">
        <v>85.238040399789682</v>
      </c>
      <c r="D15" s="213">
        <v>129.7009515327868</v>
      </c>
      <c r="E15" s="213">
        <v>120.42144123126558</v>
      </c>
      <c r="F15" s="213">
        <v>143.34713873791705</v>
      </c>
      <c r="G15" s="213">
        <v>162.68820632090561</v>
      </c>
      <c r="H15" s="74">
        <f t="shared" si="17"/>
        <v>0.13492468530083479</v>
      </c>
      <c r="I15" s="74">
        <f t="shared" si="0"/>
        <v>0.90863381605036331</v>
      </c>
      <c r="J15" s="212">
        <v>135.54</v>
      </c>
      <c r="K15" s="213">
        <v>135.93</v>
      </c>
      <c r="L15" s="213">
        <v>132.41</v>
      </c>
      <c r="M15" s="213">
        <v>156.97999999999999</v>
      </c>
      <c r="N15" s="213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2">
        <v>66.929659801563446</v>
      </c>
      <c r="T15" s="213">
        <v>71.736066580859287</v>
      </c>
      <c r="U15" s="213">
        <v>89.172009659933622</v>
      </c>
      <c r="V15" s="213">
        <v>115.57206133466974</v>
      </c>
      <c r="W15" s="213">
        <v>139.01766777122504</v>
      </c>
      <c r="X15" s="74">
        <f t="shared" si="3"/>
        <v>0.2028656940595901</v>
      </c>
      <c r="Y15" s="74">
        <f t="shared" si="4"/>
        <v>1.077071184634613</v>
      </c>
      <c r="Z15" s="212">
        <v>66.72</v>
      </c>
      <c r="AA15" s="213">
        <v>101.59</v>
      </c>
      <c r="AB15" s="213">
        <v>108.38</v>
      </c>
      <c r="AC15" s="213">
        <v>137.04</v>
      </c>
      <c r="AD15" s="213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4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5">
        <v>1547106.14</v>
      </c>
      <c r="AT15" s="216">
        <v>3968219.13</v>
      </c>
      <c r="AU15" s="216">
        <v>5997202.2400000002</v>
      </c>
      <c r="AV15" s="216">
        <v>7583290.4500000002</v>
      </c>
      <c r="AW15" s="216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2">
        <v>63.684803464877049</v>
      </c>
      <c r="D16" s="213">
        <v>64.327389060885466</v>
      </c>
      <c r="E16" s="213">
        <v>75.41303186488804</v>
      </c>
      <c r="F16" s="213">
        <v>84.925570738005305</v>
      </c>
      <c r="G16" s="213">
        <v>94.179165418846253</v>
      </c>
      <c r="H16" s="74">
        <f t="shared" si="17"/>
        <v>0.10896123040948669</v>
      </c>
      <c r="I16" s="74">
        <f t="shared" si="0"/>
        <v>0.47883263031167589</v>
      </c>
      <c r="J16" s="212">
        <v>60.38</v>
      </c>
      <c r="K16" s="213">
        <v>68.739999999999995</v>
      </c>
      <c r="L16" s="213">
        <v>74.67</v>
      </c>
      <c r="M16" s="213">
        <v>81.05</v>
      </c>
      <c r="N16" s="213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2">
        <v>42.773896970086057</v>
      </c>
      <c r="T16" s="213">
        <v>29.352674122227864</v>
      </c>
      <c r="U16" s="213">
        <v>52.286470934342148</v>
      </c>
      <c r="V16" s="213">
        <v>59.272140632292192</v>
      </c>
      <c r="W16" s="213">
        <v>66.379128271953292</v>
      </c>
      <c r="X16" s="74">
        <f t="shared" si="3"/>
        <v>0.11990435243010489</v>
      </c>
      <c r="Y16" s="74">
        <f t="shared" si="4"/>
        <v>0.55186066676074819</v>
      </c>
      <c r="Z16" s="212">
        <v>36.07</v>
      </c>
      <c r="AA16" s="213">
        <v>39.479999999999997</v>
      </c>
      <c r="AB16" s="213">
        <v>43.06</v>
      </c>
      <c r="AC16" s="213">
        <v>52.08</v>
      </c>
      <c r="AD16" s="213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4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5">
        <v>617153.91</v>
      </c>
      <c r="AT16" s="216">
        <v>1451658.94</v>
      </c>
      <c r="AU16" s="216">
        <v>1879355.71</v>
      </c>
      <c r="AV16" s="216">
        <v>2279634.65</v>
      </c>
      <c r="AW16" s="216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2">
        <v>94.792366611086749</v>
      </c>
      <c r="D17" s="213">
        <v>90.201237109804381</v>
      </c>
      <c r="E17" s="213">
        <v>115.27242808419555</v>
      </c>
      <c r="F17" s="213">
        <v>128.77591964319672</v>
      </c>
      <c r="G17" s="213">
        <v>142.32967242878595</v>
      </c>
      <c r="H17" s="74">
        <f t="shared" si="17"/>
        <v>0.10525067748025418</v>
      </c>
      <c r="I17" s="74">
        <f t="shared" si="0"/>
        <v>0.5014887539703996</v>
      </c>
      <c r="J17" s="212">
        <v>111.23</v>
      </c>
      <c r="K17" s="213">
        <v>100.03</v>
      </c>
      <c r="L17" s="213">
        <v>137.72</v>
      </c>
      <c r="M17" s="213">
        <v>146.53</v>
      </c>
      <c r="N17" s="213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2">
        <v>70.483654218372081</v>
      </c>
      <c r="T17" s="213">
        <v>34.722434348412648</v>
      </c>
      <c r="U17" s="213">
        <v>86.068517521212058</v>
      </c>
      <c r="V17" s="213">
        <v>107.31673270801484</v>
      </c>
      <c r="W17" s="213">
        <v>122.28447539009767</v>
      </c>
      <c r="X17" s="74">
        <f t="shared" si="3"/>
        <v>0.13947259019529379</v>
      </c>
      <c r="Y17" s="74">
        <f t="shared" si="4"/>
        <v>0.73493381899917609</v>
      </c>
      <c r="Z17" s="212">
        <v>51.92</v>
      </c>
      <c r="AA17" s="213">
        <v>61.03</v>
      </c>
      <c r="AB17" s="213">
        <v>115.74</v>
      </c>
      <c r="AC17" s="213">
        <v>128.71</v>
      </c>
      <c r="AD17" s="213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4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5">
        <v>2887472.19</v>
      </c>
      <c r="AT17" s="216">
        <v>3716039.46</v>
      </c>
      <c r="AU17" s="216">
        <v>9766291.2300000004</v>
      </c>
      <c r="AV17" s="216">
        <v>10861089.32</v>
      </c>
      <c r="AW17" s="216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2">
        <v>53.864043392391721</v>
      </c>
      <c r="D18" s="213">
        <v>75.289454508021706</v>
      </c>
      <c r="E18" s="213">
        <v>61.688600774017914</v>
      </c>
      <c r="F18" s="213">
        <v>67.467318762677252</v>
      </c>
      <c r="G18" s="213">
        <v>71.385524022416874</v>
      </c>
      <c r="H18" s="74">
        <f t="shared" si="17"/>
        <v>5.8075603589973435E-2</v>
      </c>
      <c r="I18" s="74">
        <f t="shared" si="0"/>
        <v>0.32529085316495299</v>
      </c>
      <c r="J18" s="212">
        <v>46.66</v>
      </c>
      <c r="K18" s="213">
        <v>73.599999999999994</v>
      </c>
      <c r="L18" s="213">
        <v>63.68</v>
      </c>
      <c r="M18" s="213">
        <v>66.11</v>
      </c>
      <c r="N18" s="213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2">
        <v>39.557332234265409</v>
      </c>
      <c r="T18" s="213">
        <v>20.932237655117316</v>
      </c>
      <c r="U18" s="213">
        <v>40.372639265276575</v>
      </c>
      <c r="V18" s="213">
        <v>52.055938485238578</v>
      </c>
      <c r="W18" s="213">
        <v>55.16183427473873</v>
      </c>
      <c r="X18" s="74">
        <f t="shared" si="3"/>
        <v>5.9664581599674582E-2</v>
      </c>
      <c r="Y18" s="74">
        <f t="shared" si="4"/>
        <v>0.39447811970890112</v>
      </c>
      <c r="Z18" s="212">
        <v>14.99</v>
      </c>
      <c r="AA18" s="213">
        <v>36.99</v>
      </c>
      <c r="AB18" s="213">
        <v>41.81</v>
      </c>
      <c r="AC18" s="213">
        <v>47.08</v>
      </c>
      <c r="AD18" s="213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4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5">
        <v>423269.51</v>
      </c>
      <c r="AT18" s="216">
        <v>1342905.34</v>
      </c>
      <c r="AU18" s="216">
        <v>1564568.6</v>
      </c>
      <c r="AV18" s="216">
        <v>1765962.69</v>
      </c>
      <c r="AW18" s="216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17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4" t="s">
        <v>158</v>
      </c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R21" s="264" t="s">
        <v>159</v>
      </c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H21" s="305" t="s">
        <v>160</v>
      </c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</row>
    <row r="22" spans="2:54" ht="24" customHeight="1" x14ac:dyDescent="0.25">
      <c r="B22" s="264" t="s">
        <v>161</v>
      </c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R22" s="306" t="s">
        <v>162</v>
      </c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P22" s="120"/>
      <c r="AQ22" s="120"/>
      <c r="AW22" s="52">
        <f>AW11/N11</f>
        <v>10020.635605898697</v>
      </c>
    </row>
    <row r="23" spans="2:54" x14ac:dyDescent="0.25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</row>
    <row r="27" spans="2:54" ht="50.25" customHeight="1" thickBot="1" x14ac:dyDescent="0.3">
      <c r="B27" s="266" t="s">
        <v>163</v>
      </c>
      <c r="C27" s="266"/>
      <c r="D27" s="266"/>
      <c r="E27" s="266"/>
      <c r="F27" s="266"/>
      <c r="G27" s="266"/>
      <c r="H27" s="266"/>
      <c r="I27" s="266"/>
      <c r="R27" s="266" t="s">
        <v>164</v>
      </c>
      <c r="S27" s="266"/>
      <c r="T27" s="266"/>
      <c r="U27" s="266"/>
      <c r="V27" s="266"/>
      <c r="W27" s="266"/>
      <c r="X27" s="266"/>
      <c r="Y27" s="266"/>
      <c r="AH27" s="266" t="s">
        <v>165</v>
      </c>
      <c r="AI27" s="266"/>
      <c r="AJ27" s="266"/>
      <c r="AK27" s="266"/>
      <c r="AL27" s="266"/>
      <c r="AM27" s="266"/>
      <c r="AN27" s="266"/>
      <c r="AO27" s="266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0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0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0" t="str">
        <f>CONCATENATE("var. ",RIGHT(AM29,2),"/",RIGHT(AJ29,2))</f>
        <v>var. 23/20</v>
      </c>
    </row>
    <row r="30" spans="2:54" ht="15.75" x14ac:dyDescent="0.25">
      <c r="B30" s="203" t="s">
        <v>43</v>
      </c>
      <c r="C30" s="204">
        <v>87.94</v>
      </c>
      <c r="D30" s="204">
        <v>95.05</v>
      </c>
      <c r="E30" s="204">
        <v>99.07</v>
      </c>
      <c r="F30" s="204">
        <v>105.63</v>
      </c>
      <c r="G30" s="204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3" t="s">
        <v>43</v>
      </c>
      <c r="S30" s="204">
        <v>70.459999999999994</v>
      </c>
      <c r="T30" s="204">
        <v>47.83</v>
      </c>
      <c r="U30" s="204">
        <v>53</v>
      </c>
      <c r="V30" s="204">
        <v>80.58</v>
      </c>
      <c r="W30" s="204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3" t="s">
        <v>43</v>
      </c>
      <c r="AI30" s="210">
        <v>1422023576.4000001</v>
      </c>
      <c r="AJ30" s="210">
        <v>477122731.20999998</v>
      </c>
      <c r="AK30" s="210">
        <v>651901800.17999995</v>
      </c>
      <c r="AL30" s="210">
        <v>1528879517.8</v>
      </c>
      <c r="AM30" s="210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2">
        <v>107.11</v>
      </c>
      <c r="D31" s="212">
        <v>119.42</v>
      </c>
      <c r="E31" s="212">
        <v>126.49</v>
      </c>
      <c r="F31" s="212">
        <v>131.02000000000001</v>
      </c>
      <c r="G31" s="212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2">
        <v>89.94</v>
      </c>
      <c r="T31" s="213">
        <v>61.17</v>
      </c>
      <c r="U31" s="213">
        <v>72.88</v>
      </c>
      <c r="V31" s="213">
        <v>107.72</v>
      </c>
      <c r="W31" s="213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5">
        <v>636659325.91999996</v>
      </c>
      <c r="AJ31" s="216">
        <v>217815325.03999999</v>
      </c>
      <c r="AK31" s="216">
        <v>333738906.93000001</v>
      </c>
      <c r="AL31" s="216">
        <v>743382276.49000001</v>
      </c>
      <c r="AM31" s="216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2">
        <v>84.930000000000021</v>
      </c>
      <c r="D32" s="212">
        <v>89.5</v>
      </c>
      <c r="E32" s="212">
        <v>85.87</v>
      </c>
      <c r="F32" s="212">
        <v>93.47</v>
      </c>
      <c r="G32" s="212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2">
        <v>68.489999999999995</v>
      </c>
      <c r="T32" s="213">
        <v>44.55</v>
      </c>
      <c r="U32" s="213">
        <v>43.14</v>
      </c>
      <c r="V32" s="213">
        <v>71.23</v>
      </c>
      <c r="W32" s="213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5">
        <v>393325543.29000002</v>
      </c>
      <c r="AJ32" s="216">
        <v>122348722.31</v>
      </c>
      <c r="AK32" s="216">
        <v>137154616.22</v>
      </c>
      <c r="AL32" s="216">
        <v>381071528.48000002</v>
      </c>
      <c r="AM32" s="216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2">
        <v>67.28</v>
      </c>
      <c r="D33" s="212">
        <v>70.819999999999993</v>
      </c>
      <c r="E33" s="212">
        <v>66.41</v>
      </c>
      <c r="F33" s="212">
        <v>77.45</v>
      </c>
      <c r="G33" s="212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2">
        <v>47.78</v>
      </c>
      <c r="T33" s="213">
        <v>38.090000000000003</v>
      </c>
      <c r="U33" s="213">
        <v>36.92</v>
      </c>
      <c r="V33" s="213">
        <v>53.920000000000009</v>
      </c>
      <c r="W33" s="213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5">
        <v>9017206.9299999997</v>
      </c>
      <c r="AJ33" s="216">
        <v>2812428.07</v>
      </c>
      <c r="AK33" s="216">
        <v>4381169.17</v>
      </c>
      <c r="AL33" s="216">
        <v>8179727.9699999997</v>
      </c>
      <c r="AM33" s="216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2">
        <v>145.08000000000001</v>
      </c>
      <c r="D34" s="212">
        <v>135.87</v>
      </c>
      <c r="E34" s="212">
        <v>154.08000000000001</v>
      </c>
      <c r="F34" s="212">
        <v>185.51</v>
      </c>
      <c r="G34" s="212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2">
        <v>107</v>
      </c>
      <c r="T34" s="213">
        <v>44.86</v>
      </c>
      <c r="U34" s="213">
        <v>46.13</v>
      </c>
      <c r="V34" s="213">
        <v>94.79</v>
      </c>
      <c r="W34" s="213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5">
        <v>61080446.18</v>
      </c>
      <c r="AJ34" s="216">
        <v>19929247.640000001</v>
      </c>
      <c r="AK34" s="216">
        <v>22694182.550000001</v>
      </c>
      <c r="AL34" s="216">
        <v>56687870.049999997</v>
      </c>
      <c r="AM34" s="216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2">
        <v>53.04999999999999</v>
      </c>
      <c r="D35" s="212">
        <v>53.52</v>
      </c>
      <c r="E35" s="212">
        <v>51.25</v>
      </c>
      <c r="F35" s="212">
        <v>59.12</v>
      </c>
      <c r="G35" s="212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2">
        <v>41.28</v>
      </c>
      <c r="T35" s="213">
        <v>28.760000000000005</v>
      </c>
      <c r="U35" s="213">
        <v>28.24</v>
      </c>
      <c r="V35" s="213">
        <v>42.01</v>
      </c>
      <c r="W35" s="213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5">
        <v>155171276.53999999</v>
      </c>
      <c r="AJ35" s="216">
        <v>46497100.399999999</v>
      </c>
      <c r="AK35" s="216">
        <v>54944687.289999999</v>
      </c>
      <c r="AL35" s="216">
        <v>136922674.63999999</v>
      </c>
      <c r="AM35" s="216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2">
        <v>81.38</v>
      </c>
      <c r="D36" s="212">
        <v>86.79</v>
      </c>
      <c r="E36" s="212">
        <v>84.44</v>
      </c>
      <c r="F36" s="212">
        <v>89.45</v>
      </c>
      <c r="G36" s="212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2">
        <v>51.62</v>
      </c>
      <c r="T36" s="213">
        <v>49.1</v>
      </c>
      <c r="U36" s="213">
        <v>45.63</v>
      </c>
      <c r="V36" s="213">
        <v>64.64</v>
      </c>
      <c r="W36" s="213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5">
        <v>6868734.8799999999</v>
      </c>
      <c r="AJ36" s="216">
        <v>3114952.08</v>
      </c>
      <c r="AK36" s="216">
        <v>4498900.47</v>
      </c>
      <c r="AL36" s="216">
        <v>7864755.4299999997</v>
      </c>
      <c r="AM36" s="216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2">
        <v>85.19</v>
      </c>
      <c r="D37" s="212">
        <v>106.13</v>
      </c>
      <c r="E37" s="212">
        <v>125.31</v>
      </c>
      <c r="F37" s="212">
        <v>128.06</v>
      </c>
      <c r="G37" s="212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2">
        <v>67.78</v>
      </c>
      <c r="T37" s="213">
        <v>64.31</v>
      </c>
      <c r="U37" s="213">
        <v>82.55</v>
      </c>
      <c r="V37" s="213">
        <v>96.70999999999998</v>
      </c>
      <c r="W37" s="213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5">
        <v>42420393.43</v>
      </c>
      <c r="AJ37" s="216">
        <v>18804870.850000001</v>
      </c>
      <c r="AK37" s="216">
        <v>30921945.879999999</v>
      </c>
      <c r="AL37" s="216">
        <v>58482134.030000001</v>
      </c>
      <c r="AM37" s="216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2">
        <v>63.43</v>
      </c>
      <c r="D38" s="212">
        <v>64.19</v>
      </c>
      <c r="E38" s="212">
        <v>68.989999999999995</v>
      </c>
      <c r="F38" s="212">
        <v>76.34</v>
      </c>
      <c r="G38" s="212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2">
        <v>43.26</v>
      </c>
      <c r="T38" s="213">
        <v>33.54</v>
      </c>
      <c r="U38" s="213">
        <v>37.840000000000003</v>
      </c>
      <c r="V38" s="213">
        <v>53.16</v>
      </c>
      <c r="W38" s="213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5">
        <v>23173738.510000002</v>
      </c>
      <c r="AJ38" s="216">
        <v>10173605.369999999</v>
      </c>
      <c r="AK38" s="216">
        <v>16610861.380000001</v>
      </c>
      <c r="AL38" s="216">
        <v>27747259.210000001</v>
      </c>
      <c r="AM38" s="216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2">
        <v>92.8</v>
      </c>
      <c r="D39" s="212">
        <v>102.24</v>
      </c>
      <c r="E39" s="212">
        <v>98.71</v>
      </c>
      <c r="F39" s="212">
        <v>114.5</v>
      </c>
      <c r="G39" s="212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2">
        <v>71.48</v>
      </c>
      <c r="T39" s="213">
        <v>50.94</v>
      </c>
      <c r="U39" s="213">
        <v>53.72</v>
      </c>
      <c r="V39" s="213">
        <v>88.72</v>
      </c>
      <c r="W39" s="213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5">
        <v>73857149.140000001</v>
      </c>
      <c r="AJ39" s="216">
        <v>28411183</v>
      </c>
      <c r="AK39" s="216">
        <v>34127770.07</v>
      </c>
      <c r="AL39" s="216">
        <v>88124626.280000001</v>
      </c>
      <c r="AM39" s="216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2">
        <v>55.1</v>
      </c>
      <c r="D40" s="212">
        <v>58.1</v>
      </c>
      <c r="E40" s="212">
        <v>74.28</v>
      </c>
      <c r="F40" s="212">
        <v>64.23</v>
      </c>
      <c r="G40" s="212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2">
        <v>39.85</v>
      </c>
      <c r="T40" s="213">
        <v>22.7</v>
      </c>
      <c r="U40" s="213">
        <v>29.35</v>
      </c>
      <c r="V40" s="213">
        <v>43.18</v>
      </c>
      <c r="W40" s="213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5">
        <v>20449761.57</v>
      </c>
      <c r="AJ40" s="216">
        <v>7215296.4500000002</v>
      </c>
      <c r="AK40" s="216">
        <v>12828760.220000001</v>
      </c>
      <c r="AL40" s="216">
        <v>20416665.23</v>
      </c>
      <c r="AM40" s="216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4" t="s">
        <v>55</v>
      </c>
      <c r="C42" s="304"/>
      <c r="D42" s="304"/>
      <c r="E42" s="304"/>
      <c r="F42" s="304"/>
      <c r="G42" s="304"/>
      <c r="H42" s="304"/>
      <c r="I42" s="304"/>
      <c r="R42" s="304" t="s">
        <v>55</v>
      </c>
      <c r="S42" s="304"/>
      <c r="T42" s="304"/>
      <c r="U42" s="304"/>
      <c r="V42" s="304"/>
      <c r="W42" s="304"/>
      <c r="X42" s="304"/>
      <c r="Y42" s="304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4" t="s">
        <v>158</v>
      </c>
      <c r="C43" s="264"/>
      <c r="D43" s="264"/>
      <c r="E43" s="264"/>
      <c r="F43" s="264"/>
      <c r="G43" s="264"/>
      <c r="H43" s="264"/>
      <c r="I43" s="264"/>
      <c r="R43" s="264" t="s">
        <v>159</v>
      </c>
      <c r="S43" s="264"/>
      <c r="T43" s="264"/>
      <c r="U43" s="264"/>
      <c r="V43" s="264"/>
      <c r="W43" s="264"/>
      <c r="X43" s="264"/>
      <c r="Y43" s="264"/>
      <c r="AH43" s="305" t="s">
        <v>160</v>
      </c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</row>
    <row r="44" spans="2:44" ht="24" customHeight="1" x14ac:dyDescent="0.25">
      <c r="B44" s="264" t="s">
        <v>161</v>
      </c>
      <c r="C44" s="264"/>
      <c r="D44" s="264"/>
      <c r="E44" s="264"/>
      <c r="F44" s="264"/>
      <c r="G44" s="264"/>
      <c r="H44" s="264"/>
      <c r="I44" s="264"/>
      <c r="R44" s="306" t="s">
        <v>162</v>
      </c>
      <c r="S44" s="306"/>
      <c r="T44" s="306"/>
      <c r="U44" s="306"/>
      <c r="V44" s="306"/>
      <c r="W44" s="306"/>
      <c r="X44" s="306"/>
      <c r="Y44" s="306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E500-049C-4704-BD85-BA7B1FED5DB5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F6CF-7A73-4673-A56F-28D41239EFA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297</v>
      </c>
      <c r="C1" s="1"/>
      <c r="D1" s="1"/>
      <c r="F1" s="219"/>
      <c r="G1" s="219"/>
      <c r="H1" s="219"/>
      <c r="J1" s="219"/>
    </row>
    <row r="3" spans="1:31" s="4" customFormat="1" ht="25.5" customHeight="1" thickBot="1" x14ac:dyDescent="0.3">
      <c r="B3" s="62" t="s">
        <v>298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253</v>
      </c>
      <c r="D5" s="172" t="s">
        <v>254</v>
      </c>
      <c r="E5" s="172" t="s">
        <v>260</v>
      </c>
      <c r="F5" s="172" t="s">
        <v>255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256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257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0" t="s">
        <v>166</v>
      </c>
      <c r="C6" s="221">
        <v>29886</v>
      </c>
      <c r="D6" s="221">
        <v>11125</v>
      </c>
      <c r="E6" s="221">
        <v>9212</v>
      </c>
      <c r="F6" s="221">
        <v>22508</v>
      </c>
      <c r="G6" s="222">
        <f t="shared" ref="G6:G11" si="0">F6/E6-1</f>
        <v>1.4433347807207988</v>
      </c>
      <c r="H6" s="221">
        <f t="shared" ref="H6:H11" si="1">F6-E6</f>
        <v>13296</v>
      </c>
      <c r="I6" s="222"/>
      <c r="J6" s="221">
        <v>33326</v>
      </c>
      <c r="K6" s="222">
        <f t="shared" ref="K6:K11" si="2">J6/F6-1</f>
        <v>0.48062910964990224</v>
      </c>
      <c r="L6" s="221">
        <f t="shared" ref="L6:L11" si="3">J6-F6</f>
        <v>10818</v>
      </c>
      <c r="M6" s="222"/>
      <c r="N6" s="221">
        <v>28900</v>
      </c>
      <c r="O6" s="222">
        <f t="shared" ref="O6:O11" si="4">N6/J6-1</f>
        <v>-0.13280921802796619</v>
      </c>
      <c r="P6" s="221">
        <f t="shared" ref="P6:P11" si="5">N6-J6</f>
        <v>-4426</v>
      </c>
      <c r="Q6" s="222">
        <f>N6/C6-1</f>
        <v>-3.2992036405005698E-2</v>
      </c>
      <c r="R6" s="221">
        <f>N6-C6</f>
        <v>-986</v>
      </c>
      <c r="S6" s="222"/>
      <c r="T6" s="222"/>
      <c r="V6" s="29"/>
      <c r="AE6" s="1"/>
    </row>
    <row r="7" spans="1:31" ht="18.75" x14ac:dyDescent="0.3">
      <c r="A7" s="4"/>
      <c r="B7" s="220" t="s">
        <v>167</v>
      </c>
      <c r="C7" s="221">
        <v>7418</v>
      </c>
      <c r="D7" s="221">
        <v>2013</v>
      </c>
      <c r="E7" s="221">
        <v>3305</v>
      </c>
      <c r="F7" s="221">
        <v>3711</v>
      </c>
      <c r="G7" s="222">
        <f t="shared" si="0"/>
        <v>0.12284417549167936</v>
      </c>
      <c r="H7" s="221">
        <f t="shared" si="1"/>
        <v>406</v>
      </c>
      <c r="I7" s="222">
        <f>F7/$F$7</f>
        <v>1</v>
      </c>
      <c r="J7" s="221">
        <v>14682</v>
      </c>
      <c r="K7" s="222">
        <f t="shared" si="2"/>
        <v>2.9563459983831852</v>
      </c>
      <c r="L7" s="221">
        <f t="shared" si="3"/>
        <v>10971</v>
      </c>
      <c r="M7" s="222">
        <f>J7/$J$7</f>
        <v>1</v>
      </c>
      <c r="N7" s="221">
        <v>7864</v>
      </c>
      <c r="O7" s="222">
        <f t="shared" si="4"/>
        <v>-0.46437815011578809</v>
      </c>
      <c r="P7" s="221">
        <f t="shared" si="5"/>
        <v>-6818</v>
      </c>
      <c r="Q7" s="222">
        <f t="shared" ref="Q7:Q11" si="6">N7/C7-1</f>
        <v>6.0124022647613851E-2</v>
      </c>
      <c r="R7" s="221">
        <f t="shared" ref="R7:R11" si="7">N7-C7</f>
        <v>446</v>
      </c>
      <c r="S7" s="222">
        <f>N7/$N$7</f>
        <v>1</v>
      </c>
      <c r="T7" s="222">
        <f>N7/$N$6</f>
        <v>0.27211072664359859</v>
      </c>
      <c r="V7" s="29"/>
      <c r="W7" s="79"/>
      <c r="AE7" s="1" t="s">
        <v>168</v>
      </c>
    </row>
    <row r="8" spans="1:31" ht="15.75" x14ac:dyDescent="0.25">
      <c r="A8" s="4"/>
      <c r="B8" s="223" t="s">
        <v>100</v>
      </c>
      <c r="C8" s="224">
        <v>3134</v>
      </c>
      <c r="D8" s="224">
        <v>585</v>
      </c>
      <c r="E8" s="224">
        <v>1634</v>
      </c>
      <c r="F8" s="224">
        <v>1808</v>
      </c>
      <c r="G8" s="225">
        <f t="shared" si="0"/>
        <v>0.10648714810281512</v>
      </c>
      <c r="H8" s="224">
        <f t="shared" si="1"/>
        <v>174</v>
      </c>
      <c r="I8" s="225">
        <f>F8/$F$7</f>
        <v>0.48720021557531662</v>
      </c>
      <c r="J8" s="224">
        <v>3786</v>
      </c>
      <c r="K8" s="225">
        <f t="shared" si="2"/>
        <v>1.0940265486725664</v>
      </c>
      <c r="L8" s="224">
        <f t="shared" si="3"/>
        <v>1978</v>
      </c>
      <c r="M8" s="225">
        <f>J8/$J$7</f>
        <v>0.2578667756436453</v>
      </c>
      <c r="N8" s="224">
        <v>2602</v>
      </c>
      <c r="O8" s="225">
        <f t="shared" si="4"/>
        <v>-0.31273111463285785</v>
      </c>
      <c r="P8" s="224">
        <f t="shared" si="5"/>
        <v>-1184</v>
      </c>
      <c r="Q8" s="225">
        <f t="shared" si="6"/>
        <v>-0.16975111678366306</v>
      </c>
      <c r="R8" s="224">
        <f t="shared" si="7"/>
        <v>-532</v>
      </c>
      <c r="S8" s="225">
        <f>N8/$N$7</f>
        <v>0.33087487283825023</v>
      </c>
      <c r="T8" s="225">
        <f>N8/$N$6</f>
        <v>9.003460207612457E-2</v>
      </c>
      <c r="V8" s="29"/>
      <c r="W8" s="79"/>
      <c r="AE8" s="1" t="s">
        <v>169</v>
      </c>
    </row>
    <row r="9" spans="1:31" s="4" customFormat="1" x14ac:dyDescent="0.25">
      <c r="B9" s="226" t="s">
        <v>103</v>
      </c>
      <c r="C9" s="227">
        <v>4284</v>
      </c>
      <c r="D9" s="227">
        <v>1428</v>
      </c>
      <c r="E9" s="227">
        <v>1671</v>
      </c>
      <c r="F9" s="227">
        <v>1903</v>
      </c>
      <c r="G9" s="228">
        <f t="shared" si="0"/>
        <v>0.13883901855176539</v>
      </c>
      <c r="H9" s="229">
        <f t="shared" si="1"/>
        <v>232</v>
      </c>
      <c r="I9" s="230">
        <f>F9/$F$7</f>
        <v>0.51279978442468332</v>
      </c>
      <c r="J9" s="227">
        <v>10896</v>
      </c>
      <c r="K9" s="228">
        <f t="shared" si="2"/>
        <v>4.7256962690488704</v>
      </c>
      <c r="L9" s="229">
        <f t="shared" si="3"/>
        <v>8993</v>
      </c>
      <c r="M9" s="230">
        <f>J9/$J$7</f>
        <v>0.74213322435635476</v>
      </c>
      <c r="N9" s="227">
        <v>5262</v>
      </c>
      <c r="O9" s="228">
        <f t="shared" si="4"/>
        <v>-0.51707048458149774</v>
      </c>
      <c r="P9" s="229">
        <f t="shared" si="5"/>
        <v>-5634</v>
      </c>
      <c r="Q9" s="228">
        <f t="shared" si="6"/>
        <v>0.22829131652661072</v>
      </c>
      <c r="R9" s="229">
        <f t="shared" si="7"/>
        <v>978</v>
      </c>
      <c r="S9" s="230">
        <f>N9/$N$7</f>
        <v>0.66912512716174977</v>
      </c>
      <c r="T9" s="230">
        <f>N9/$N$6</f>
        <v>0.18207612456747405</v>
      </c>
      <c r="V9" s="29"/>
      <c r="W9" s="79"/>
      <c r="AE9" s="1" t="s">
        <v>170</v>
      </c>
    </row>
    <row r="10" spans="1:31" s="4" customFormat="1" x14ac:dyDescent="0.25">
      <c r="B10" s="231" t="s">
        <v>171</v>
      </c>
      <c r="C10" s="29">
        <v>3150</v>
      </c>
      <c r="D10" s="29">
        <v>1249</v>
      </c>
      <c r="E10" s="29">
        <v>961</v>
      </c>
      <c r="F10" s="29">
        <v>967</v>
      </c>
      <c r="G10" s="22">
        <f t="shared" si="0"/>
        <v>6.2434963579605096E-3</v>
      </c>
      <c r="H10" s="20">
        <f t="shared" si="1"/>
        <v>6</v>
      </c>
      <c r="I10" s="31">
        <f>F10/$F$7</f>
        <v>0.26057666397197521</v>
      </c>
      <c r="J10" s="29">
        <v>8474</v>
      </c>
      <c r="K10" s="22">
        <f t="shared" si="2"/>
        <v>7.7631851085832473</v>
      </c>
      <c r="L10" s="20">
        <f t="shared" si="3"/>
        <v>7507</v>
      </c>
      <c r="M10" s="31">
        <f>J10/$J$7</f>
        <v>0.57716932298052037</v>
      </c>
      <c r="N10" s="29">
        <v>4294</v>
      </c>
      <c r="O10" s="22">
        <f t="shared" si="4"/>
        <v>-0.49327354260089684</v>
      </c>
      <c r="P10" s="20">
        <f t="shared" si="5"/>
        <v>-4180</v>
      </c>
      <c r="Q10" s="22">
        <f t="shared" si="6"/>
        <v>0.36317460317460326</v>
      </c>
      <c r="R10" s="20">
        <f t="shared" si="7"/>
        <v>1144</v>
      </c>
      <c r="S10" s="31">
        <f>N10/$N$7</f>
        <v>0.54603255340793488</v>
      </c>
      <c r="T10" s="31">
        <f>N10/$N$6</f>
        <v>0.14858131487889273</v>
      </c>
      <c r="V10" s="29"/>
      <c r="W10" s="79"/>
      <c r="AE10" s="1" t="s">
        <v>172</v>
      </c>
    </row>
    <row r="11" spans="1:31" s="4" customFormat="1" x14ac:dyDescent="0.25">
      <c r="B11" s="231" t="s">
        <v>173</v>
      </c>
      <c r="C11" s="29">
        <f>C9-C10</f>
        <v>1134</v>
      </c>
      <c r="D11" s="29">
        <f>D9-D10</f>
        <v>179</v>
      </c>
      <c r="E11" s="29">
        <f>E9-E10</f>
        <v>710</v>
      </c>
      <c r="F11" s="29">
        <f>F9-F10</f>
        <v>936</v>
      </c>
      <c r="G11" s="22">
        <f t="shared" si="0"/>
        <v>0.3183098591549296</v>
      </c>
      <c r="H11" s="20">
        <f t="shared" si="1"/>
        <v>226</v>
      </c>
      <c r="I11" s="31">
        <f>F11/$F$7</f>
        <v>0.25222312045270817</v>
      </c>
      <c r="J11" s="29">
        <f>J9-J10</f>
        <v>2422</v>
      </c>
      <c r="K11" s="22">
        <f t="shared" si="2"/>
        <v>1.5876068376068377</v>
      </c>
      <c r="L11" s="20">
        <f t="shared" si="3"/>
        <v>1486</v>
      </c>
      <c r="M11" s="31">
        <f>J11/$J$7</f>
        <v>0.16496390137583436</v>
      </c>
      <c r="N11" s="29">
        <f>N9-N10</f>
        <v>968</v>
      </c>
      <c r="O11" s="22">
        <f t="shared" si="4"/>
        <v>-0.60033030553261768</v>
      </c>
      <c r="P11" s="20">
        <f t="shared" si="5"/>
        <v>-1454</v>
      </c>
      <c r="Q11" s="22">
        <f t="shared" si="6"/>
        <v>-0.1463844797178131</v>
      </c>
      <c r="R11" s="20">
        <f t="shared" si="7"/>
        <v>-166</v>
      </c>
      <c r="S11" s="31">
        <f>N11/$N$7</f>
        <v>0.12309257375381485</v>
      </c>
      <c r="T11" s="31">
        <f>N11/$N$6</f>
        <v>3.3494809688581317E-2</v>
      </c>
      <c r="V11" s="29"/>
      <c r="W11" s="79"/>
      <c r="AE11" s="1" t="s">
        <v>174</v>
      </c>
    </row>
    <row r="12" spans="1:31" s="4" customFormat="1" ht="7.5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AE12" s="1" t="s">
        <v>175</v>
      </c>
    </row>
    <row r="13" spans="1:31" s="4" customFormat="1" x14ac:dyDescent="0.25">
      <c r="B13" s="125" t="s">
        <v>176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177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6" t="s">
        <v>178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179</v>
      </c>
      <c r="N39" s="14">
        <v>2021</v>
      </c>
      <c r="O39" s="14" t="s">
        <v>179</v>
      </c>
      <c r="P39" s="14" t="s">
        <v>180</v>
      </c>
      <c r="Q39" s="14" t="s">
        <v>181</v>
      </c>
      <c r="R39" s="14" t="s">
        <v>182</v>
      </c>
      <c r="S39" s="87"/>
      <c r="T39" s="87"/>
      <c r="AE39" s="1"/>
    </row>
    <row r="40" spans="2:31" s="4" customFormat="1" ht="18.75" hidden="1" x14ac:dyDescent="0.3">
      <c r="B40" s="220" t="s">
        <v>166</v>
      </c>
      <c r="C40" s="220"/>
      <c r="D40" s="220"/>
      <c r="E40" s="221"/>
      <c r="F40" s="221"/>
      <c r="G40" s="221"/>
      <c r="H40" s="221"/>
      <c r="I40" s="221"/>
      <c r="J40" s="221">
        <v>1824653</v>
      </c>
      <c r="K40" s="221"/>
      <c r="L40" s="221"/>
      <c r="M40" s="222"/>
      <c r="N40" s="221">
        <v>2354005</v>
      </c>
      <c r="O40" s="222"/>
      <c r="P40" s="222">
        <v>1</v>
      </c>
      <c r="Q40" s="222">
        <v>0.2901110512519367</v>
      </c>
      <c r="R40" s="221">
        <v>529352</v>
      </c>
      <c r="S40" s="233"/>
      <c r="T40" s="233"/>
      <c r="AE40" s="1"/>
    </row>
    <row r="41" spans="2:31" ht="18.75" hidden="1" x14ac:dyDescent="0.3">
      <c r="B41" s="220" t="s">
        <v>167</v>
      </c>
      <c r="C41" s="220"/>
      <c r="D41" s="220"/>
      <c r="E41" s="221"/>
      <c r="F41" s="221"/>
      <c r="G41" s="221"/>
      <c r="H41" s="221"/>
      <c r="I41" s="221"/>
      <c r="J41" s="221">
        <v>603938</v>
      </c>
      <c r="K41" s="221"/>
      <c r="L41" s="221"/>
      <c r="M41" s="222">
        <v>1</v>
      </c>
      <c r="N41" s="221">
        <v>936181</v>
      </c>
      <c r="O41" s="222">
        <v>1</v>
      </c>
      <c r="P41" s="222">
        <v>0.39769711619134201</v>
      </c>
      <c r="Q41" s="222">
        <v>0.55012766211101138</v>
      </c>
      <c r="R41" s="221">
        <v>332243</v>
      </c>
      <c r="S41" s="233"/>
      <c r="T41" s="233"/>
      <c r="AE41" s="1" t="s">
        <v>168</v>
      </c>
    </row>
    <row r="42" spans="2:31" ht="15.75" hidden="1" x14ac:dyDescent="0.25">
      <c r="B42" s="223" t="s">
        <v>100</v>
      </c>
      <c r="C42" s="223"/>
      <c r="D42" s="223"/>
      <c r="E42" s="224"/>
      <c r="F42" s="224"/>
      <c r="G42" s="224"/>
      <c r="H42" s="224"/>
      <c r="I42" s="224"/>
      <c r="J42" s="224">
        <v>276550.36166633503</v>
      </c>
      <c r="K42" s="224"/>
      <c r="L42" s="224"/>
      <c r="M42" s="225">
        <v>0.45791184139155844</v>
      </c>
      <c r="N42" s="224">
        <v>430252.45635520399</v>
      </c>
      <c r="O42" s="225">
        <v>0.4595825554622493</v>
      </c>
      <c r="P42" s="225">
        <v>0.18277465695918402</v>
      </c>
      <c r="Q42" s="225">
        <v>0.55578337978930015</v>
      </c>
      <c r="R42" s="224">
        <v>153702.09468886897</v>
      </c>
      <c r="S42" s="234"/>
      <c r="T42" s="234"/>
      <c r="AE42" s="1" t="s">
        <v>169</v>
      </c>
    </row>
    <row r="43" spans="2:31" s="4" customFormat="1" hidden="1" x14ac:dyDescent="0.25">
      <c r="B43" s="226" t="s">
        <v>103</v>
      </c>
      <c r="C43" s="235"/>
      <c r="D43" s="235"/>
      <c r="E43" s="227"/>
      <c r="F43" s="227"/>
      <c r="G43" s="227"/>
      <c r="H43" s="227"/>
      <c r="I43" s="227"/>
      <c r="J43" s="227">
        <v>327387.63833385095</v>
      </c>
      <c r="K43" s="227"/>
      <c r="L43" s="227"/>
      <c r="M43" s="230">
        <v>0.54208815860874948</v>
      </c>
      <c r="N43" s="227">
        <v>505927.5436448183</v>
      </c>
      <c r="O43" s="230">
        <v>0.54041637636826456</v>
      </c>
      <c r="P43" s="230">
        <v>0.21492203442423372</v>
      </c>
      <c r="Q43" s="228">
        <v>0.54534711884540576</v>
      </c>
      <c r="R43" s="229">
        <v>178539.90531096736</v>
      </c>
      <c r="S43" s="236"/>
      <c r="T43" s="236"/>
      <c r="AE43" s="1" t="s">
        <v>170</v>
      </c>
    </row>
    <row r="44" spans="2:31" s="4" customFormat="1" hidden="1" x14ac:dyDescent="0.25">
      <c r="B44" s="231" t="s">
        <v>171</v>
      </c>
      <c r="C44" s="231"/>
      <c r="D44" s="231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172</v>
      </c>
    </row>
    <row r="45" spans="2:31" s="4" customFormat="1" hidden="1" x14ac:dyDescent="0.25">
      <c r="B45" s="231" t="s">
        <v>173</v>
      </c>
      <c r="C45" s="231"/>
      <c r="D45" s="231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174</v>
      </c>
    </row>
    <row r="46" spans="2:31" s="4" customFormat="1" ht="7.5" hidden="1" customHeight="1" x14ac:dyDescent="0.25"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AE46" s="1" t="s">
        <v>175</v>
      </c>
    </row>
    <row r="47" spans="2:31" s="4" customFormat="1" hidden="1" x14ac:dyDescent="0.25">
      <c r="B47" s="265" t="s">
        <v>176</v>
      </c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48"/>
      <c r="T47" s="48"/>
      <c r="AE47" s="1" t="s">
        <v>177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298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0" t="s">
        <v>166</v>
      </c>
      <c r="C124" s="221">
        <v>45076</v>
      </c>
      <c r="D124" s="221">
        <v>12633</v>
      </c>
      <c r="E124" s="221">
        <v>20161</v>
      </c>
      <c r="F124" s="221">
        <v>37751</v>
      </c>
      <c r="G124" s="222">
        <f t="shared" ref="G124:G129" si="8">F124/E124-1</f>
        <v>0.87247656366251669</v>
      </c>
      <c r="H124" s="221">
        <f t="shared" ref="H124:H129" si="9">F124-E124</f>
        <v>17590</v>
      </c>
      <c r="I124" s="222"/>
      <c r="J124" s="221">
        <v>51166</v>
      </c>
      <c r="K124" s="222"/>
      <c r="L124" s="222">
        <f t="shared" ref="L124:L129" si="10">J124/F124-1</f>
        <v>0.3553548250377474</v>
      </c>
      <c r="M124" s="221">
        <f t="shared" ref="M124:M129" si="11">J124-F124</f>
        <v>13415</v>
      </c>
      <c r="N124" s="222">
        <f t="shared" ref="N124:N129" si="12">J124/D124-1</f>
        <v>3.0501860207393339</v>
      </c>
      <c r="O124" s="221">
        <f t="shared" ref="O124:O129" si="13">J124-D124</f>
        <v>38533</v>
      </c>
      <c r="Z124" s="1"/>
      <c r="AE124"/>
    </row>
    <row r="125" spans="2:31" ht="18.75" x14ac:dyDescent="0.3">
      <c r="B125" s="220" t="s">
        <v>167</v>
      </c>
      <c r="C125" s="221">
        <v>10509</v>
      </c>
      <c r="D125" s="221">
        <v>2339</v>
      </c>
      <c r="E125" s="221">
        <v>4950</v>
      </c>
      <c r="F125" s="221">
        <v>6762</v>
      </c>
      <c r="G125" s="222">
        <f t="shared" si="8"/>
        <v>0.36606060606060598</v>
      </c>
      <c r="H125" s="221">
        <f t="shared" si="9"/>
        <v>1812</v>
      </c>
      <c r="I125" s="222">
        <f>F125/$F$7</f>
        <v>1.8221503637833467</v>
      </c>
      <c r="J125" s="221">
        <v>20250</v>
      </c>
      <c r="K125" s="222">
        <f>J125/$J$125</f>
        <v>1</v>
      </c>
      <c r="L125" s="222">
        <f t="shared" si="10"/>
        <v>1.9946761313220942</v>
      </c>
      <c r="M125" s="221">
        <f t="shared" si="11"/>
        <v>13488</v>
      </c>
      <c r="N125" s="222">
        <f t="shared" si="12"/>
        <v>7.6575459598118858</v>
      </c>
      <c r="O125" s="221">
        <f t="shared" si="13"/>
        <v>17911</v>
      </c>
      <c r="Z125" s="1"/>
      <c r="AE125"/>
    </row>
    <row r="126" spans="2:31" ht="15.75" x14ac:dyDescent="0.25">
      <c r="B126" s="223" t="s">
        <v>100</v>
      </c>
      <c r="C126" s="224">
        <v>4565</v>
      </c>
      <c r="D126" s="224">
        <v>681</v>
      </c>
      <c r="E126" s="224">
        <v>2535</v>
      </c>
      <c r="F126" s="224">
        <v>3247</v>
      </c>
      <c r="G126" s="225">
        <f t="shared" si="8"/>
        <v>0.28086785009861925</v>
      </c>
      <c r="H126" s="224">
        <f t="shared" si="9"/>
        <v>712</v>
      </c>
      <c r="I126" s="225">
        <f>F126/$F$7</f>
        <v>0.87496631635677713</v>
      </c>
      <c r="J126" s="224">
        <v>5439</v>
      </c>
      <c r="K126" s="225">
        <f>J126/$J$125</f>
        <v>0.2685925925925926</v>
      </c>
      <c r="L126" s="225">
        <f t="shared" si="10"/>
        <v>0.67508469356328926</v>
      </c>
      <c r="M126" s="224">
        <f t="shared" si="11"/>
        <v>2192</v>
      </c>
      <c r="N126" s="225">
        <f t="shared" si="12"/>
        <v>6.9867841409691627</v>
      </c>
      <c r="O126" s="224">
        <f t="shared" si="13"/>
        <v>4758</v>
      </c>
      <c r="Z126" s="1"/>
      <c r="AE126"/>
    </row>
    <row r="127" spans="2:31" x14ac:dyDescent="0.25">
      <c r="B127" s="226" t="s">
        <v>103</v>
      </c>
      <c r="C127" s="227">
        <v>5944</v>
      </c>
      <c r="D127" s="227">
        <v>1658</v>
      </c>
      <c r="E127" s="227">
        <v>2415</v>
      </c>
      <c r="F127" s="227">
        <v>3515</v>
      </c>
      <c r="G127" s="228">
        <f t="shared" si="8"/>
        <v>0.45548654244306408</v>
      </c>
      <c r="H127" s="229">
        <f t="shared" si="9"/>
        <v>1100</v>
      </c>
      <c r="I127" s="230">
        <f>F127/$F$7</f>
        <v>0.9471840474265697</v>
      </c>
      <c r="J127" s="227">
        <v>14811</v>
      </c>
      <c r="K127" s="230">
        <f>J127/$J$125</f>
        <v>0.7314074074074074</v>
      </c>
      <c r="L127" s="228">
        <f t="shared" si="10"/>
        <v>3.2136557610241825</v>
      </c>
      <c r="M127" s="229">
        <f t="shared" si="11"/>
        <v>11296</v>
      </c>
      <c r="N127" s="228">
        <f t="shared" si="12"/>
        <v>7.9330518697225578</v>
      </c>
      <c r="O127" s="229">
        <f t="shared" si="13"/>
        <v>13153</v>
      </c>
      <c r="Z127" s="1"/>
      <c r="AE127"/>
    </row>
    <row r="128" spans="2:31" x14ac:dyDescent="0.25">
      <c r="B128" s="231" t="s">
        <v>171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0.46564268391269198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1" t="s">
        <v>173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0.48154136351387766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Z130" s="1"/>
      <c r="AE130"/>
    </row>
    <row r="131" spans="2:31" x14ac:dyDescent="0.25">
      <c r="B131" s="125" t="s">
        <v>176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6B02-B9EA-435D-9945-D7C97D917595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299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184</v>
      </c>
      <c r="C6" s="239">
        <v>7418</v>
      </c>
      <c r="D6" s="239">
        <v>2013</v>
      </c>
      <c r="E6" s="239">
        <v>3305</v>
      </c>
      <c r="F6" s="240">
        <f>E6/$E$6</f>
        <v>1</v>
      </c>
      <c r="G6" s="239">
        <v>3711</v>
      </c>
      <c r="H6" s="240">
        <f>G6/E6-1</f>
        <v>0.12284417549167936</v>
      </c>
      <c r="I6" s="239">
        <f>G6-E6</f>
        <v>406</v>
      </c>
      <c r="J6" s="240">
        <f>G6/$G$6</f>
        <v>1</v>
      </c>
      <c r="K6" s="239">
        <v>14682</v>
      </c>
      <c r="L6" s="240">
        <f t="shared" ref="L6:L12" si="0">K6/G6-1</f>
        <v>2.9563459983831852</v>
      </c>
      <c r="M6" s="239">
        <f t="shared" ref="M6:M12" si="1">K6-G6</f>
        <v>10971</v>
      </c>
      <c r="N6" s="240">
        <f>K6/$K$6</f>
        <v>1</v>
      </c>
      <c r="O6" s="239">
        <v>7864</v>
      </c>
      <c r="P6" s="240">
        <f t="shared" ref="P6:P11" si="2">O6/K6-1</f>
        <v>-0.46437815011578809</v>
      </c>
      <c r="Q6" s="239">
        <f t="shared" ref="Q6:Q12" si="3">O6-K6</f>
        <v>-6818</v>
      </c>
      <c r="R6" s="240">
        <f>O6/C6-1</f>
        <v>6.0124022647613851E-2</v>
      </c>
      <c r="S6" s="239">
        <f>O6-C6</f>
        <v>446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41" t="s">
        <v>185</v>
      </c>
      <c r="C7" s="242">
        <v>6269</v>
      </c>
      <c r="D7" s="242">
        <v>1663</v>
      </c>
      <c r="E7" s="242">
        <v>3305</v>
      </c>
      <c r="F7" s="243">
        <f t="shared" ref="F7:F12" si="4">E7/$E$6</f>
        <v>1</v>
      </c>
      <c r="G7" s="242">
        <v>3711</v>
      </c>
      <c r="H7" s="244">
        <f>G7/E7-1</f>
        <v>0.12284417549167936</v>
      </c>
      <c r="I7" s="245">
        <f>G7-E7</f>
        <v>406</v>
      </c>
      <c r="J7" s="243">
        <f>G7/$G$6</f>
        <v>1</v>
      </c>
      <c r="K7" s="242">
        <v>14572</v>
      </c>
      <c r="L7" s="246">
        <f t="shared" si="0"/>
        <v>2.9267043923470761</v>
      </c>
      <c r="M7" s="247">
        <f t="shared" si="1"/>
        <v>10861</v>
      </c>
      <c r="N7" s="243">
        <f>K7/$K$6</f>
        <v>0.99250783272033782</v>
      </c>
      <c r="O7" s="242">
        <v>7752</v>
      </c>
      <c r="P7" s="244">
        <f t="shared" si="2"/>
        <v>-0.46802086192698322</v>
      </c>
      <c r="Q7" s="245">
        <f t="shared" si="3"/>
        <v>-6820</v>
      </c>
      <c r="R7" s="244">
        <f t="shared" ref="R7:R10" si="5">O7/C7-1</f>
        <v>0.2365608550007976</v>
      </c>
      <c r="S7" s="245">
        <f t="shared" ref="S7:S10" si="6">O7-C7</f>
        <v>1483</v>
      </c>
      <c r="T7" s="243">
        <f>O7/$O$6</f>
        <v>0.98575788402848419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8">
        <v>0</v>
      </c>
      <c r="D8" s="248">
        <v>890</v>
      </c>
      <c r="E8" s="248">
        <v>787</v>
      </c>
      <c r="F8" s="249">
        <f t="shared" si="4"/>
        <v>0.23812405446293494</v>
      </c>
      <c r="G8" s="248">
        <v>0</v>
      </c>
      <c r="H8" s="250">
        <f>IFERROR(G8/E8-1,"-")</f>
        <v>-1</v>
      </c>
      <c r="I8" s="251">
        <f t="shared" ref="I8:I12" si="7">G8-E8</f>
        <v>-787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8">
        <v>0</v>
      </c>
      <c r="D9" s="248">
        <v>0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 t="e">
        <f t="shared" si="5"/>
        <v>#DIV/0!</v>
      </c>
      <c r="S9" s="255">
        <f t="shared" si="6"/>
        <v>0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186</v>
      </c>
      <c r="C10" s="257">
        <v>1149</v>
      </c>
      <c r="D10" s="257">
        <v>350</v>
      </c>
      <c r="E10" s="257">
        <v>0</v>
      </c>
      <c r="F10" s="258">
        <f>IFERROR(E10/$E$6,"-")</f>
        <v>0</v>
      </c>
      <c r="G10" s="257">
        <v>0</v>
      </c>
      <c r="H10" s="246" t="str">
        <f>IFERROR(G10/E10-1,"-")</f>
        <v>-</v>
      </c>
      <c r="I10" s="247">
        <f>IFERROR(G10-E10,"-")</f>
        <v>0</v>
      </c>
      <c r="J10" s="258">
        <f>IFERROR(G10/$G$6,"-")</f>
        <v>0</v>
      </c>
      <c r="K10" s="257">
        <v>0</v>
      </c>
      <c r="L10" s="246" t="str">
        <f>IFERROR(K10/G10-1,"-")</f>
        <v>-</v>
      </c>
      <c r="M10" s="247">
        <f>IFERROR(K10-G10,"-")</f>
        <v>0</v>
      </c>
      <c r="N10" s="258">
        <f>IFERROR(K10/$K$6,"-")</f>
        <v>0</v>
      </c>
      <c r="O10" s="257">
        <v>0</v>
      </c>
      <c r="P10" s="246" t="str">
        <f>IFERROR(O10/K10-1,"-")</f>
        <v>-</v>
      </c>
      <c r="Q10" s="247">
        <f>IFERROR(O10-K10,"-")</f>
        <v>0</v>
      </c>
      <c r="R10" s="246">
        <f t="shared" si="5"/>
        <v>-1</v>
      </c>
      <c r="S10" s="247">
        <f t="shared" si="6"/>
        <v>-1149</v>
      </c>
      <c r="T10" s="258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8">
        <v>475</v>
      </c>
      <c r="D11" s="248">
        <v>179</v>
      </c>
      <c r="E11" s="248">
        <v>0</v>
      </c>
      <c r="F11" s="254">
        <f t="shared" si="4"/>
        <v>0</v>
      </c>
      <c r="G11" s="248">
        <v>0</v>
      </c>
      <c r="H11" s="256" t="e">
        <f t="shared" ref="H11:H12" si="11">G11/E11-1</f>
        <v>#DIV/0!</v>
      </c>
      <c r="I11" s="255">
        <f t="shared" si="7"/>
        <v>0</v>
      </c>
      <c r="J11" s="254">
        <f t="shared" si="8"/>
        <v>0</v>
      </c>
      <c r="K11" s="248">
        <v>0</v>
      </c>
      <c r="L11" s="252" t="e">
        <f>K11/G11-1</f>
        <v>#DIV/0!</v>
      </c>
      <c r="M11" s="255">
        <f t="shared" si="1"/>
        <v>0</v>
      </c>
      <c r="N11" s="254">
        <f t="shared" si="9"/>
        <v>0</v>
      </c>
      <c r="O11" s="248">
        <v>0</v>
      </c>
      <c r="P11" s="256" t="e">
        <f t="shared" si="2"/>
        <v>#DIV/0!</v>
      </c>
      <c r="Q11" s="255">
        <f t="shared" si="3"/>
        <v>0</v>
      </c>
      <c r="R11" s="256">
        <f t="shared" ref="R11:R12" si="12">O11/D11-1</f>
        <v>-1</v>
      </c>
      <c r="S11" s="255">
        <f t="shared" ref="S11:S12" si="13">O11-D11</f>
        <v>-179</v>
      </c>
      <c r="T11" s="254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8" spans="1:27" x14ac:dyDescent="0.25">
      <c r="A18" t="s">
        <v>187</v>
      </c>
    </row>
    <row r="19" spans="1:27" x14ac:dyDescent="0.25">
      <c r="AA19" t="str">
        <f>CONCATENATE("Hoteles: 
",FIXED(O7,0)," viajeros 
cuota: ",FIXED(T7*100,1),"%")</f>
        <v>Hoteles: 
7.752 viajeros 
cuota: 98,6%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6" t="s">
        <v>178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0" t="s">
        <v>166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167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168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169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170</v>
      </c>
    </row>
    <row r="45" spans="2:31" s="4" customFormat="1" hidden="1" x14ac:dyDescent="0.25">
      <c r="B45" s="231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1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175</v>
      </c>
    </row>
    <row r="48" spans="2:31" s="4" customFormat="1" hidden="1" x14ac:dyDescent="0.25">
      <c r="B48" s="265" t="s">
        <v>176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184</v>
      </c>
      <c r="C134" s="239">
        <v>7418</v>
      </c>
      <c r="D134" s="224">
        <v>681</v>
      </c>
      <c r="E134" s="224">
        <v>2535</v>
      </c>
      <c r="F134" s="224">
        <v>3247</v>
      </c>
      <c r="G134" s="225">
        <f>F134/E134-1</f>
        <v>0.28086785009861925</v>
      </c>
      <c r="H134" s="224">
        <f>F134-E134</f>
        <v>712</v>
      </c>
      <c r="I134" s="225">
        <f>F134/F$134</f>
        <v>1</v>
      </c>
      <c r="J134" s="224">
        <v>5439</v>
      </c>
      <c r="K134" s="225">
        <f>J134/J$134</f>
        <v>1</v>
      </c>
      <c r="L134" s="225">
        <f>J134/F134-1</f>
        <v>0.67508469356328926</v>
      </c>
      <c r="M134" s="224">
        <f>J134-F134</f>
        <v>2192</v>
      </c>
      <c r="N134" s="225">
        <f>J134/D134-1</f>
        <v>6.9867841409691627</v>
      </c>
      <c r="O134" s="224">
        <f>J134-D134</f>
        <v>4758</v>
      </c>
      <c r="Q134" s="29"/>
      <c r="R134" s="79"/>
      <c r="Z134" s="1" t="s">
        <v>168</v>
      </c>
      <c r="AE134"/>
    </row>
    <row r="135" spans="1:31" s="4" customFormat="1" x14ac:dyDescent="0.25">
      <c r="B135" s="241" t="s">
        <v>185</v>
      </c>
      <c r="C135" s="242">
        <v>6269</v>
      </c>
      <c r="D135" s="242">
        <v>502</v>
      </c>
      <c r="E135" s="242">
        <v>2535</v>
      </c>
      <c r="F135" s="242">
        <v>3230</v>
      </c>
      <c r="G135" s="246">
        <f>IFERROR(F135/E135-1,"-")</f>
        <v>0.27416173570019731</v>
      </c>
      <c r="H135" s="242">
        <f t="shared" ref="H135:H138" si="14">F135-E135</f>
        <v>695</v>
      </c>
      <c r="I135" s="244">
        <f>F135/F$134</f>
        <v>0.99476439790575921</v>
      </c>
      <c r="J135" s="242">
        <v>5378</v>
      </c>
      <c r="K135" s="243">
        <f t="shared" ref="K135:K138" si="15">J135/J$134</f>
        <v>0.98878470307041733</v>
      </c>
      <c r="L135" s="244">
        <f t="shared" ref="L135:L138" si="16">J135/F135-1</f>
        <v>0.66501547987616094</v>
      </c>
      <c r="M135" s="245">
        <f t="shared" ref="M135:M138" si="17">J135-F135</f>
        <v>2148</v>
      </c>
      <c r="N135" s="243">
        <f t="shared" ref="N135:N138" si="18">J135/D135-1</f>
        <v>9.713147410358566</v>
      </c>
      <c r="O135" s="242">
        <f t="shared" ref="O135:O138" si="19">J135-D135</f>
        <v>4876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186</v>
      </c>
      <c r="C138" s="242">
        <v>699</v>
      </c>
      <c r="D138" s="242">
        <v>179</v>
      </c>
      <c r="E138" s="242">
        <v>0</v>
      </c>
      <c r="F138" s="242">
        <v>0</v>
      </c>
      <c r="G138" s="246" t="str">
        <f t="shared" si="20"/>
        <v>-</v>
      </c>
      <c r="H138" s="242">
        <f t="shared" si="14"/>
        <v>0</v>
      </c>
      <c r="I138" s="244">
        <f t="shared" si="21"/>
        <v>0</v>
      </c>
      <c r="J138" s="242">
        <v>0</v>
      </c>
      <c r="K138" s="243">
        <f t="shared" si="15"/>
        <v>0</v>
      </c>
      <c r="L138" s="244" t="e">
        <f t="shared" si="16"/>
        <v>#DIV/0!</v>
      </c>
      <c r="M138" s="245">
        <f t="shared" si="17"/>
        <v>0</v>
      </c>
      <c r="N138" s="243">
        <f t="shared" si="18"/>
        <v>-1</v>
      </c>
      <c r="O138" s="242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0FC5D-09EB-4001-924B-23609034A76A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300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190</v>
      </c>
      <c r="C6" s="239">
        <v>3134</v>
      </c>
      <c r="D6" s="239">
        <v>585</v>
      </c>
      <c r="E6" s="239">
        <v>1634</v>
      </c>
      <c r="F6" s="240">
        <f>E6/$E$6</f>
        <v>1</v>
      </c>
      <c r="G6" s="239">
        <v>1808</v>
      </c>
      <c r="H6" s="240">
        <f>G6/E6-1</f>
        <v>0.10648714810281512</v>
      </c>
      <c r="I6" s="239">
        <f>G6-E6</f>
        <v>174</v>
      </c>
      <c r="J6" s="240">
        <f>G6/$G$6</f>
        <v>1</v>
      </c>
      <c r="K6" s="239">
        <v>3786</v>
      </c>
      <c r="L6" s="240">
        <f t="shared" ref="L6:L12" si="0">K6/G6-1</f>
        <v>1.0940265486725664</v>
      </c>
      <c r="M6" s="239">
        <f t="shared" ref="M6:M12" si="1">K6-G6</f>
        <v>1978</v>
      </c>
      <c r="N6" s="240">
        <f>K6/$K$6</f>
        <v>1</v>
      </c>
      <c r="O6" s="239">
        <v>2602</v>
      </c>
      <c r="P6" s="240">
        <f t="shared" ref="P6:P11" si="2">O6/K6-1</f>
        <v>-0.31273111463285785</v>
      </c>
      <c r="Q6" s="239">
        <f t="shared" ref="Q6:Q12" si="3">O6-K6</f>
        <v>-1184</v>
      </c>
      <c r="R6" s="240">
        <f>O6/C6-1</f>
        <v>-0.16975111678366306</v>
      </c>
      <c r="S6" s="239">
        <f>O6-C6</f>
        <v>-532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41" t="s">
        <v>185</v>
      </c>
      <c r="C7" s="242">
        <v>2659</v>
      </c>
      <c r="D7" s="242">
        <v>406</v>
      </c>
      <c r="E7" s="242">
        <v>1634</v>
      </c>
      <c r="F7" s="243">
        <f t="shared" ref="F7:F12" si="4">E7/$E$6</f>
        <v>1</v>
      </c>
      <c r="G7" s="242">
        <v>1808</v>
      </c>
      <c r="H7" s="244">
        <f>G7/E7-1</f>
        <v>0.10648714810281512</v>
      </c>
      <c r="I7" s="245">
        <f>G7-E7</f>
        <v>174</v>
      </c>
      <c r="J7" s="243">
        <f>G7/$G$6</f>
        <v>1</v>
      </c>
      <c r="K7" s="242">
        <v>3738</v>
      </c>
      <c r="L7" s="246">
        <f t="shared" si="0"/>
        <v>1.0674778761061945</v>
      </c>
      <c r="M7" s="247">
        <f t="shared" si="1"/>
        <v>1930</v>
      </c>
      <c r="N7" s="243">
        <f>K7/$K$6</f>
        <v>0.98732171156893822</v>
      </c>
      <c r="O7" s="242">
        <v>2562</v>
      </c>
      <c r="P7" s="244">
        <f t="shared" si="2"/>
        <v>-0.3146067415730337</v>
      </c>
      <c r="Q7" s="245">
        <f t="shared" si="3"/>
        <v>-1176</v>
      </c>
      <c r="R7" s="244">
        <f t="shared" ref="R7:R10" si="5">O7/C7-1</f>
        <v>-3.6479879654005232E-2</v>
      </c>
      <c r="S7" s="245">
        <f t="shared" ref="S7:S10" si="6">O7-C7</f>
        <v>-97</v>
      </c>
      <c r="T7" s="243">
        <f>O7/$O$6</f>
        <v>0.98462720983858565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8">
        <v>0</v>
      </c>
      <c r="D8" s="248">
        <v>0</v>
      </c>
      <c r="E8" s="248">
        <v>478</v>
      </c>
      <c r="F8" s="249">
        <f t="shared" si="4"/>
        <v>0.29253365973072215</v>
      </c>
      <c r="G8" s="248">
        <v>0</v>
      </c>
      <c r="H8" s="250">
        <f>IFERROR(G8/E8-1,"-")</f>
        <v>-1</v>
      </c>
      <c r="I8" s="251">
        <f t="shared" ref="I8:I12" si="7">G8-E8</f>
        <v>-478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8">
        <v>0</v>
      </c>
      <c r="D9" s="248">
        <v>0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 t="e">
        <f t="shared" si="5"/>
        <v>#DIV/0!</v>
      </c>
      <c r="S9" s="255">
        <f t="shared" si="6"/>
        <v>0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186</v>
      </c>
      <c r="C10" s="257">
        <v>475</v>
      </c>
      <c r="D10" s="257">
        <v>179</v>
      </c>
      <c r="E10" s="257">
        <v>0</v>
      </c>
      <c r="F10" s="258">
        <f>IFERROR(E10/$E$6,"-")</f>
        <v>0</v>
      </c>
      <c r="G10" s="257">
        <v>0</v>
      </c>
      <c r="H10" s="246" t="str">
        <f>IFERROR(G10/E10-1,"-")</f>
        <v>-</v>
      </c>
      <c r="I10" s="247">
        <f>IFERROR(G10-E10,"-")</f>
        <v>0</v>
      </c>
      <c r="J10" s="258">
        <f>IFERROR(G10/$G$6,"-")</f>
        <v>0</v>
      </c>
      <c r="K10" s="257">
        <v>0</v>
      </c>
      <c r="L10" s="246" t="str">
        <f>IFERROR(K10/G10-1,"-")</f>
        <v>-</v>
      </c>
      <c r="M10" s="247">
        <f>IFERROR(K10-G10,"-")</f>
        <v>0</v>
      </c>
      <c r="N10" s="258">
        <f>IFERROR(K10/$K$6,"-")</f>
        <v>0</v>
      </c>
      <c r="O10" s="257">
        <v>0</v>
      </c>
      <c r="P10" s="246" t="str">
        <f>IFERROR(O10/K10-1,"-")</f>
        <v>-</v>
      </c>
      <c r="Q10" s="247">
        <f>IFERROR(O10-K10,"-")</f>
        <v>0</v>
      </c>
      <c r="R10" s="246">
        <f t="shared" si="5"/>
        <v>-1</v>
      </c>
      <c r="S10" s="247">
        <f t="shared" si="6"/>
        <v>-475</v>
      </c>
      <c r="T10" s="258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8">
        <v>475</v>
      </c>
      <c r="D11" s="248">
        <v>179</v>
      </c>
      <c r="E11" s="248">
        <v>0</v>
      </c>
      <c r="F11" s="254">
        <f t="shared" si="4"/>
        <v>0</v>
      </c>
      <c r="G11" s="248">
        <v>0</v>
      </c>
      <c r="H11" s="256" t="e">
        <f t="shared" ref="H11:H12" si="11">G11/E11-1</f>
        <v>#DIV/0!</v>
      </c>
      <c r="I11" s="255">
        <f t="shared" si="7"/>
        <v>0</v>
      </c>
      <c r="J11" s="254">
        <f t="shared" si="8"/>
        <v>0</v>
      </c>
      <c r="K11" s="248">
        <v>0</v>
      </c>
      <c r="L11" s="252" t="e">
        <f>K11/G11-1</f>
        <v>#DIV/0!</v>
      </c>
      <c r="M11" s="255">
        <f t="shared" si="1"/>
        <v>0</v>
      </c>
      <c r="N11" s="254">
        <f t="shared" si="9"/>
        <v>0</v>
      </c>
      <c r="O11" s="248">
        <v>0</v>
      </c>
      <c r="P11" s="256" t="e">
        <f t="shared" si="2"/>
        <v>#DIV/0!</v>
      </c>
      <c r="Q11" s="255">
        <f t="shared" si="3"/>
        <v>0</v>
      </c>
      <c r="R11" s="256">
        <f t="shared" ref="R11:R12" si="12">O11/D11-1</f>
        <v>-1</v>
      </c>
      <c r="S11" s="255">
        <f t="shared" ref="S11:S12" si="13">O11-D11</f>
        <v>-179</v>
      </c>
      <c r="T11" s="254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2.562 viajeros 
cuota: 98,5%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6" t="s">
        <v>178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0" t="s">
        <v>166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167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168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169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170</v>
      </c>
    </row>
    <row r="45" spans="2:31" s="4" customFormat="1" hidden="1" x14ac:dyDescent="0.25">
      <c r="B45" s="231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1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175</v>
      </c>
    </row>
    <row r="48" spans="2:31" s="4" customFormat="1" hidden="1" x14ac:dyDescent="0.25">
      <c r="B48" s="265" t="s">
        <v>176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190</v>
      </c>
      <c r="C134" s="224">
        <v>4565</v>
      </c>
      <c r="D134" s="224">
        <v>681</v>
      </c>
      <c r="E134" s="224">
        <v>2535</v>
      </c>
      <c r="F134" s="224">
        <v>3247</v>
      </c>
      <c r="G134" s="225">
        <f>F134/E134-1</f>
        <v>0.28086785009861925</v>
      </c>
      <c r="H134" s="224">
        <f>F134-E134</f>
        <v>712</v>
      </c>
      <c r="I134" s="225">
        <f>F134/F$134</f>
        <v>1</v>
      </c>
      <c r="J134" s="224">
        <v>5439</v>
      </c>
      <c r="K134" s="225">
        <f>J134/J$134</f>
        <v>1</v>
      </c>
      <c r="L134" s="225">
        <f>J134/F134-1</f>
        <v>0.67508469356328926</v>
      </c>
      <c r="M134" s="224">
        <f>J134-F134</f>
        <v>2192</v>
      </c>
      <c r="N134" s="225">
        <f>J134/D134-1</f>
        <v>6.9867841409691627</v>
      </c>
      <c r="O134" s="224">
        <f>J134-D134</f>
        <v>4758</v>
      </c>
      <c r="Q134" s="29"/>
      <c r="R134" s="79"/>
      <c r="Z134" s="1" t="s">
        <v>168</v>
      </c>
      <c r="AE134"/>
    </row>
    <row r="135" spans="1:31" s="4" customFormat="1" x14ac:dyDescent="0.25">
      <c r="B135" s="241" t="s">
        <v>185</v>
      </c>
      <c r="C135" s="242">
        <v>3866</v>
      </c>
      <c r="D135" s="242">
        <v>502</v>
      </c>
      <c r="E135" s="242">
        <v>2535</v>
      </c>
      <c r="F135" s="242">
        <v>3230</v>
      </c>
      <c r="G135" s="246">
        <f>IFERROR(F135/E135-1,"-")</f>
        <v>0.27416173570019731</v>
      </c>
      <c r="H135" s="242">
        <f t="shared" ref="H135:H138" si="14">F135-E135</f>
        <v>695</v>
      </c>
      <c r="I135" s="244">
        <f>F135/F$134</f>
        <v>0.99476439790575921</v>
      </c>
      <c r="J135" s="242">
        <v>5378</v>
      </c>
      <c r="K135" s="243">
        <f t="shared" ref="K135:K138" si="15">J135/J$134</f>
        <v>0.98878470307041733</v>
      </c>
      <c r="L135" s="244">
        <f t="shared" ref="L135:L138" si="16">J135/F135-1</f>
        <v>0.66501547987616094</v>
      </c>
      <c r="M135" s="245">
        <f t="shared" ref="M135:M138" si="17">J135-F135</f>
        <v>2148</v>
      </c>
      <c r="N135" s="243">
        <f t="shared" ref="N135:N138" si="18">J135/D135-1</f>
        <v>9.713147410358566</v>
      </c>
      <c r="O135" s="242">
        <f t="shared" ref="O135:O138" si="19">J135-D135</f>
        <v>4876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186</v>
      </c>
      <c r="C138" s="242">
        <v>699</v>
      </c>
      <c r="D138" s="242">
        <v>179</v>
      </c>
      <c r="E138" s="242">
        <v>0</v>
      </c>
      <c r="F138" s="242">
        <v>0</v>
      </c>
      <c r="G138" s="246" t="str">
        <f t="shared" si="20"/>
        <v>-</v>
      </c>
      <c r="H138" s="242">
        <f t="shared" si="14"/>
        <v>0</v>
      </c>
      <c r="I138" s="244">
        <f t="shared" si="21"/>
        <v>0</v>
      </c>
      <c r="J138" s="242">
        <v>0</v>
      </c>
      <c r="K138" s="243">
        <f t="shared" si="15"/>
        <v>0</v>
      </c>
      <c r="L138" s="244" t="e">
        <f t="shared" si="16"/>
        <v>#DIV/0!</v>
      </c>
      <c r="M138" s="245">
        <f t="shared" si="17"/>
        <v>0</v>
      </c>
      <c r="N138" s="243">
        <f t="shared" si="18"/>
        <v>-1</v>
      </c>
      <c r="O138" s="242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6E38-7723-4A6F-93E2-449BBEAB7AC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10E5-3450-46D9-8E1D-6843720997A7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183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301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192</v>
      </c>
      <c r="C6" s="239">
        <v>4284</v>
      </c>
      <c r="D6" s="239">
        <v>1428</v>
      </c>
      <c r="E6" s="239">
        <v>1671</v>
      </c>
      <c r="F6" s="240">
        <f>E6/$E$6</f>
        <v>1</v>
      </c>
      <c r="G6" s="239">
        <v>1903</v>
      </c>
      <c r="H6" s="240">
        <f>G6/E6-1</f>
        <v>0.13883901855176539</v>
      </c>
      <c r="I6" s="239">
        <f>G6-E6</f>
        <v>232</v>
      </c>
      <c r="J6" s="240">
        <f>G6/$G$6</f>
        <v>1</v>
      </c>
      <c r="K6" s="239">
        <v>10896</v>
      </c>
      <c r="L6" s="240">
        <f t="shared" ref="L6:L12" si="0">K6/G6-1</f>
        <v>4.7256962690488704</v>
      </c>
      <c r="M6" s="239">
        <f t="shared" ref="M6:M12" si="1">K6-G6</f>
        <v>8993</v>
      </c>
      <c r="N6" s="240">
        <f>K6/$K$6</f>
        <v>1</v>
      </c>
      <c r="O6" s="239">
        <v>5262</v>
      </c>
      <c r="P6" s="240">
        <f t="shared" ref="P6:P11" si="2">O6/K6-1</f>
        <v>-0.51707048458149774</v>
      </c>
      <c r="Q6" s="239">
        <f t="shared" ref="Q6:Q12" si="3">O6-K6</f>
        <v>-5634</v>
      </c>
      <c r="R6" s="240">
        <f>O6/C6-1</f>
        <v>0.22829131652661072</v>
      </c>
      <c r="S6" s="239">
        <f>O6-C6</f>
        <v>978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41" t="s">
        <v>185</v>
      </c>
      <c r="C7" s="242">
        <v>3610</v>
      </c>
      <c r="D7" s="242">
        <v>1257</v>
      </c>
      <c r="E7" s="242">
        <v>1671</v>
      </c>
      <c r="F7" s="243">
        <f t="shared" ref="F7:F12" si="4">E7/$E$6</f>
        <v>1</v>
      </c>
      <c r="G7" s="242">
        <v>1903</v>
      </c>
      <c r="H7" s="244">
        <f>G7/E7-1</f>
        <v>0.13883901855176539</v>
      </c>
      <c r="I7" s="245">
        <f>G7-E7</f>
        <v>232</v>
      </c>
      <c r="J7" s="243">
        <f>G7/$G$6</f>
        <v>1</v>
      </c>
      <c r="K7" s="242">
        <v>10834</v>
      </c>
      <c r="L7" s="246">
        <f t="shared" si="0"/>
        <v>4.6931161324224906</v>
      </c>
      <c r="M7" s="247">
        <f t="shared" si="1"/>
        <v>8931</v>
      </c>
      <c r="N7" s="243">
        <f>K7/$K$6</f>
        <v>0.99430983847283405</v>
      </c>
      <c r="O7" s="242">
        <v>5190</v>
      </c>
      <c r="P7" s="244">
        <f t="shared" si="2"/>
        <v>-0.52095255676573748</v>
      </c>
      <c r="Q7" s="245">
        <f t="shared" si="3"/>
        <v>-5644</v>
      </c>
      <c r="R7" s="244">
        <f t="shared" ref="R7:R10" si="5">O7/C7-1</f>
        <v>0.43767313019390586</v>
      </c>
      <c r="S7" s="245">
        <f t="shared" ref="S7:S10" si="6">O7-C7</f>
        <v>1580</v>
      </c>
      <c r="T7" s="243">
        <f>O7/$O$6</f>
        <v>0.98631698973774229</v>
      </c>
      <c r="V7" s="29"/>
      <c r="W7" s="79"/>
      <c r="AE7" s="1" t="s">
        <v>170</v>
      </c>
    </row>
    <row r="8" spans="1:31" s="4" customFormat="1" x14ac:dyDescent="0.25">
      <c r="B8" s="97" t="s">
        <v>62</v>
      </c>
      <c r="C8" s="248">
        <v>0</v>
      </c>
      <c r="D8" s="248">
        <v>890</v>
      </c>
      <c r="E8" s="248">
        <v>309</v>
      </c>
      <c r="F8" s="249">
        <f t="shared" si="4"/>
        <v>0.18491921005385997</v>
      </c>
      <c r="G8" s="248">
        <v>0</v>
      </c>
      <c r="H8" s="250">
        <f>IFERROR(G8/E8-1,"-")</f>
        <v>-1</v>
      </c>
      <c r="I8" s="251">
        <f t="shared" ref="I8:I12" si="7">G8-E8</f>
        <v>-309</v>
      </c>
      <c r="J8" s="249">
        <f t="shared" ref="J8:J12" si="8">G8/$G$6</f>
        <v>0</v>
      </c>
      <c r="K8" s="248">
        <v>0</v>
      </c>
      <c r="L8" s="252" t="str">
        <f>IFERROR(K8/G8-1,"-")</f>
        <v>-</v>
      </c>
      <c r="M8" s="253" t="str">
        <f>IF(G8=0,"nd",K8-G8)</f>
        <v>nd</v>
      </c>
      <c r="N8" s="254">
        <f t="shared" ref="N8:N12" si="9">K8/$K$6</f>
        <v>0</v>
      </c>
      <c r="O8" s="248">
        <v>0</v>
      </c>
      <c r="P8" s="252" t="str">
        <f>IFERROR(O8/K8-1,"-")</f>
        <v>-</v>
      </c>
      <c r="Q8" s="255">
        <f t="shared" si="3"/>
        <v>0</v>
      </c>
      <c r="R8" s="252" t="str">
        <f>IFERROR(O8/C8-1,"-")</f>
        <v>-</v>
      </c>
      <c r="S8" s="255">
        <f t="shared" si="6"/>
        <v>0</v>
      </c>
      <c r="T8" s="254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48">
        <v>0</v>
      </c>
      <c r="D9" s="248">
        <v>0</v>
      </c>
      <c r="E9" s="248">
        <v>0</v>
      </c>
      <c r="F9" s="254">
        <f t="shared" si="4"/>
        <v>0</v>
      </c>
      <c r="G9" s="248">
        <v>0</v>
      </c>
      <c r="H9" s="250" t="str">
        <f>IFERROR(G9/E9-1,"-")</f>
        <v>-</v>
      </c>
      <c r="I9" s="255">
        <f t="shared" si="7"/>
        <v>0</v>
      </c>
      <c r="J9" s="254">
        <f t="shared" si="8"/>
        <v>0</v>
      </c>
      <c r="K9" s="248">
        <v>0</v>
      </c>
      <c r="L9" s="252" t="str">
        <f>IFERROR(K9/G9-1,"-")</f>
        <v>-</v>
      </c>
      <c r="M9" s="253" t="str">
        <f>IF(G9=0,"nd",K9-G9)</f>
        <v>nd</v>
      </c>
      <c r="N9" s="254">
        <f t="shared" si="9"/>
        <v>0</v>
      </c>
      <c r="O9" s="248">
        <v>0</v>
      </c>
      <c r="P9" s="252" t="e">
        <f t="shared" si="2"/>
        <v>#DIV/0!</v>
      </c>
      <c r="Q9" s="255">
        <f t="shared" si="3"/>
        <v>0</v>
      </c>
      <c r="R9" s="256" t="e">
        <f t="shared" si="5"/>
        <v>#DIV/0!</v>
      </c>
      <c r="S9" s="255">
        <f t="shared" si="6"/>
        <v>0</v>
      </c>
      <c r="T9" s="254">
        <f t="shared" si="10"/>
        <v>0</v>
      </c>
      <c r="V9" s="29"/>
      <c r="W9" s="79"/>
      <c r="AE9" s="1"/>
    </row>
    <row r="10" spans="1:31" s="4" customFormat="1" x14ac:dyDescent="0.25">
      <c r="B10" s="241" t="s">
        <v>186</v>
      </c>
      <c r="C10" s="257">
        <v>674</v>
      </c>
      <c r="D10" s="257">
        <v>171</v>
      </c>
      <c r="E10" s="257">
        <v>0</v>
      </c>
      <c r="F10" s="258">
        <f>IFERROR(E10/$E$6,"-")</f>
        <v>0</v>
      </c>
      <c r="G10" s="257">
        <v>0</v>
      </c>
      <c r="H10" s="246" t="str">
        <f>IFERROR(G10/E10-1,"-")</f>
        <v>-</v>
      </c>
      <c r="I10" s="247">
        <f>IFERROR(G10-E10,"-")</f>
        <v>0</v>
      </c>
      <c r="J10" s="258">
        <f>IFERROR(G10/$G$6,"-")</f>
        <v>0</v>
      </c>
      <c r="K10" s="257">
        <v>0</v>
      </c>
      <c r="L10" s="246" t="str">
        <f>IFERROR(K10/G10-1,"-")</f>
        <v>-</v>
      </c>
      <c r="M10" s="247">
        <f>IFERROR(K10-G10,"-")</f>
        <v>0</v>
      </c>
      <c r="N10" s="258">
        <f>IFERROR(K10/$K$6,"-")</f>
        <v>0</v>
      </c>
      <c r="O10" s="257">
        <v>0</v>
      </c>
      <c r="P10" s="246" t="str">
        <f>IFERROR(O10/K10-1,"-")</f>
        <v>-</v>
      </c>
      <c r="Q10" s="247">
        <f>IFERROR(O10-K10,"-")</f>
        <v>0</v>
      </c>
      <c r="R10" s="246">
        <f t="shared" si="5"/>
        <v>-1</v>
      </c>
      <c r="S10" s="247">
        <f t="shared" si="6"/>
        <v>-674</v>
      </c>
      <c r="T10" s="258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48">
        <v>674</v>
      </c>
      <c r="D11" s="248">
        <v>171</v>
      </c>
      <c r="E11" s="248">
        <v>0</v>
      </c>
      <c r="F11" s="254">
        <f t="shared" si="4"/>
        <v>0</v>
      </c>
      <c r="G11" s="248">
        <v>0</v>
      </c>
      <c r="H11" s="256" t="e">
        <f t="shared" ref="H11:H12" si="11">G11/E11-1</f>
        <v>#DIV/0!</v>
      </c>
      <c r="I11" s="255">
        <f t="shared" si="7"/>
        <v>0</v>
      </c>
      <c r="J11" s="254">
        <f t="shared" si="8"/>
        <v>0</v>
      </c>
      <c r="K11" s="248">
        <v>0</v>
      </c>
      <c r="L11" s="252" t="e">
        <f>K11/G11-1</f>
        <v>#DIV/0!</v>
      </c>
      <c r="M11" s="255">
        <f t="shared" si="1"/>
        <v>0</v>
      </c>
      <c r="N11" s="254">
        <f t="shared" si="9"/>
        <v>0</v>
      </c>
      <c r="O11" s="248">
        <v>0</v>
      </c>
      <c r="P11" s="256" t="e">
        <f t="shared" si="2"/>
        <v>#DIV/0!</v>
      </c>
      <c r="Q11" s="255">
        <f t="shared" si="3"/>
        <v>0</v>
      </c>
      <c r="R11" s="256">
        <f t="shared" ref="R11:R12" si="12">O11/D11-1</f>
        <v>-1</v>
      </c>
      <c r="S11" s="255">
        <f t="shared" ref="S11:S12" si="13">O11-D11</f>
        <v>-171</v>
      </c>
      <c r="T11" s="254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48" t="e">
        <v>#REF!</v>
      </c>
      <c r="D12" s="248" t="e">
        <v>#REF!</v>
      </c>
      <c r="E12" s="248" t="e">
        <v>#REF!</v>
      </c>
      <c r="F12" s="254" t="e">
        <f t="shared" si="4"/>
        <v>#REF!</v>
      </c>
      <c r="G12" s="248" t="e">
        <v>#REF!</v>
      </c>
      <c r="H12" s="256" t="e">
        <f t="shared" si="11"/>
        <v>#REF!</v>
      </c>
      <c r="I12" s="255" t="e">
        <f t="shared" si="7"/>
        <v>#REF!</v>
      </c>
      <c r="J12" s="254" t="e">
        <f t="shared" si="8"/>
        <v>#REF!</v>
      </c>
      <c r="K12" s="248" t="e">
        <v>#REF!</v>
      </c>
      <c r="L12" s="252" t="e">
        <f t="shared" si="0"/>
        <v>#REF!</v>
      </c>
      <c r="M12" s="255" t="e">
        <f t="shared" si="1"/>
        <v>#REF!</v>
      </c>
      <c r="N12" s="254" t="e">
        <f t="shared" si="9"/>
        <v>#REF!</v>
      </c>
      <c r="O12" s="248" t="e">
        <v>#REF!</v>
      </c>
      <c r="P12" s="256" t="e">
        <f>O12/K12-1</f>
        <v>#REF!</v>
      </c>
      <c r="Q12" s="255" t="e">
        <f t="shared" si="3"/>
        <v>#REF!</v>
      </c>
      <c r="R12" s="256" t="e">
        <f t="shared" si="12"/>
        <v>#REF!</v>
      </c>
      <c r="S12" s="255" t="e">
        <f t="shared" si="13"/>
        <v>#REF!</v>
      </c>
      <c r="T12" s="254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59"/>
      <c r="M13" s="232"/>
      <c r="N13" s="232"/>
      <c r="O13" s="232"/>
      <c r="P13" s="232"/>
      <c r="Q13" s="232"/>
      <c r="R13" s="232"/>
      <c r="S13" s="232"/>
      <c r="T13" s="232"/>
      <c r="AE13" s="1" t="s">
        <v>175</v>
      </c>
    </row>
    <row r="14" spans="1:31" s="4" customFormat="1" x14ac:dyDescent="0.25">
      <c r="B14" s="125" t="s">
        <v>176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177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5.190 viajeros 
cuota: 98,6%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6" t="s">
        <v>178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179</v>
      </c>
      <c r="O40" s="14">
        <v>2021</v>
      </c>
      <c r="P40" s="14" t="s">
        <v>179</v>
      </c>
      <c r="Q40" s="14" t="s">
        <v>180</v>
      </c>
      <c r="R40" s="14" t="s">
        <v>181</v>
      </c>
      <c r="S40" s="14" t="s">
        <v>182</v>
      </c>
      <c r="T40" s="87"/>
      <c r="AE40" s="1"/>
    </row>
    <row r="41" spans="2:31" s="4" customFormat="1" ht="18.75" hidden="1" x14ac:dyDescent="0.3">
      <c r="B41" s="220" t="s">
        <v>166</v>
      </c>
      <c r="C41" s="221"/>
      <c r="D41" s="221"/>
      <c r="E41" s="221"/>
      <c r="F41" s="221"/>
      <c r="G41" s="221"/>
      <c r="H41" s="221"/>
      <c r="I41" s="221"/>
      <c r="J41" s="221"/>
      <c r="K41" s="221">
        <v>1824653</v>
      </c>
      <c r="L41" s="221"/>
      <c r="M41" s="221"/>
      <c r="N41" s="222"/>
      <c r="O41" s="221">
        <v>2354005</v>
      </c>
      <c r="P41" s="222"/>
      <c r="Q41" s="222">
        <v>1</v>
      </c>
      <c r="R41" s="222">
        <v>0.2901110512519367</v>
      </c>
      <c r="S41" s="221">
        <v>529352</v>
      </c>
      <c r="T41" s="233"/>
      <c r="AE41" s="1"/>
    </row>
    <row r="42" spans="2:31" ht="18.75" hidden="1" x14ac:dyDescent="0.3">
      <c r="B42" s="220" t="s">
        <v>167</v>
      </c>
      <c r="C42" s="221"/>
      <c r="D42" s="221"/>
      <c r="E42" s="221"/>
      <c r="F42" s="221"/>
      <c r="G42" s="221"/>
      <c r="H42" s="221"/>
      <c r="I42" s="221"/>
      <c r="J42" s="221"/>
      <c r="K42" s="221">
        <v>603938</v>
      </c>
      <c r="L42" s="221"/>
      <c r="M42" s="221"/>
      <c r="N42" s="222">
        <v>1</v>
      </c>
      <c r="O42" s="221">
        <v>936181</v>
      </c>
      <c r="P42" s="222">
        <v>1</v>
      </c>
      <c r="Q42" s="222">
        <v>0.39769711619134201</v>
      </c>
      <c r="R42" s="222">
        <v>0.55012766211101138</v>
      </c>
      <c r="S42" s="221">
        <v>332243</v>
      </c>
      <c r="T42" s="233"/>
      <c r="AE42" s="1" t="s">
        <v>168</v>
      </c>
    </row>
    <row r="43" spans="2:31" ht="15.75" hidden="1" x14ac:dyDescent="0.25">
      <c r="B43" s="223" t="s">
        <v>100</v>
      </c>
      <c r="C43" s="224"/>
      <c r="D43" s="224"/>
      <c r="E43" s="224"/>
      <c r="F43" s="224"/>
      <c r="G43" s="224"/>
      <c r="H43" s="224"/>
      <c r="I43" s="224"/>
      <c r="J43" s="224"/>
      <c r="K43" s="224">
        <v>276550.36166633503</v>
      </c>
      <c r="L43" s="224"/>
      <c r="M43" s="224"/>
      <c r="N43" s="225">
        <v>0.45791184139155844</v>
      </c>
      <c r="O43" s="224">
        <v>430252.45635520399</v>
      </c>
      <c r="P43" s="225">
        <v>0.4595825554622493</v>
      </c>
      <c r="Q43" s="225">
        <v>0.18277465695918402</v>
      </c>
      <c r="R43" s="225">
        <v>0.55578337978930015</v>
      </c>
      <c r="S43" s="224">
        <v>153702.09468886897</v>
      </c>
      <c r="T43" s="234"/>
      <c r="AE43" s="1" t="s">
        <v>169</v>
      </c>
    </row>
    <row r="44" spans="2:31" s="4" customFormat="1" hidden="1" x14ac:dyDescent="0.25">
      <c r="B44" s="226" t="s">
        <v>103</v>
      </c>
      <c r="C44" s="227"/>
      <c r="D44" s="227"/>
      <c r="E44" s="227"/>
      <c r="F44" s="227"/>
      <c r="G44" s="227"/>
      <c r="H44" s="227"/>
      <c r="I44" s="227"/>
      <c r="J44" s="227"/>
      <c r="K44" s="227">
        <v>327387.63833385095</v>
      </c>
      <c r="L44" s="227"/>
      <c r="M44" s="227"/>
      <c r="N44" s="230">
        <v>0.54208815860874948</v>
      </c>
      <c r="O44" s="227">
        <v>505927.5436448183</v>
      </c>
      <c r="P44" s="230">
        <v>0.54041637636826456</v>
      </c>
      <c r="Q44" s="230">
        <v>0.21492203442423372</v>
      </c>
      <c r="R44" s="228">
        <v>0.54534711884540576</v>
      </c>
      <c r="S44" s="229">
        <v>178539.90531096736</v>
      </c>
      <c r="T44" s="236"/>
      <c r="AE44" s="1" t="s">
        <v>170</v>
      </c>
    </row>
    <row r="45" spans="2:31" s="4" customFormat="1" hidden="1" x14ac:dyDescent="0.25">
      <c r="B45" s="231" t="s">
        <v>171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172</v>
      </c>
    </row>
    <row r="46" spans="2:31" s="4" customFormat="1" hidden="1" x14ac:dyDescent="0.25">
      <c r="B46" s="231" t="s">
        <v>173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174</v>
      </c>
    </row>
    <row r="47" spans="2:31" s="4" customFormat="1" ht="7.5" hidden="1" customHeight="1" x14ac:dyDescent="0.25"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AE47" s="1" t="s">
        <v>175</v>
      </c>
    </row>
    <row r="48" spans="2:31" s="4" customFormat="1" hidden="1" x14ac:dyDescent="0.25">
      <c r="B48" s="265" t="s">
        <v>176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48"/>
      <c r="AE48" s="1" t="s">
        <v>177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38" t="str">
        <f>CONCATENATE("%/s total Tenerife ",RIGHT(F133,4))</f>
        <v>%/s total Tenerife 2022</v>
      </c>
      <c r="J133" s="182">
        <v>2023</v>
      </c>
      <c r="K133" s="238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0" t="s">
        <v>192</v>
      </c>
      <c r="C134" s="224">
        <v>5944</v>
      </c>
      <c r="D134" s="224">
        <v>1658</v>
      </c>
      <c r="E134" s="224">
        <v>2415</v>
      </c>
      <c r="F134" s="224">
        <v>3515</v>
      </c>
      <c r="G134" s="225">
        <f>F134/E134-1</f>
        <v>0.45548654244306408</v>
      </c>
      <c r="H134" s="224">
        <f>F134-E134</f>
        <v>1100</v>
      </c>
      <c r="I134" s="225">
        <f>F134/F$134</f>
        <v>1</v>
      </c>
      <c r="J134" s="224">
        <v>14811</v>
      </c>
      <c r="K134" s="225">
        <f>J134/J$134</f>
        <v>1</v>
      </c>
      <c r="L134" s="225">
        <f>J134/F134-1</f>
        <v>3.2136557610241825</v>
      </c>
      <c r="M134" s="224">
        <f>J134-F134</f>
        <v>11296</v>
      </c>
      <c r="N134" s="225">
        <f>J134/D134-1</f>
        <v>7.9330518697225578</v>
      </c>
      <c r="O134" s="224">
        <f>J134-D134</f>
        <v>13153</v>
      </c>
      <c r="Q134" s="29"/>
      <c r="R134" s="79"/>
      <c r="Z134" s="1" t="s">
        <v>168</v>
      </c>
      <c r="AE134"/>
    </row>
    <row r="135" spans="1:31" s="4" customFormat="1" x14ac:dyDescent="0.25">
      <c r="B135" s="241" t="s">
        <v>185</v>
      </c>
      <c r="C135" s="242">
        <v>4791</v>
      </c>
      <c r="D135" s="242">
        <v>1487</v>
      </c>
      <c r="E135" s="242">
        <v>2415</v>
      </c>
      <c r="F135" s="242">
        <v>3508</v>
      </c>
      <c r="G135" s="246">
        <f>IFERROR(F135/E135-1,"-")</f>
        <v>0.45258799171842656</v>
      </c>
      <c r="H135" s="242">
        <f t="shared" ref="H135:H138" si="14">F135-E135</f>
        <v>1093</v>
      </c>
      <c r="I135" s="244">
        <f>F135/F$134</f>
        <v>0.99800853485064012</v>
      </c>
      <c r="J135" s="242">
        <v>14700</v>
      </c>
      <c r="K135" s="243">
        <f t="shared" ref="K135:K138" si="15">J135/J$134</f>
        <v>0.99250557018432251</v>
      </c>
      <c r="L135" s="244">
        <f t="shared" ref="L135:L138" si="16">J135/F135-1</f>
        <v>3.1904218928164196</v>
      </c>
      <c r="M135" s="245">
        <f t="shared" ref="M135:M138" si="17">J135-F135</f>
        <v>11192</v>
      </c>
      <c r="N135" s="243">
        <f t="shared" ref="N135:N138" si="18">J135/D135-1</f>
        <v>8.8856758574310692</v>
      </c>
      <c r="O135" s="242">
        <f t="shared" ref="O135:O138" si="19">J135-D135</f>
        <v>13213</v>
      </c>
      <c r="Q135" s="29"/>
      <c r="R135" s="79"/>
      <c r="Z135" s="1" t="s">
        <v>170</v>
      </c>
    </row>
    <row r="136" spans="1:31" s="4" customFormat="1" x14ac:dyDescent="0.25">
      <c r="B136" s="97" t="s">
        <v>62</v>
      </c>
      <c r="C136" s="248">
        <v>0</v>
      </c>
      <c r="D136" s="248">
        <v>0</v>
      </c>
      <c r="E136" s="248">
        <v>0</v>
      </c>
      <c r="F136" s="248">
        <v>0</v>
      </c>
      <c r="G136" s="252" t="str">
        <f t="shared" ref="G136:G138" si="20">IFERROR(F136/E136-1,"-")</f>
        <v>-</v>
      </c>
      <c r="H136" s="248">
        <f t="shared" si="14"/>
        <v>0</v>
      </c>
      <c r="I136" s="256">
        <f t="shared" ref="I136:I138" si="21">F136/F$134</f>
        <v>0</v>
      </c>
      <c r="J136" s="248">
        <v>0</v>
      </c>
      <c r="K136" s="254">
        <f t="shared" si="15"/>
        <v>0</v>
      </c>
      <c r="L136" s="256" t="e">
        <f t="shared" si="16"/>
        <v>#DIV/0!</v>
      </c>
      <c r="M136" s="255">
        <f t="shared" si="17"/>
        <v>0</v>
      </c>
      <c r="N136" s="254" t="e">
        <f t="shared" si="18"/>
        <v>#DIV/0!</v>
      </c>
      <c r="O136" s="248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48">
        <v>0</v>
      </c>
      <c r="D137" s="248">
        <v>0</v>
      </c>
      <c r="E137" s="248">
        <v>0</v>
      </c>
      <c r="F137" s="248">
        <v>0</v>
      </c>
      <c r="G137" s="250" t="str">
        <f t="shared" si="20"/>
        <v>-</v>
      </c>
      <c r="H137" s="248">
        <f t="shared" si="14"/>
        <v>0</v>
      </c>
      <c r="I137" s="260">
        <f t="shared" si="21"/>
        <v>0</v>
      </c>
      <c r="J137" s="248">
        <v>0</v>
      </c>
      <c r="K137" s="254">
        <f t="shared" si="15"/>
        <v>0</v>
      </c>
      <c r="L137" s="256" t="e">
        <f t="shared" si="16"/>
        <v>#DIV/0!</v>
      </c>
      <c r="M137" s="255">
        <f t="shared" si="17"/>
        <v>0</v>
      </c>
      <c r="N137" s="254" t="e">
        <f t="shared" si="18"/>
        <v>#DIV/0!</v>
      </c>
      <c r="O137" s="248">
        <f t="shared" si="19"/>
        <v>0</v>
      </c>
      <c r="Q137" s="29"/>
      <c r="R137" s="79"/>
      <c r="Z137" s="1"/>
    </row>
    <row r="138" spans="1:31" s="4" customFormat="1" x14ac:dyDescent="0.25">
      <c r="B138" s="241" t="s">
        <v>186</v>
      </c>
      <c r="C138" s="242">
        <v>1153</v>
      </c>
      <c r="D138" s="242">
        <v>171</v>
      </c>
      <c r="E138" s="242">
        <v>0</v>
      </c>
      <c r="F138" s="242">
        <v>0</v>
      </c>
      <c r="G138" s="246" t="str">
        <f t="shared" si="20"/>
        <v>-</v>
      </c>
      <c r="H138" s="242">
        <f t="shared" si="14"/>
        <v>0</v>
      </c>
      <c r="I138" s="244">
        <f t="shared" si="21"/>
        <v>0</v>
      </c>
      <c r="J138" s="242">
        <v>0</v>
      </c>
      <c r="K138" s="243">
        <f t="shared" si="15"/>
        <v>0</v>
      </c>
      <c r="L138" s="244" t="e">
        <f t="shared" si="16"/>
        <v>#DIV/0!</v>
      </c>
      <c r="M138" s="245">
        <f t="shared" si="17"/>
        <v>0</v>
      </c>
      <c r="N138" s="243">
        <f t="shared" si="18"/>
        <v>-1</v>
      </c>
      <c r="O138" s="242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Z139" s="1" t="s">
        <v>175</v>
      </c>
    </row>
    <row r="140" spans="1:31" s="4" customFormat="1" ht="32.25" customHeight="1" x14ac:dyDescent="0.25">
      <c r="B140" s="307" t="s">
        <v>189</v>
      </c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Z140" s="1" t="s">
        <v>177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7AC1C-25BA-472B-8CD5-16C90E532B1A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195</v>
      </c>
      <c r="C6" s="239">
        <v>728767</v>
      </c>
      <c r="D6" s="239">
        <v>282431</v>
      </c>
      <c r="E6" s="239">
        <v>509135</v>
      </c>
      <c r="F6" s="240">
        <f>E6/$E$6</f>
        <v>1</v>
      </c>
      <c r="G6" s="239">
        <v>705987</v>
      </c>
      <c r="H6" s="240">
        <f>G6/E6-1</f>
        <v>0.38664008563544061</v>
      </c>
      <c r="I6" s="239">
        <f>G6-E6</f>
        <v>196852</v>
      </c>
      <c r="J6" s="240">
        <f>G6/$G$6</f>
        <v>1</v>
      </c>
      <c r="K6" s="239">
        <v>728517</v>
      </c>
      <c r="L6" s="240">
        <f>K6/G6-1</f>
        <v>3.1912768932005786E-2</v>
      </c>
      <c r="M6" s="239">
        <f>K6-G6</f>
        <v>22530</v>
      </c>
      <c r="N6" s="240">
        <f>K6/$K$6</f>
        <v>1</v>
      </c>
      <c r="O6" s="239">
        <v>733514</v>
      </c>
      <c r="P6" s="240">
        <f>O6/K6-1</f>
        <v>6.8591398690764915E-3</v>
      </c>
      <c r="Q6" s="239">
        <f>O6-K6</f>
        <v>4997</v>
      </c>
      <c r="R6" s="240">
        <f>IFERROR(O6/C6-1,"-")</f>
        <v>6.5137417034526468E-3</v>
      </c>
      <c r="S6" s="239">
        <f>O6-C6</f>
        <v>4747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31" t="s">
        <v>44</v>
      </c>
      <c r="C7" s="248">
        <v>160311</v>
      </c>
      <c r="D7" s="248">
        <v>51841</v>
      </c>
      <c r="E7" s="248">
        <v>181377</v>
      </c>
      <c r="F7" s="254">
        <f t="shared" ref="F7:F16" si="0">E7/$E$6</f>
        <v>0.35624539660404414</v>
      </c>
      <c r="G7" s="248">
        <v>152312</v>
      </c>
      <c r="H7" s="256">
        <f>G7/E7-1</f>
        <v>-0.16024633773852248</v>
      </c>
      <c r="I7" s="255">
        <f>G7-E7</f>
        <v>-29065</v>
      </c>
      <c r="J7" s="254">
        <f>G7/$G$6</f>
        <v>0.21574334938178749</v>
      </c>
      <c r="K7" s="248">
        <v>130902</v>
      </c>
      <c r="L7" s="256">
        <f>K7/G7-1</f>
        <v>-0.14056673144597931</v>
      </c>
      <c r="M7" s="255">
        <f>K7-G7</f>
        <v>-21410</v>
      </c>
      <c r="N7" s="254">
        <f>K7/$K$6</f>
        <v>0.17968283512944791</v>
      </c>
      <c r="O7" s="248">
        <v>116116</v>
      </c>
      <c r="P7" s="256">
        <f>O7/K7-1</f>
        <v>-0.11295472949229191</v>
      </c>
      <c r="Q7" s="255">
        <f>O7-K7</f>
        <v>-14786</v>
      </c>
      <c r="R7" s="256">
        <f t="shared" ref="R7:R16" si="1">IFERROR(O7/C7-1,"-")</f>
        <v>-0.27568289137988033</v>
      </c>
      <c r="S7" s="255">
        <f t="shared" ref="S7:S16" si="2">O7-C7</f>
        <v>-44195</v>
      </c>
      <c r="T7" s="254">
        <f>O7/$O$6</f>
        <v>0.15830100038990394</v>
      </c>
      <c r="V7" s="29"/>
      <c r="W7" s="79"/>
      <c r="AE7" s="1" t="s">
        <v>170</v>
      </c>
    </row>
    <row r="8" spans="1:31" s="4" customFormat="1" x14ac:dyDescent="0.25">
      <c r="B8" s="231" t="s">
        <v>45</v>
      </c>
      <c r="C8" s="248">
        <v>91760</v>
      </c>
      <c r="D8" s="248">
        <v>27117</v>
      </c>
      <c r="E8" s="248">
        <v>53696</v>
      </c>
      <c r="F8" s="254">
        <f t="shared" si="0"/>
        <v>0.10546515167882782</v>
      </c>
      <c r="G8" s="248">
        <v>89466</v>
      </c>
      <c r="H8" s="256">
        <f t="shared" ref="H8:H16" si="3">G8/E8-1</f>
        <v>0.6661576281287247</v>
      </c>
      <c r="I8" s="255">
        <f t="shared" ref="I8:I16" si="4">G8-E8</f>
        <v>35770</v>
      </c>
      <c r="J8" s="254">
        <f t="shared" ref="J8:J16" si="5">G8/$G$6</f>
        <v>0.12672471306128866</v>
      </c>
      <c r="K8" s="248">
        <v>83652</v>
      </c>
      <c r="L8" s="256">
        <f t="shared" ref="L8:L16" si="6">K8/G8-1</f>
        <v>-6.4985581114613389E-2</v>
      </c>
      <c r="M8" s="255">
        <f t="shared" ref="M8:M16" si="7">K8-G8</f>
        <v>-5814</v>
      </c>
      <c r="N8" s="254">
        <f t="shared" ref="N8:N16" si="8">K8/$K$6</f>
        <v>0.11482504869481426</v>
      </c>
      <c r="O8" s="248">
        <v>80352</v>
      </c>
      <c r="P8" s="256">
        <f t="shared" ref="P8:P16" si="9">O8/K8-1</f>
        <v>-3.9449146463921947E-2</v>
      </c>
      <c r="Q8" s="255">
        <f t="shared" ref="Q8:Q16" si="10">O8-K8</f>
        <v>-3300</v>
      </c>
      <c r="R8" s="256">
        <f t="shared" si="1"/>
        <v>-0.12432432432432428</v>
      </c>
      <c r="S8" s="255">
        <f t="shared" si="2"/>
        <v>-11408</v>
      </c>
      <c r="T8" s="254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1" t="s">
        <v>46</v>
      </c>
      <c r="C9" s="248">
        <v>7418</v>
      </c>
      <c r="D9" s="248">
        <v>2013</v>
      </c>
      <c r="E9" s="248">
        <v>3305</v>
      </c>
      <c r="F9" s="249">
        <f t="shared" si="0"/>
        <v>6.4914020839266602E-3</v>
      </c>
      <c r="G9" s="248">
        <v>3711</v>
      </c>
      <c r="H9" s="260">
        <f t="shared" si="3"/>
        <v>0.12284417549167936</v>
      </c>
      <c r="I9" s="251">
        <f t="shared" si="4"/>
        <v>406</v>
      </c>
      <c r="J9" s="249">
        <f t="shared" si="5"/>
        <v>5.2564707282145426E-3</v>
      </c>
      <c r="K9" s="248">
        <v>14682</v>
      </c>
      <c r="L9" s="256">
        <f t="shared" si="6"/>
        <v>2.9563459983831852</v>
      </c>
      <c r="M9" s="255">
        <f t="shared" si="7"/>
        <v>10971</v>
      </c>
      <c r="N9" s="254">
        <f t="shared" si="8"/>
        <v>2.015327027372045E-2</v>
      </c>
      <c r="O9" s="248">
        <v>7864</v>
      </c>
      <c r="P9" s="256">
        <f t="shared" si="9"/>
        <v>-0.46437815011578809</v>
      </c>
      <c r="Q9" s="255">
        <f t="shared" si="10"/>
        <v>-6818</v>
      </c>
      <c r="R9" s="256">
        <f t="shared" si="1"/>
        <v>6.0124022647613851E-2</v>
      </c>
      <c r="S9" s="255">
        <f t="shared" si="2"/>
        <v>446</v>
      </c>
      <c r="T9" s="254">
        <f t="shared" si="11"/>
        <v>1.0720995100298017E-2</v>
      </c>
      <c r="V9" s="29"/>
      <c r="W9" s="79"/>
      <c r="AE9" s="1"/>
    </row>
    <row r="10" spans="1:31" s="4" customFormat="1" x14ac:dyDescent="0.25">
      <c r="B10" s="231" t="s">
        <v>48</v>
      </c>
      <c r="C10" s="248">
        <v>247668</v>
      </c>
      <c r="D10" s="248">
        <v>61574</v>
      </c>
      <c r="E10" s="248">
        <v>99731</v>
      </c>
      <c r="F10" s="254">
        <f t="shared" si="0"/>
        <v>0.19588321368595757</v>
      </c>
      <c r="G10" s="248">
        <v>234682</v>
      </c>
      <c r="H10" s="256">
        <f t="shared" si="3"/>
        <v>1.3531499734285228</v>
      </c>
      <c r="I10" s="255">
        <f t="shared" si="4"/>
        <v>134951</v>
      </c>
      <c r="J10" s="254">
        <f t="shared" si="5"/>
        <v>0.33241688586333745</v>
      </c>
      <c r="K10" s="248">
        <v>242862</v>
      </c>
      <c r="L10" s="256">
        <f t="shared" si="6"/>
        <v>3.4855677043829525E-2</v>
      </c>
      <c r="M10" s="255">
        <f t="shared" si="7"/>
        <v>8180</v>
      </c>
      <c r="N10" s="254">
        <f t="shared" si="8"/>
        <v>0.3333649043193227</v>
      </c>
      <c r="O10" s="248">
        <v>271228</v>
      </c>
      <c r="P10" s="256">
        <f t="shared" si="9"/>
        <v>0.11679884049377831</v>
      </c>
      <c r="Q10" s="255">
        <f t="shared" si="10"/>
        <v>28366</v>
      </c>
      <c r="R10" s="256">
        <f t="shared" si="1"/>
        <v>9.5127347901222681E-2</v>
      </c>
      <c r="S10" s="255">
        <f t="shared" si="2"/>
        <v>23560</v>
      </c>
      <c r="T10" s="254">
        <f>O10/$O$6</f>
        <v>0.36976526692060413</v>
      </c>
      <c r="V10" s="29"/>
      <c r="W10" s="79"/>
      <c r="AE10" s="1"/>
    </row>
    <row r="11" spans="1:31" s="4" customFormat="1" x14ac:dyDescent="0.25">
      <c r="B11" s="231" t="s">
        <v>50</v>
      </c>
      <c r="C11" s="248">
        <v>20842</v>
      </c>
      <c r="D11" s="248">
        <v>15835</v>
      </c>
      <c r="E11" s="248">
        <v>31893</v>
      </c>
      <c r="F11" s="249">
        <f t="shared" si="0"/>
        <v>6.2641539080990308E-2</v>
      </c>
      <c r="G11" s="248">
        <v>32003</v>
      </c>
      <c r="H11" s="260">
        <f t="shared" si="3"/>
        <v>3.4490327031009294E-3</v>
      </c>
      <c r="I11" s="251">
        <f t="shared" si="4"/>
        <v>110</v>
      </c>
      <c r="J11" s="249">
        <f t="shared" si="5"/>
        <v>4.5330863032888705E-2</v>
      </c>
      <c r="K11" s="248">
        <v>38275</v>
      </c>
      <c r="L11" s="256">
        <f t="shared" si="6"/>
        <v>0.19598162672249475</v>
      </c>
      <c r="M11" s="255">
        <f t="shared" si="7"/>
        <v>6272</v>
      </c>
      <c r="N11" s="254">
        <f t="shared" si="8"/>
        <v>5.2538238640965136E-2</v>
      </c>
      <c r="O11" s="248">
        <v>34967</v>
      </c>
      <c r="P11" s="256">
        <f t="shared" si="9"/>
        <v>-8.6427171783148293E-2</v>
      </c>
      <c r="Q11" s="255">
        <f t="shared" si="10"/>
        <v>-3308</v>
      </c>
      <c r="R11" s="256">
        <f t="shared" si="1"/>
        <v>0.67771806928317813</v>
      </c>
      <c r="S11" s="255">
        <f t="shared" si="2"/>
        <v>14125</v>
      </c>
      <c r="T11" s="254">
        <f t="shared" si="11"/>
        <v>4.7670528442538246E-2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78235</v>
      </c>
      <c r="D12" s="248">
        <v>31132</v>
      </c>
      <c r="E12" s="248">
        <v>57767</v>
      </c>
      <c r="F12" s="254">
        <f t="shared" si="0"/>
        <v>0.1134610663183635</v>
      </c>
      <c r="G12" s="248">
        <v>84383</v>
      </c>
      <c r="H12" s="256">
        <f t="shared" si="3"/>
        <v>0.46074748558865797</v>
      </c>
      <c r="I12" s="255">
        <f t="shared" si="4"/>
        <v>26616</v>
      </c>
      <c r="J12" s="254">
        <f t="shared" si="5"/>
        <v>0.1195248637722791</v>
      </c>
      <c r="K12" s="248">
        <v>97014</v>
      </c>
      <c r="L12" s="256">
        <f t="shared" si="6"/>
        <v>0.14968654823838934</v>
      </c>
      <c r="M12" s="255">
        <f t="shared" si="7"/>
        <v>12631</v>
      </c>
      <c r="N12" s="254">
        <f t="shared" si="8"/>
        <v>0.13316641890305922</v>
      </c>
      <c r="O12" s="248">
        <v>101537</v>
      </c>
      <c r="P12" s="256">
        <f t="shared" si="9"/>
        <v>4.6622137011153031E-2</v>
      </c>
      <c r="Q12" s="255">
        <f t="shared" si="10"/>
        <v>4523</v>
      </c>
      <c r="R12" s="256">
        <f t="shared" si="1"/>
        <v>0.29784623250463338</v>
      </c>
      <c r="S12" s="255">
        <f t="shared" si="2"/>
        <v>23302</v>
      </c>
      <c r="T12" s="254">
        <f t="shared" si="11"/>
        <v>0.13842544245917596</v>
      </c>
      <c r="V12" s="29"/>
      <c r="W12" s="79"/>
      <c r="AE12" s="1"/>
    </row>
    <row r="13" spans="1:31" s="4" customFormat="1" x14ac:dyDescent="0.25">
      <c r="B13" s="231" t="s">
        <v>49</v>
      </c>
      <c r="C13" s="248">
        <v>23451</v>
      </c>
      <c r="D13" s="248">
        <v>9589</v>
      </c>
      <c r="E13" s="248">
        <v>10854</v>
      </c>
      <c r="F13" s="249">
        <f t="shared" si="0"/>
        <v>2.1318510807546133E-2</v>
      </c>
      <c r="G13" s="248">
        <v>21277</v>
      </c>
      <c r="H13" s="260">
        <f t="shared" si="3"/>
        <v>0.96029113690805223</v>
      </c>
      <c r="I13" s="251">
        <f t="shared" si="4"/>
        <v>10423</v>
      </c>
      <c r="J13" s="249">
        <f t="shared" si="5"/>
        <v>3.0137948715769552E-2</v>
      </c>
      <c r="K13" s="248">
        <v>26478</v>
      </c>
      <c r="L13" s="256">
        <f t="shared" si="6"/>
        <v>0.24444235559524374</v>
      </c>
      <c r="M13" s="255">
        <f t="shared" si="7"/>
        <v>5201</v>
      </c>
      <c r="N13" s="254">
        <f t="shared" si="8"/>
        <v>3.6345068131560417E-2</v>
      </c>
      <c r="O13" s="248">
        <v>22061</v>
      </c>
      <c r="P13" s="256">
        <f t="shared" si="9"/>
        <v>-0.16681773547851042</v>
      </c>
      <c r="Q13" s="255">
        <f t="shared" si="10"/>
        <v>-4417</v>
      </c>
      <c r="R13" s="256">
        <f t="shared" si="1"/>
        <v>-5.9272525691868139E-2</v>
      </c>
      <c r="S13" s="255">
        <f t="shared" si="2"/>
        <v>-1390</v>
      </c>
      <c r="T13" s="254">
        <f t="shared" si="11"/>
        <v>3.0075772241565941E-2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31738</v>
      </c>
      <c r="D14" s="248">
        <v>10674</v>
      </c>
      <c r="E14" s="248">
        <v>32424</v>
      </c>
      <c r="F14" s="254">
        <f t="shared" si="0"/>
        <v>6.3684484468755825E-2</v>
      </c>
      <c r="G14" s="248">
        <v>21054</v>
      </c>
      <c r="H14" s="256">
        <f t="shared" si="3"/>
        <v>-0.35066617320503335</v>
      </c>
      <c r="I14" s="255">
        <f t="shared" si="4"/>
        <v>-11370</v>
      </c>
      <c r="J14" s="254">
        <f t="shared" si="5"/>
        <v>2.9822078876806515E-2</v>
      </c>
      <c r="K14" s="248">
        <v>23092</v>
      </c>
      <c r="L14" s="256">
        <f t="shared" si="6"/>
        <v>9.6798708083974505E-2</v>
      </c>
      <c r="M14" s="255">
        <f t="shared" si="7"/>
        <v>2038</v>
      </c>
      <c r="N14" s="254">
        <f t="shared" si="8"/>
        <v>3.1697269933302859E-2</v>
      </c>
      <c r="O14" s="248">
        <v>20158</v>
      </c>
      <c r="P14" s="256">
        <f t="shared" si="9"/>
        <v>-0.12705698943357002</v>
      </c>
      <c r="Q14" s="255">
        <f t="shared" si="10"/>
        <v>-2934</v>
      </c>
      <c r="R14" s="256">
        <f t="shared" si="1"/>
        <v>-0.36486231016447157</v>
      </c>
      <c r="S14" s="255">
        <f t="shared" si="2"/>
        <v>-11580</v>
      </c>
      <c r="T14" s="254">
        <f t="shared" si="11"/>
        <v>2.7481411397737465E-2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27899</v>
      </c>
      <c r="D15" s="248">
        <v>11442</v>
      </c>
      <c r="E15" s="248">
        <v>14930</v>
      </c>
      <c r="F15" s="249">
        <f t="shared" si="0"/>
        <v>2.9324246025121039E-2</v>
      </c>
      <c r="G15" s="248">
        <v>28193</v>
      </c>
      <c r="H15" s="260">
        <f t="shared" si="3"/>
        <v>0.88834561286001335</v>
      </c>
      <c r="I15" s="251">
        <f t="shared" si="4"/>
        <v>13263</v>
      </c>
      <c r="J15" s="249">
        <f t="shared" si="5"/>
        <v>3.9934163093654697E-2</v>
      </c>
      <c r="K15" s="248">
        <v>30315</v>
      </c>
      <c r="L15" s="256">
        <f t="shared" si="6"/>
        <v>7.5266910225942674E-2</v>
      </c>
      <c r="M15" s="255">
        <f t="shared" si="7"/>
        <v>2122</v>
      </c>
      <c r="N15" s="254">
        <f t="shared" si="8"/>
        <v>4.1611932185522095E-2</v>
      </c>
      <c r="O15" s="248">
        <v>41744</v>
      </c>
      <c r="P15" s="256">
        <f t="shared" si="9"/>
        <v>0.37700808180768597</v>
      </c>
      <c r="Q15" s="255">
        <f t="shared" si="10"/>
        <v>11429</v>
      </c>
      <c r="R15" s="256">
        <f t="shared" si="1"/>
        <v>0.49625434603390794</v>
      </c>
      <c r="S15" s="255">
        <f t="shared" si="2"/>
        <v>13845</v>
      </c>
      <c r="T15" s="254">
        <f t="shared" si="11"/>
        <v>5.6909615903718264E-2</v>
      </c>
      <c r="V15" s="29"/>
      <c r="W15" s="79"/>
      <c r="AE15" s="1"/>
    </row>
    <row r="16" spans="1:31" s="4" customFormat="1" x14ac:dyDescent="0.25">
      <c r="B16" s="231" t="s">
        <v>196</v>
      </c>
      <c r="C16" s="248">
        <f>C6-SUM(C7:C15)</f>
        <v>39445</v>
      </c>
      <c r="D16" s="248">
        <f>D6-SUM(D7:D15)</f>
        <v>61214</v>
      </c>
      <c r="E16" s="248">
        <f>E6-SUM(E7:E15)</f>
        <v>23158</v>
      </c>
      <c r="F16" s="254">
        <f t="shared" si="0"/>
        <v>4.5484989246467045E-2</v>
      </c>
      <c r="G16" s="248">
        <f>G6-SUM(G7:G15)</f>
        <v>38906</v>
      </c>
      <c r="H16" s="256">
        <f t="shared" si="3"/>
        <v>0.68002418170826506</v>
      </c>
      <c r="I16" s="255">
        <f t="shared" si="4"/>
        <v>15748</v>
      </c>
      <c r="J16" s="254">
        <f t="shared" si="5"/>
        <v>5.5108663473973314E-2</v>
      </c>
      <c r="K16" s="248">
        <f>K6-SUM(K7:K15)</f>
        <v>41245</v>
      </c>
      <c r="L16" s="256">
        <f t="shared" si="6"/>
        <v>6.0119261810517743E-2</v>
      </c>
      <c r="M16" s="255">
        <f t="shared" si="7"/>
        <v>2339</v>
      </c>
      <c r="N16" s="254">
        <f t="shared" si="8"/>
        <v>5.6615013788284971E-2</v>
      </c>
      <c r="O16" s="248">
        <f>O6-SUM(O7:O15)</f>
        <v>37487</v>
      </c>
      <c r="P16" s="256">
        <f t="shared" si="9"/>
        <v>-9.1114074433264691E-2</v>
      </c>
      <c r="Q16" s="255">
        <f t="shared" si="10"/>
        <v>-3758</v>
      </c>
      <c r="R16" s="256">
        <f t="shared" si="1"/>
        <v>-4.9638737482570638E-2</v>
      </c>
      <c r="S16" s="255">
        <f t="shared" si="2"/>
        <v>-1958</v>
      </c>
      <c r="T16" s="254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178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0" t="s">
        <v>166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167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168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169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170</v>
      </c>
    </row>
    <row r="49" spans="2:31" s="4" customFormat="1" hidden="1" x14ac:dyDescent="0.25">
      <c r="B49" s="231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1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175</v>
      </c>
    </row>
    <row r="52" spans="2:31" s="4" customFormat="1" hidden="1" x14ac:dyDescent="0.25">
      <c r="B52" s="265" t="s">
        <v>176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195</v>
      </c>
      <c r="C136" s="224">
        <v>1047557</v>
      </c>
      <c r="D136" s="224">
        <v>456683</v>
      </c>
      <c r="E136" s="224">
        <v>800301</v>
      </c>
      <c r="F136" s="224">
        <v>1016781</v>
      </c>
      <c r="G136" s="225">
        <f>F136/E136-1</f>
        <v>0.27049822504282761</v>
      </c>
      <c r="H136" s="224">
        <f>F136-E136</f>
        <v>216480</v>
      </c>
      <c r="I136" s="225">
        <f>F136/F$136</f>
        <v>1</v>
      </c>
      <c r="J136" s="224">
        <v>1041269</v>
      </c>
      <c r="K136" s="225">
        <f>H136/H$136</f>
        <v>1</v>
      </c>
      <c r="L136" s="225">
        <f>J136/F136-1</f>
        <v>2.4083848931087504E-2</v>
      </c>
      <c r="M136" s="224">
        <f>J136-F136</f>
        <v>24488</v>
      </c>
      <c r="N136" s="225">
        <f>J136/C136-1</f>
        <v>-6.0025373320974351E-3</v>
      </c>
      <c r="O136" s="224">
        <f>J136-C136</f>
        <v>-6288</v>
      </c>
      <c r="Q136" s="29"/>
      <c r="R136" s="79"/>
      <c r="Z136" s="1" t="s">
        <v>168</v>
      </c>
      <c r="AE136"/>
    </row>
    <row r="137" spans="1:31" s="4" customFormat="1" x14ac:dyDescent="0.25">
      <c r="B137" s="231" t="s">
        <v>44</v>
      </c>
      <c r="C137" s="248">
        <v>222987</v>
      </c>
      <c r="D137" s="248">
        <v>117997</v>
      </c>
      <c r="E137" s="248">
        <v>247584</v>
      </c>
      <c r="F137" s="248">
        <v>207208</v>
      </c>
      <c r="G137" s="254">
        <f t="shared" ref="G137:G146" si="12">F137/E137-1</f>
        <v>-0.16308000516996257</v>
      </c>
      <c r="H137" s="261">
        <f t="shared" ref="H137:H146" si="13">F137-E137</f>
        <v>-40376</v>
      </c>
      <c r="I137" s="256">
        <f t="shared" ref="I137:K146" si="14">F137/F$136</f>
        <v>0.20378822971711705</v>
      </c>
      <c r="J137" s="248">
        <v>181512</v>
      </c>
      <c r="K137" s="256">
        <f t="shared" si="14"/>
        <v>-0.18651145602365116</v>
      </c>
      <c r="L137" s="256">
        <f t="shared" ref="L137:L146" si="15">J137/F137-1</f>
        <v>-0.12401065595922933</v>
      </c>
      <c r="M137" s="255">
        <f t="shared" ref="M137:M146" si="16">J137-F137</f>
        <v>-25696</v>
      </c>
      <c r="N137" s="254">
        <f t="shared" ref="N137:N146" si="17">J137/C137-1</f>
        <v>-0.18599738998237569</v>
      </c>
      <c r="O137" s="248">
        <f t="shared" ref="O137:O146" si="18">J137-C137</f>
        <v>-41475</v>
      </c>
      <c r="Q137" s="29"/>
      <c r="R137" s="79"/>
      <c r="Z137" s="1" t="s">
        <v>170</v>
      </c>
    </row>
    <row r="138" spans="1:31" s="4" customFormat="1" x14ac:dyDescent="0.25">
      <c r="B138" s="231" t="s">
        <v>45</v>
      </c>
      <c r="C138" s="248">
        <v>127819</v>
      </c>
      <c r="D138" s="248">
        <v>51760</v>
      </c>
      <c r="E138" s="248">
        <v>83468</v>
      </c>
      <c r="F138" s="248">
        <v>123951</v>
      </c>
      <c r="G138" s="254">
        <f t="shared" si="12"/>
        <v>0.48501222025207258</v>
      </c>
      <c r="H138" s="261">
        <f t="shared" si="13"/>
        <v>40483</v>
      </c>
      <c r="I138" s="256">
        <f t="shared" si="14"/>
        <v>0.12190530704251948</v>
      </c>
      <c r="J138" s="248">
        <v>118966</v>
      </c>
      <c r="K138" s="256">
        <f t="shared" si="14"/>
        <v>0.18700572801182558</v>
      </c>
      <c r="L138" s="256">
        <f t="shared" si="15"/>
        <v>-4.0217505304515511E-2</v>
      </c>
      <c r="M138" s="255">
        <f t="shared" si="16"/>
        <v>-4985</v>
      </c>
      <c r="N138" s="254">
        <f t="shared" si="17"/>
        <v>-6.926200330154364E-2</v>
      </c>
      <c r="O138" s="248">
        <f t="shared" si="18"/>
        <v>-8853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10509</v>
      </c>
      <c r="D139" s="248">
        <v>2339</v>
      </c>
      <c r="E139" s="248">
        <v>4950</v>
      </c>
      <c r="F139" s="248">
        <v>6762</v>
      </c>
      <c r="G139" s="254">
        <f t="shared" si="12"/>
        <v>0.36606060606060598</v>
      </c>
      <c r="H139" s="261">
        <f t="shared" si="13"/>
        <v>1812</v>
      </c>
      <c r="I139" s="256">
        <f t="shared" si="14"/>
        <v>6.6503996435810665E-3</v>
      </c>
      <c r="J139" s="248">
        <v>20250</v>
      </c>
      <c r="K139" s="260">
        <f t="shared" si="14"/>
        <v>8.3702882483370281E-3</v>
      </c>
      <c r="L139" s="256">
        <f t="shared" si="15"/>
        <v>1.9946761313220942</v>
      </c>
      <c r="M139" s="255">
        <f t="shared" si="16"/>
        <v>13488</v>
      </c>
      <c r="N139" s="254">
        <f t="shared" si="17"/>
        <v>0.92691978304310596</v>
      </c>
      <c r="O139" s="248">
        <f t="shared" si="18"/>
        <v>9741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356283</v>
      </c>
      <c r="D140" s="248">
        <v>103133</v>
      </c>
      <c r="E140" s="248">
        <v>181693</v>
      </c>
      <c r="F140" s="248">
        <v>342343</v>
      </c>
      <c r="G140" s="254">
        <f t="shared" si="12"/>
        <v>0.8841837605191174</v>
      </c>
      <c r="H140" s="261">
        <f t="shared" si="13"/>
        <v>160650</v>
      </c>
      <c r="I140" s="256">
        <f t="shared" si="14"/>
        <v>0.33669295551352751</v>
      </c>
      <c r="J140" s="248">
        <v>341923</v>
      </c>
      <c r="K140" s="256">
        <f t="shared" si="14"/>
        <v>0.74210088691796006</v>
      </c>
      <c r="L140" s="256">
        <f t="shared" si="15"/>
        <v>-1.2268397484394011E-3</v>
      </c>
      <c r="M140" s="255">
        <f t="shared" si="16"/>
        <v>-420</v>
      </c>
      <c r="N140" s="254">
        <f t="shared" si="17"/>
        <v>-4.0305038410477056E-2</v>
      </c>
      <c r="O140" s="248">
        <f t="shared" si="18"/>
        <v>-14360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31009</v>
      </c>
      <c r="D141" s="248">
        <v>30584</v>
      </c>
      <c r="E141" s="248">
        <v>44398</v>
      </c>
      <c r="F141" s="248">
        <v>48630</v>
      </c>
      <c r="G141" s="254">
        <f t="shared" si="12"/>
        <v>9.531960899139591E-2</v>
      </c>
      <c r="H141" s="261">
        <f t="shared" si="13"/>
        <v>4232</v>
      </c>
      <c r="I141" s="256">
        <f t="shared" si="14"/>
        <v>4.7827408261956111E-2</v>
      </c>
      <c r="J141" s="248">
        <v>55684</v>
      </c>
      <c r="K141" s="260">
        <f t="shared" si="14"/>
        <v>1.9549150036954916E-2</v>
      </c>
      <c r="L141" s="256">
        <f t="shared" si="15"/>
        <v>0.14505449311124829</v>
      </c>
      <c r="M141" s="255">
        <f t="shared" si="16"/>
        <v>7054</v>
      </c>
      <c r="N141" s="254">
        <f t="shared" si="17"/>
        <v>0.79573672159695574</v>
      </c>
      <c r="O141" s="248">
        <f t="shared" si="18"/>
        <v>24675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120142</v>
      </c>
      <c r="D142" s="248">
        <v>61571</v>
      </c>
      <c r="E142" s="248">
        <v>104557</v>
      </c>
      <c r="F142" s="248">
        <v>134886</v>
      </c>
      <c r="G142" s="254">
        <f t="shared" si="12"/>
        <v>0.29007144428397913</v>
      </c>
      <c r="H142" s="261">
        <f t="shared" si="13"/>
        <v>30329</v>
      </c>
      <c r="I142" s="256">
        <f t="shared" si="14"/>
        <v>0.13265983530376749</v>
      </c>
      <c r="J142" s="248">
        <v>146430</v>
      </c>
      <c r="K142" s="256">
        <f t="shared" si="14"/>
        <v>0.14010070214338508</v>
      </c>
      <c r="L142" s="256">
        <f t="shared" si="15"/>
        <v>8.5583381522174262E-2</v>
      </c>
      <c r="M142" s="255">
        <f t="shared" si="16"/>
        <v>11544</v>
      </c>
      <c r="N142" s="254">
        <f t="shared" si="17"/>
        <v>0.21880774416939963</v>
      </c>
      <c r="O142" s="248">
        <f t="shared" si="18"/>
        <v>26288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37119</v>
      </c>
      <c r="D143" s="248">
        <v>16023</v>
      </c>
      <c r="E143" s="248">
        <v>21732</v>
      </c>
      <c r="F143" s="248">
        <v>33809</v>
      </c>
      <c r="G143" s="254">
        <f t="shared" si="12"/>
        <v>0.55572427756304066</v>
      </c>
      <c r="H143" s="261">
        <f t="shared" si="13"/>
        <v>12077</v>
      </c>
      <c r="I143" s="256">
        <f t="shared" si="14"/>
        <v>3.3251014721950939E-2</v>
      </c>
      <c r="J143" s="248">
        <v>37722</v>
      </c>
      <c r="K143" s="260">
        <f t="shared" si="14"/>
        <v>5.5788063562453805E-2</v>
      </c>
      <c r="L143" s="256">
        <f t="shared" si="15"/>
        <v>0.11573841284864983</v>
      </c>
      <c r="M143" s="255">
        <f t="shared" si="16"/>
        <v>3913</v>
      </c>
      <c r="N143" s="254">
        <f t="shared" si="17"/>
        <v>1.6245049705002845E-2</v>
      </c>
      <c r="O143" s="248">
        <f t="shared" si="18"/>
        <v>603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45577</v>
      </c>
      <c r="D144" s="248">
        <v>26839</v>
      </c>
      <c r="E144" s="248">
        <v>45216</v>
      </c>
      <c r="F144" s="248">
        <v>29061</v>
      </c>
      <c r="G144" s="254">
        <f t="shared" si="12"/>
        <v>-0.35728503184713378</v>
      </c>
      <c r="H144" s="261">
        <f t="shared" si="13"/>
        <v>-16155</v>
      </c>
      <c r="I144" s="256">
        <f t="shared" si="14"/>
        <v>2.8581375930510109E-2</v>
      </c>
      <c r="J144" s="248">
        <v>32018</v>
      </c>
      <c r="K144" s="256">
        <f t="shared" si="14"/>
        <v>-7.4625831485587588E-2</v>
      </c>
      <c r="L144" s="256">
        <f t="shared" si="15"/>
        <v>0.10175148824885594</v>
      </c>
      <c r="M144" s="255">
        <f t="shared" si="16"/>
        <v>2957</v>
      </c>
      <c r="N144" s="254">
        <f t="shared" si="17"/>
        <v>-0.29749654430962991</v>
      </c>
      <c r="O144" s="248">
        <f t="shared" si="18"/>
        <v>-13559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41904</v>
      </c>
      <c r="D145" s="248">
        <v>24273</v>
      </c>
      <c r="E145" s="248">
        <v>26311</v>
      </c>
      <c r="F145" s="248">
        <v>32375</v>
      </c>
      <c r="G145" s="254">
        <f t="shared" si="12"/>
        <v>0.23047394625821904</v>
      </c>
      <c r="H145" s="261">
        <f t="shared" si="13"/>
        <v>6064</v>
      </c>
      <c r="I145" s="256">
        <f t="shared" si="14"/>
        <v>3.1840681523356555E-2</v>
      </c>
      <c r="J145" s="248">
        <v>47068</v>
      </c>
      <c r="K145" s="260">
        <f t="shared" si="14"/>
        <v>2.8011825572801182E-2</v>
      </c>
      <c r="L145" s="256">
        <f t="shared" si="15"/>
        <v>0.45383783783783782</v>
      </c>
      <c r="M145" s="255">
        <f t="shared" si="16"/>
        <v>14693</v>
      </c>
      <c r="N145" s="254">
        <f t="shared" si="17"/>
        <v>0.12323405880106919</v>
      </c>
      <c r="O145" s="248">
        <f t="shared" si="18"/>
        <v>5164</v>
      </c>
      <c r="Q145" s="29"/>
      <c r="R145" s="79"/>
      <c r="Z145" s="1"/>
    </row>
    <row r="146" spans="2:31" s="4" customFormat="1" x14ac:dyDescent="0.25">
      <c r="B146" s="231" t="s">
        <v>196</v>
      </c>
      <c r="C146" s="248">
        <f>C136-SUM(C137:C145)</f>
        <v>54208</v>
      </c>
      <c r="D146" s="248">
        <f>D136-SUM(D137:D145)</f>
        <v>22164</v>
      </c>
      <c r="E146" s="248">
        <f>E136-SUM(E137:E145)</f>
        <v>40392</v>
      </c>
      <c r="F146" s="248">
        <f>F136-SUM(F137:F145)</f>
        <v>57756</v>
      </c>
      <c r="G146" s="254">
        <f t="shared" si="12"/>
        <v>0.42988710635769456</v>
      </c>
      <c r="H146" s="261">
        <f t="shared" si="13"/>
        <v>17364</v>
      </c>
      <c r="I146" s="256">
        <f t="shared" si="14"/>
        <v>5.6802792341713704E-2</v>
      </c>
      <c r="J146" s="248">
        <f>J136-SUM(J137:J145)</f>
        <v>59696</v>
      </c>
      <c r="K146" s="256">
        <f t="shared" si="14"/>
        <v>8.0210643015521069E-2</v>
      </c>
      <c r="L146" s="256">
        <f t="shared" si="15"/>
        <v>3.3589583766188813E-2</v>
      </c>
      <c r="M146" s="255">
        <f t="shared" si="16"/>
        <v>1940</v>
      </c>
      <c r="N146" s="254">
        <f t="shared" si="17"/>
        <v>0.10123966942148765</v>
      </c>
      <c r="O146" s="248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07177-0469-436F-AA28-05970396084A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195</v>
      </c>
      <c r="C6" s="239">
        <v>437092</v>
      </c>
      <c r="D6" s="239">
        <v>162991</v>
      </c>
      <c r="E6" s="239">
        <v>227881</v>
      </c>
      <c r="F6" s="240">
        <f>E6/$E$6</f>
        <v>1</v>
      </c>
      <c r="G6" s="239">
        <v>401631</v>
      </c>
      <c r="H6" s="240">
        <f>G6/E6-1</f>
        <v>0.76245935378552843</v>
      </c>
      <c r="I6" s="239">
        <f>G6-E6</f>
        <v>173750</v>
      </c>
      <c r="J6" s="240">
        <f>G6/$G$6</f>
        <v>1</v>
      </c>
      <c r="K6" s="239">
        <v>425404</v>
      </c>
      <c r="L6" s="240">
        <f>K6/G6-1</f>
        <v>5.9191148093648227E-2</v>
      </c>
      <c r="M6" s="239">
        <f>K6-G6</f>
        <v>23773</v>
      </c>
      <c r="N6" s="240">
        <f>K6/$K$6</f>
        <v>1</v>
      </c>
      <c r="O6" s="239">
        <v>436787</v>
      </c>
      <c r="P6" s="240">
        <f>O6/K6-1</f>
        <v>2.6758093482901035E-2</v>
      </c>
      <c r="Q6" s="239">
        <f>O6-K6</f>
        <v>11383</v>
      </c>
      <c r="R6" s="240">
        <f>IFERROR(O6/C6-1,"-")</f>
        <v>-6.9779359951682718E-4</v>
      </c>
      <c r="S6" s="239">
        <f>O6-C6</f>
        <v>-305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31" t="s">
        <v>44</v>
      </c>
      <c r="C7" s="248">
        <v>78009</v>
      </c>
      <c r="D7" s="248">
        <v>24286</v>
      </c>
      <c r="E7" s="248">
        <v>82985</v>
      </c>
      <c r="F7" s="254">
        <f t="shared" ref="F7:F16" si="0">E7/$E$6</f>
        <v>0.36415936387851555</v>
      </c>
      <c r="G7" s="248">
        <v>86269</v>
      </c>
      <c r="H7" s="256">
        <f>G7/E7-1</f>
        <v>3.9573416882569212E-2</v>
      </c>
      <c r="I7" s="255">
        <f>G7-E7</f>
        <v>3284</v>
      </c>
      <c r="J7" s="254">
        <f>G7/$G$6</f>
        <v>0.21479666659197125</v>
      </c>
      <c r="K7" s="248">
        <v>74723</v>
      </c>
      <c r="L7" s="256">
        <f>K7/G7-1</f>
        <v>-0.13383718369286768</v>
      </c>
      <c r="M7" s="255">
        <f>K7-G7</f>
        <v>-11546</v>
      </c>
      <c r="N7" s="254">
        <f>K7/$K$6</f>
        <v>0.17565185094639449</v>
      </c>
      <c r="O7" s="248">
        <v>71166</v>
      </c>
      <c r="P7" s="256">
        <f>O7/K7-1</f>
        <v>-4.7602478487212774E-2</v>
      </c>
      <c r="Q7" s="255">
        <f>O7-K7</f>
        <v>-3557</v>
      </c>
      <c r="R7" s="256">
        <f t="shared" ref="R7:R16" si="1">IFERROR(O7/C7-1,"-")</f>
        <v>-8.7720647617582581E-2</v>
      </c>
      <c r="S7" s="255">
        <f t="shared" ref="S7:S16" si="2">O7-C7</f>
        <v>-6843</v>
      </c>
      <c r="T7" s="254">
        <f>O7/$O$6</f>
        <v>0.16293067330300581</v>
      </c>
      <c r="V7" s="29"/>
      <c r="W7" s="79"/>
      <c r="AE7" s="1" t="s">
        <v>170</v>
      </c>
    </row>
    <row r="8" spans="1:31" s="4" customFormat="1" x14ac:dyDescent="0.25">
      <c r="B8" s="231" t="s">
        <v>45</v>
      </c>
      <c r="C8" s="248">
        <v>53903</v>
      </c>
      <c r="D8" s="248">
        <v>15074</v>
      </c>
      <c r="E8" s="248">
        <v>20665</v>
      </c>
      <c r="F8" s="254">
        <f t="shared" si="0"/>
        <v>9.068329522865004E-2</v>
      </c>
      <c r="G8" s="248">
        <v>51989</v>
      </c>
      <c r="H8" s="256">
        <f t="shared" ref="H8:H16" si="3">G8/E8-1</f>
        <v>1.5157996612630051</v>
      </c>
      <c r="I8" s="255">
        <f t="shared" ref="I8:I16" si="4">G8-E8</f>
        <v>31324</v>
      </c>
      <c r="J8" s="254">
        <f t="shared" ref="J8:J16" si="5">G8/$G$6</f>
        <v>0.12944468927946298</v>
      </c>
      <c r="K8" s="248">
        <v>46271</v>
      </c>
      <c r="L8" s="256">
        <f t="shared" ref="L8:L16" si="6">K8/G8-1</f>
        <v>-0.10998480447787029</v>
      </c>
      <c r="M8" s="255">
        <f t="shared" ref="M8:M16" si="7">K8-G8</f>
        <v>-5718</v>
      </c>
      <c r="N8" s="254">
        <f t="shared" ref="N8:N16" si="8">K8/$K$6</f>
        <v>0.10876954612556534</v>
      </c>
      <c r="O8" s="248">
        <v>43579</v>
      </c>
      <c r="P8" s="256">
        <f t="shared" ref="P8:P16" si="9">O8/K8-1</f>
        <v>-5.8178988999589398E-2</v>
      </c>
      <c r="Q8" s="255">
        <f t="shared" ref="Q8:Q16" si="10">O8-K8</f>
        <v>-2692</v>
      </c>
      <c r="R8" s="256">
        <f t="shared" si="1"/>
        <v>-0.19152922842884446</v>
      </c>
      <c r="S8" s="255">
        <f t="shared" si="2"/>
        <v>-10324</v>
      </c>
      <c r="T8" s="254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1" t="s">
        <v>46</v>
      </c>
      <c r="C9" s="248">
        <v>3134</v>
      </c>
      <c r="D9" s="248">
        <v>585</v>
      </c>
      <c r="E9" s="248">
        <v>1634</v>
      </c>
      <c r="F9" s="249">
        <f t="shared" si="0"/>
        <v>7.1704091170391561E-3</v>
      </c>
      <c r="G9" s="248">
        <v>1808</v>
      </c>
      <c r="H9" s="260">
        <f t="shared" si="3"/>
        <v>0.10648714810281512</v>
      </c>
      <c r="I9" s="251">
        <f t="shared" si="4"/>
        <v>174</v>
      </c>
      <c r="J9" s="249">
        <f t="shared" si="5"/>
        <v>4.50164454437033E-3</v>
      </c>
      <c r="K9" s="248">
        <v>3786</v>
      </c>
      <c r="L9" s="256">
        <f t="shared" si="6"/>
        <v>1.0940265486725664</v>
      </c>
      <c r="M9" s="255">
        <f t="shared" si="7"/>
        <v>1978</v>
      </c>
      <c r="N9" s="254">
        <f t="shared" si="8"/>
        <v>8.899775272446897E-3</v>
      </c>
      <c r="O9" s="248">
        <v>2602</v>
      </c>
      <c r="P9" s="256">
        <f t="shared" si="9"/>
        <v>-0.31273111463285785</v>
      </c>
      <c r="Q9" s="255">
        <f t="shared" si="10"/>
        <v>-1184</v>
      </c>
      <c r="R9" s="256">
        <f t="shared" si="1"/>
        <v>-0.16975111678366306</v>
      </c>
      <c r="S9" s="255">
        <f t="shared" si="2"/>
        <v>-532</v>
      </c>
      <c r="T9" s="254">
        <f t="shared" si="11"/>
        <v>5.9571370027038349E-3</v>
      </c>
      <c r="V9" s="29"/>
      <c r="W9" s="79"/>
      <c r="AE9" s="1"/>
    </row>
    <row r="10" spans="1:31" s="4" customFormat="1" x14ac:dyDescent="0.25">
      <c r="B10" s="231" t="s">
        <v>48</v>
      </c>
      <c r="C10" s="248">
        <v>198566</v>
      </c>
      <c r="D10" s="248">
        <v>48691</v>
      </c>
      <c r="E10" s="248">
        <v>62274</v>
      </c>
      <c r="F10" s="254">
        <f t="shared" si="0"/>
        <v>0.27327420890728055</v>
      </c>
      <c r="G10" s="248">
        <v>166478</v>
      </c>
      <c r="H10" s="256">
        <f t="shared" si="3"/>
        <v>1.6733147059768121</v>
      </c>
      <c r="I10" s="255">
        <f t="shared" si="4"/>
        <v>104204</v>
      </c>
      <c r="J10" s="254">
        <f t="shared" si="5"/>
        <v>0.41450485644783397</v>
      </c>
      <c r="K10" s="248">
        <v>177967</v>
      </c>
      <c r="L10" s="256">
        <f t="shared" si="6"/>
        <v>6.9012121721789166E-2</v>
      </c>
      <c r="M10" s="255">
        <f t="shared" si="7"/>
        <v>11489</v>
      </c>
      <c r="N10" s="254">
        <f t="shared" si="8"/>
        <v>0.41834820547056445</v>
      </c>
      <c r="O10" s="248">
        <v>192817</v>
      </c>
      <c r="P10" s="256">
        <f t="shared" si="9"/>
        <v>8.3442435957228112E-2</v>
      </c>
      <c r="Q10" s="255">
        <f t="shared" si="10"/>
        <v>14850</v>
      </c>
      <c r="R10" s="256">
        <f t="shared" si="1"/>
        <v>-2.8952590070807638E-2</v>
      </c>
      <c r="S10" s="255">
        <f t="shared" si="2"/>
        <v>-5749</v>
      </c>
      <c r="T10" s="254">
        <f>O10/$O$6</f>
        <v>0.44144399902011738</v>
      </c>
      <c r="V10" s="29"/>
      <c r="W10" s="79"/>
      <c r="AE10" s="1"/>
    </row>
    <row r="11" spans="1:31" s="4" customFormat="1" x14ac:dyDescent="0.25">
      <c r="B11" s="231" t="s">
        <v>50</v>
      </c>
      <c r="C11" s="248">
        <v>12779</v>
      </c>
      <c r="D11" s="248">
        <v>14075</v>
      </c>
      <c r="E11" s="248">
        <v>13146</v>
      </c>
      <c r="F11" s="249">
        <f t="shared" si="0"/>
        <v>5.7688003826558601E-2</v>
      </c>
      <c r="G11" s="248">
        <v>20322</v>
      </c>
      <c r="H11" s="260">
        <f t="shared" si="3"/>
        <v>0.5458694659972616</v>
      </c>
      <c r="I11" s="251">
        <f t="shared" si="4"/>
        <v>7176</v>
      </c>
      <c r="J11" s="249">
        <f t="shared" si="5"/>
        <v>5.0598683866534204E-2</v>
      </c>
      <c r="K11" s="248">
        <v>23017</v>
      </c>
      <c r="L11" s="256">
        <f t="shared" si="6"/>
        <v>0.13261490010825705</v>
      </c>
      <c r="M11" s="255">
        <f t="shared" si="7"/>
        <v>2695</v>
      </c>
      <c r="N11" s="254">
        <f t="shared" si="8"/>
        <v>5.4106214328027008E-2</v>
      </c>
      <c r="O11" s="248">
        <v>23606</v>
      </c>
      <c r="P11" s="256">
        <f t="shared" si="9"/>
        <v>2.5589781465872985E-2</v>
      </c>
      <c r="Q11" s="255">
        <f t="shared" si="10"/>
        <v>589</v>
      </c>
      <c r="R11" s="256">
        <f t="shared" si="1"/>
        <v>0.84724939353627038</v>
      </c>
      <c r="S11" s="255">
        <f t="shared" si="2"/>
        <v>10827</v>
      </c>
      <c r="T11" s="254">
        <f t="shared" si="11"/>
        <v>5.4044648764729718E-2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38605</v>
      </c>
      <c r="D12" s="248">
        <v>16211</v>
      </c>
      <c r="E12" s="248">
        <v>28149</v>
      </c>
      <c r="F12" s="254">
        <f t="shared" si="0"/>
        <v>0.12352499769616598</v>
      </c>
      <c r="G12" s="248">
        <v>40360</v>
      </c>
      <c r="H12" s="256">
        <f t="shared" si="3"/>
        <v>0.43379871398628733</v>
      </c>
      <c r="I12" s="255">
        <f t="shared" si="4"/>
        <v>12211</v>
      </c>
      <c r="J12" s="254">
        <f t="shared" si="5"/>
        <v>0.10049025100154121</v>
      </c>
      <c r="K12" s="248">
        <v>53032</v>
      </c>
      <c r="L12" s="256">
        <f t="shared" si="6"/>
        <v>0.31397423191278495</v>
      </c>
      <c r="M12" s="255">
        <f t="shared" si="7"/>
        <v>12672</v>
      </c>
      <c r="N12" s="254">
        <f t="shared" si="8"/>
        <v>0.12466267359968407</v>
      </c>
      <c r="O12" s="248">
        <v>52211</v>
      </c>
      <c r="P12" s="256">
        <f t="shared" si="9"/>
        <v>-1.5481218886709947E-2</v>
      </c>
      <c r="Q12" s="255">
        <f t="shared" si="10"/>
        <v>-821</v>
      </c>
      <c r="R12" s="256">
        <f t="shared" si="1"/>
        <v>0.35244139360186511</v>
      </c>
      <c r="S12" s="255">
        <f t="shared" si="2"/>
        <v>13606</v>
      </c>
      <c r="T12" s="254">
        <f t="shared" si="11"/>
        <v>0.11953423522220212</v>
      </c>
      <c r="V12" s="29"/>
      <c r="W12" s="79"/>
      <c r="AE12" s="1"/>
    </row>
    <row r="13" spans="1:31" s="4" customFormat="1" x14ac:dyDescent="0.25">
      <c r="B13" s="231" t="s">
        <v>49</v>
      </c>
      <c r="C13" s="248">
        <v>11956</v>
      </c>
      <c r="D13" s="248">
        <v>4338</v>
      </c>
      <c r="E13" s="248">
        <v>5340</v>
      </c>
      <c r="F13" s="249">
        <f t="shared" si="0"/>
        <v>2.3433283160948039E-2</v>
      </c>
      <c r="G13" s="248">
        <v>11063</v>
      </c>
      <c r="H13" s="260">
        <f t="shared" si="3"/>
        <v>1.0717228464419475</v>
      </c>
      <c r="I13" s="251">
        <f t="shared" si="4"/>
        <v>5723</v>
      </c>
      <c r="J13" s="249">
        <f t="shared" si="5"/>
        <v>2.7545184510159824E-2</v>
      </c>
      <c r="K13" s="248">
        <v>17875</v>
      </c>
      <c r="L13" s="256">
        <f t="shared" si="6"/>
        <v>0.61574618096357225</v>
      </c>
      <c r="M13" s="255">
        <f t="shared" si="7"/>
        <v>6812</v>
      </c>
      <c r="N13" s="254">
        <f t="shared" si="8"/>
        <v>4.2018880875591205E-2</v>
      </c>
      <c r="O13" s="248">
        <v>15605</v>
      </c>
      <c r="P13" s="256">
        <f t="shared" si="9"/>
        <v>-0.12699300699300697</v>
      </c>
      <c r="Q13" s="255">
        <f t="shared" si="10"/>
        <v>-2270</v>
      </c>
      <c r="R13" s="256">
        <f t="shared" si="1"/>
        <v>0.30520240883238547</v>
      </c>
      <c r="S13" s="255">
        <f t="shared" si="2"/>
        <v>3649</v>
      </c>
      <c r="T13" s="254">
        <f t="shared" si="11"/>
        <v>3.5726795898229573E-2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12394</v>
      </c>
      <c r="D14" s="248">
        <v>2990</v>
      </c>
      <c r="E14" s="248">
        <v>7676</v>
      </c>
      <c r="F14" s="254">
        <f t="shared" si="0"/>
        <v>3.3684247480044407E-2</v>
      </c>
      <c r="G14" s="248">
        <v>6342</v>
      </c>
      <c r="H14" s="256">
        <f t="shared" si="3"/>
        <v>-0.17378843147472645</v>
      </c>
      <c r="I14" s="255">
        <f t="shared" si="4"/>
        <v>-1334</v>
      </c>
      <c r="J14" s="254">
        <f t="shared" si="5"/>
        <v>1.5790613772343271E-2</v>
      </c>
      <c r="K14" s="248">
        <v>7983</v>
      </c>
      <c r="L14" s="256">
        <f t="shared" si="6"/>
        <v>0.25875118259224217</v>
      </c>
      <c r="M14" s="255">
        <f t="shared" si="7"/>
        <v>1641</v>
      </c>
      <c r="N14" s="254">
        <f t="shared" si="8"/>
        <v>1.8765690966704593E-2</v>
      </c>
      <c r="O14" s="248">
        <v>6844</v>
      </c>
      <c r="P14" s="256">
        <f t="shared" si="9"/>
        <v>-0.14267819115620695</v>
      </c>
      <c r="Q14" s="255">
        <f t="shared" si="10"/>
        <v>-1139</v>
      </c>
      <c r="R14" s="256">
        <f t="shared" si="1"/>
        <v>-0.44779732128449246</v>
      </c>
      <c r="S14" s="255">
        <f t="shared" si="2"/>
        <v>-5550</v>
      </c>
      <c r="T14" s="254">
        <f t="shared" si="11"/>
        <v>1.5668964506727535E-2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12693</v>
      </c>
      <c r="D15" s="248">
        <v>7354</v>
      </c>
      <c r="E15" s="248">
        <v>1344</v>
      </c>
      <c r="F15" s="249">
        <f t="shared" si="0"/>
        <v>5.8978150876992817E-3</v>
      </c>
      <c r="G15" s="248">
        <v>5704</v>
      </c>
      <c r="H15" s="260">
        <f t="shared" si="3"/>
        <v>3.2440476190476186</v>
      </c>
      <c r="I15" s="251">
        <f t="shared" si="4"/>
        <v>4360</v>
      </c>
      <c r="J15" s="249">
        <f t="shared" si="5"/>
        <v>1.4202090974053297E-2</v>
      </c>
      <c r="K15" s="248">
        <v>9147</v>
      </c>
      <c r="L15" s="256">
        <f t="shared" si="6"/>
        <v>0.60361150070126235</v>
      </c>
      <c r="M15" s="255">
        <f t="shared" si="7"/>
        <v>3443</v>
      </c>
      <c r="N15" s="254">
        <f t="shared" si="8"/>
        <v>2.1501913475190641E-2</v>
      </c>
      <c r="O15" s="248">
        <v>15926</v>
      </c>
      <c r="P15" s="256">
        <f t="shared" si="9"/>
        <v>0.74111730622061889</v>
      </c>
      <c r="Q15" s="255">
        <f t="shared" si="10"/>
        <v>6779</v>
      </c>
      <c r="R15" s="256">
        <f t="shared" si="1"/>
        <v>0.25470731899472154</v>
      </c>
      <c r="S15" s="255">
        <f t="shared" si="2"/>
        <v>3233</v>
      </c>
      <c r="T15" s="254">
        <f t="shared" si="11"/>
        <v>3.6461707880500106E-2</v>
      </c>
      <c r="V15" s="29"/>
      <c r="W15" s="79"/>
      <c r="AE15" s="1"/>
    </row>
    <row r="16" spans="1:31" s="4" customFormat="1" x14ac:dyDescent="0.25">
      <c r="B16" s="231" t="s">
        <v>196</v>
      </c>
      <c r="C16" s="248">
        <f>C6-SUM(C7:C15)</f>
        <v>15053</v>
      </c>
      <c r="D16" s="248">
        <f>D6-SUM(D7:D15)</f>
        <v>29387</v>
      </c>
      <c r="E16" s="248">
        <f>E6-SUM(E7:E15)</f>
        <v>4668</v>
      </c>
      <c r="F16" s="254">
        <f t="shared" si="0"/>
        <v>2.0484375617098399E-2</v>
      </c>
      <c r="G16" s="248">
        <f>G6-SUM(G7:G15)</f>
        <v>11296</v>
      </c>
      <c r="H16" s="256">
        <f t="shared" si="3"/>
        <v>1.4198800342759212</v>
      </c>
      <c r="I16" s="255">
        <f t="shared" si="4"/>
        <v>6628</v>
      </c>
      <c r="J16" s="254">
        <f t="shared" si="5"/>
        <v>2.8125319011729672E-2</v>
      </c>
      <c r="K16" s="248">
        <f>K6-SUM(K7:K15)</f>
        <v>11603</v>
      </c>
      <c r="L16" s="256">
        <f t="shared" si="6"/>
        <v>2.7177762039660047E-2</v>
      </c>
      <c r="M16" s="255">
        <f t="shared" si="7"/>
        <v>307</v>
      </c>
      <c r="N16" s="254">
        <f t="shared" si="8"/>
        <v>2.7275248939831312E-2</v>
      </c>
      <c r="O16" s="248">
        <f>O6-SUM(O7:O15)</f>
        <v>12431</v>
      </c>
      <c r="P16" s="256">
        <f t="shared" si="9"/>
        <v>7.1360854951305619E-2</v>
      </c>
      <c r="Q16" s="255">
        <f t="shared" si="10"/>
        <v>828</v>
      </c>
      <c r="R16" s="256">
        <f t="shared" si="1"/>
        <v>-0.17418454793064508</v>
      </c>
      <c r="S16" s="255">
        <f t="shared" si="2"/>
        <v>-2622</v>
      </c>
      <c r="T16" s="254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178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0" t="s">
        <v>166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167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168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169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170</v>
      </c>
    </row>
    <row r="49" spans="2:31" s="4" customFormat="1" hidden="1" x14ac:dyDescent="0.25">
      <c r="B49" s="231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1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175</v>
      </c>
    </row>
    <row r="52" spans="2:31" s="4" customFormat="1" hidden="1" x14ac:dyDescent="0.25">
      <c r="B52" s="265" t="s">
        <v>176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195</v>
      </c>
      <c r="C136" s="224">
        <v>632407</v>
      </c>
      <c r="D136" s="224">
        <v>248294</v>
      </c>
      <c r="E136" s="224">
        <v>384253</v>
      </c>
      <c r="F136" s="224">
        <v>593573</v>
      </c>
      <c r="G136" s="225">
        <f>F136/E136-1</f>
        <v>0.54474525898301374</v>
      </c>
      <c r="H136" s="224">
        <f>F136-E136</f>
        <v>209320</v>
      </c>
      <c r="I136" s="225">
        <f>F136/F$136</f>
        <v>1</v>
      </c>
      <c r="J136" s="224">
        <v>612478</v>
      </c>
      <c r="K136" s="225">
        <f>H136/H$136</f>
        <v>1</v>
      </c>
      <c r="L136" s="225">
        <f>J136/F136-1</f>
        <v>3.1849494501939857E-2</v>
      </c>
      <c r="M136" s="224">
        <f>J136-F136</f>
        <v>18905</v>
      </c>
      <c r="N136" s="225">
        <f>J136/C136-1</f>
        <v>-3.1512933917556274E-2</v>
      </c>
      <c r="O136" s="224">
        <f>J136-C136</f>
        <v>-19929</v>
      </c>
      <c r="Q136" s="29"/>
      <c r="R136" s="79"/>
      <c r="Z136" s="1" t="s">
        <v>168</v>
      </c>
      <c r="AE136"/>
    </row>
    <row r="137" spans="1:31" s="4" customFormat="1" x14ac:dyDescent="0.25">
      <c r="B137" s="231" t="s">
        <v>44</v>
      </c>
      <c r="C137" s="248">
        <v>109920</v>
      </c>
      <c r="D137" s="248">
        <v>49521</v>
      </c>
      <c r="E137" s="248">
        <v>120918</v>
      </c>
      <c r="F137" s="248">
        <v>120397</v>
      </c>
      <c r="G137" s="254">
        <f t="shared" ref="G137:G146" si="12">F137/E137-1</f>
        <v>-4.3087050728592979E-3</v>
      </c>
      <c r="H137" s="261">
        <f t="shared" ref="H137:H146" si="13">F137-E137</f>
        <v>-521</v>
      </c>
      <c r="I137" s="256">
        <f t="shared" ref="I137:K146" si="14">F137/F$136</f>
        <v>0.20283436072732419</v>
      </c>
      <c r="J137" s="248">
        <v>106138</v>
      </c>
      <c r="K137" s="256">
        <f t="shared" si="14"/>
        <v>-2.4890120389833748E-3</v>
      </c>
      <c r="L137" s="256">
        <f t="shared" ref="L137:L146" si="15">J137/F137-1</f>
        <v>-0.11843318355108512</v>
      </c>
      <c r="M137" s="255">
        <f t="shared" ref="M137:M146" si="16">J137-F137</f>
        <v>-14259</v>
      </c>
      <c r="N137" s="254">
        <f t="shared" ref="N137:N145" si="17">J137/C137-1</f>
        <v>-3.4406841339155725E-2</v>
      </c>
      <c r="O137" s="248">
        <f t="shared" ref="O137:O146" si="18">J137-C137</f>
        <v>-3782</v>
      </c>
      <c r="Q137" s="29"/>
      <c r="R137" s="79"/>
      <c r="Z137" s="1" t="s">
        <v>170</v>
      </c>
    </row>
    <row r="138" spans="1:31" s="4" customFormat="1" x14ac:dyDescent="0.25">
      <c r="B138" s="231" t="s">
        <v>45</v>
      </c>
      <c r="C138" s="248">
        <v>76491</v>
      </c>
      <c r="D138" s="248">
        <v>26848</v>
      </c>
      <c r="E138" s="248">
        <v>39986</v>
      </c>
      <c r="F138" s="248">
        <v>75857</v>
      </c>
      <c r="G138" s="254">
        <f t="shared" si="12"/>
        <v>0.89708898114340019</v>
      </c>
      <c r="H138" s="261">
        <f t="shared" si="13"/>
        <v>35871</v>
      </c>
      <c r="I138" s="256">
        <f t="shared" si="14"/>
        <v>0.12779725492904831</v>
      </c>
      <c r="J138" s="248">
        <v>67064</v>
      </c>
      <c r="K138" s="256">
        <f t="shared" si="14"/>
        <v>0.17136919549015861</v>
      </c>
      <c r="L138" s="256">
        <f t="shared" si="15"/>
        <v>-0.1159154725338466</v>
      </c>
      <c r="M138" s="255">
        <f t="shared" si="16"/>
        <v>-8793</v>
      </c>
      <c r="N138" s="254">
        <f t="shared" si="17"/>
        <v>-0.12324325737668484</v>
      </c>
      <c r="O138" s="248">
        <f t="shared" si="18"/>
        <v>-9427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4565</v>
      </c>
      <c r="D139" s="248">
        <v>681</v>
      </c>
      <c r="E139" s="248">
        <v>2535</v>
      </c>
      <c r="F139" s="248">
        <v>3247</v>
      </c>
      <c r="G139" s="254">
        <f t="shared" si="12"/>
        <v>0.28086785009861925</v>
      </c>
      <c r="H139" s="262">
        <f t="shared" si="13"/>
        <v>712</v>
      </c>
      <c r="I139" s="260">
        <f t="shared" si="14"/>
        <v>5.4702622929277446E-3</v>
      </c>
      <c r="J139" s="248">
        <v>5439</v>
      </c>
      <c r="K139" s="260">
        <f t="shared" si="14"/>
        <v>3.4014905407987769E-3</v>
      </c>
      <c r="L139" s="256">
        <f t="shared" si="15"/>
        <v>0.67508469356328926</v>
      </c>
      <c r="M139" s="255">
        <f t="shared" si="16"/>
        <v>2192</v>
      </c>
      <c r="N139" s="254">
        <f t="shared" si="17"/>
        <v>0.1914567360350492</v>
      </c>
      <c r="O139" s="248">
        <f t="shared" si="18"/>
        <v>874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284219</v>
      </c>
      <c r="D140" s="248">
        <v>74813</v>
      </c>
      <c r="E140" s="248">
        <v>114704</v>
      </c>
      <c r="F140" s="248">
        <v>244952</v>
      </c>
      <c r="G140" s="254">
        <f t="shared" si="12"/>
        <v>1.1355140186915889</v>
      </c>
      <c r="H140" s="261">
        <f t="shared" si="13"/>
        <v>130248</v>
      </c>
      <c r="I140" s="256">
        <f t="shared" si="14"/>
        <v>0.4126737570610523</v>
      </c>
      <c r="J140" s="248">
        <v>249820</v>
      </c>
      <c r="K140" s="256">
        <f t="shared" si="14"/>
        <v>0.62224345499713363</v>
      </c>
      <c r="L140" s="256">
        <f t="shared" si="15"/>
        <v>1.987328129592747E-2</v>
      </c>
      <c r="M140" s="255">
        <f t="shared" si="16"/>
        <v>4868</v>
      </c>
      <c r="N140" s="254">
        <f t="shared" si="17"/>
        <v>-0.12102991003416375</v>
      </c>
      <c r="O140" s="248">
        <f t="shared" si="18"/>
        <v>-34399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19123</v>
      </c>
      <c r="D141" s="248">
        <v>25621</v>
      </c>
      <c r="E141" s="248">
        <v>20278</v>
      </c>
      <c r="F141" s="248">
        <v>32271</v>
      </c>
      <c r="G141" s="254">
        <f t="shared" si="12"/>
        <v>0.59142913502317773</v>
      </c>
      <c r="H141" s="262">
        <f t="shared" si="13"/>
        <v>11993</v>
      </c>
      <c r="I141" s="260">
        <f t="shared" si="14"/>
        <v>5.4367365092414917E-2</v>
      </c>
      <c r="J141" s="248">
        <v>36164</v>
      </c>
      <c r="K141" s="260">
        <f t="shared" si="14"/>
        <v>5.7295050640168162E-2</v>
      </c>
      <c r="L141" s="256">
        <f t="shared" si="15"/>
        <v>0.12063462551516846</v>
      </c>
      <c r="M141" s="255">
        <f t="shared" si="16"/>
        <v>3893</v>
      </c>
      <c r="N141" s="254">
        <f t="shared" si="17"/>
        <v>0.89112586937196037</v>
      </c>
      <c r="O141" s="248">
        <f t="shared" si="18"/>
        <v>17041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59066</v>
      </c>
      <c r="D142" s="248">
        <v>33780</v>
      </c>
      <c r="E142" s="248">
        <v>51310</v>
      </c>
      <c r="F142" s="248">
        <v>65021</v>
      </c>
      <c r="G142" s="254">
        <f t="shared" si="12"/>
        <v>0.26721886571818354</v>
      </c>
      <c r="H142" s="261">
        <f t="shared" si="13"/>
        <v>13711</v>
      </c>
      <c r="I142" s="256">
        <f t="shared" si="14"/>
        <v>0.10954170759114717</v>
      </c>
      <c r="J142" s="248">
        <v>80309</v>
      </c>
      <c r="K142" s="256">
        <f t="shared" si="14"/>
        <v>6.5502579782151724E-2</v>
      </c>
      <c r="L142" s="256">
        <f t="shared" si="15"/>
        <v>0.23512403684963323</v>
      </c>
      <c r="M142" s="255">
        <f t="shared" si="16"/>
        <v>15288</v>
      </c>
      <c r="N142" s="254">
        <f t="shared" si="17"/>
        <v>0.3596485287644331</v>
      </c>
      <c r="O142" s="248">
        <f t="shared" si="18"/>
        <v>21243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17966</v>
      </c>
      <c r="D143" s="248">
        <v>7339</v>
      </c>
      <c r="E143" s="248">
        <v>10731</v>
      </c>
      <c r="F143" s="248">
        <v>17520</v>
      </c>
      <c r="G143" s="254">
        <f t="shared" si="12"/>
        <v>0.63265306122448983</v>
      </c>
      <c r="H143" s="262">
        <f t="shared" si="13"/>
        <v>6789</v>
      </c>
      <c r="I143" s="260">
        <f t="shared" si="14"/>
        <v>2.951616734588669E-2</v>
      </c>
      <c r="J143" s="248">
        <v>25698</v>
      </c>
      <c r="K143" s="260">
        <f t="shared" si="14"/>
        <v>3.243359449646474E-2</v>
      </c>
      <c r="L143" s="256">
        <f t="shared" si="15"/>
        <v>0.46678082191780823</v>
      </c>
      <c r="M143" s="255">
        <f t="shared" si="16"/>
        <v>8178</v>
      </c>
      <c r="N143" s="254">
        <f t="shared" si="17"/>
        <v>0.43036847378381382</v>
      </c>
      <c r="O143" s="248">
        <f t="shared" si="18"/>
        <v>7732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20687</v>
      </c>
      <c r="D144" s="248">
        <v>6781</v>
      </c>
      <c r="E144" s="248">
        <v>11021</v>
      </c>
      <c r="F144" s="248">
        <v>9118</v>
      </c>
      <c r="G144" s="254">
        <f t="shared" si="12"/>
        <v>-0.17267035659196084</v>
      </c>
      <c r="H144" s="261">
        <f t="shared" si="13"/>
        <v>-1903</v>
      </c>
      <c r="I144" s="256">
        <f t="shared" si="14"/>
        <v>1.536121083674628E-2</v>
      </c>
      <c r="J144" s="248">
        <v>11280</v>
      </c>
      <c r="K144" s="256">
        <f t="shared" si="14"/>
        <v>-9.0913433976686411E-3</v>
      </c>
      <c r="L144" s="256">
        <f t="shared" si="15"/>
        <v>0.23711340206185572</v>
      </c>
      <c r="M144" s="255">
        <f t="shared" si="16"/>
        <v>2162</v>
      </c>
      <c r="N144" s="254">
        <f t="shared" si="17"/>
        <v>-0.45473002368637305</v>
      </c>
      <c r="O144" s="248">
        <f t="shared" si="18"/>
        <v>-9407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19152</v>
      </c>
      <c r="D145" s="248">
        <v>15343</v>
      </c>
      <c r="E145" s="248">
        <v>4744</v>
      </c>
      <c r="F145" s="248">
        <v>9037</v>
      </c>
      <c r="G145" s="254">
        <f t="shared" si="12"/>
        <v>0.9049325463743676</v>
      </c>
      <c r="H145" s="262">
        <f t="shared" si="13"/>
        <v>4293</v>
      </c>
      <c r="I145" s="260">
        <f t="shared" si="14"/>
        <v>1.5224749104153995E-2</v>
      </c>
      <c r="J145" s="248">
        <v>15069</v>
      </c>
      <c r="K145" s="260">
        <f t="shared" si="14"/>
        <v>2.0509268106248806E-2</v>
      </c>
      <c r="L145" s="256">
        <f t="shared" si="15"/>
        <v>0.66747814540223516</v>
      </c>
      <c r="M145" s="255">
        <f t="shared" si="16"/>
        <v>6032</v>
      </c>
      <c r="N145" s="254">
        <f t="shared" si="17"/>
        <v>-0.21318922305764409</v>
      </c>
      <c r="O145" s="248">
        <f t="shared" si="18"/>
        <v>-4083</v>
      </c>
      <c r="Q145" s="29"/>
      <c r="R145" s="79"/>
      <c r="Z145" s="1"/>
    </row>
    <row r="146" spans="2:31" s="4" customFormat="1" x14ac:dyDescent="0.25">
      <c r="B146" s="231" t="s">
        <v>196</v>
      </c>
      <c r="C146" s="248">
        <f>C136-SUM(C137:C145)</f>
        <v>21218</v>
      </c>
      <c r="D146" s="248">
        <f>D136-SUM(D137:D145)</f>
        <v>7567</v>
      </c>
      <c r="E146" s="248">
        <f>E136-SUM(E137:E145)</f>
        <v>8026</v>
      </c>
      <c r="F146" s="248">
        <f>F136-SUM(F137:F145)</f>
        <v>16153</v>
      </c>
      <c r="G146" s="254">
        <f t="shared" si="12"/>
        <v>1.012584101669574</v>
      </c>
      <c r="H146" s="261">
        <f t="shared" si="13"/>
        <v>8127</v>
      </c>
      <c r="I146" s="256">
        <f t="shared" si="14"/>
        <v>2.7213165019298383E-2</v>
      </c>
      <c r="J146" s="248">
        <f>J136-SUM(J137:J145)</f>
        <v>15497</v>
      </c>
      <c r="K146" s="256">
        <f t="shared" si="14"/>
        <v>3.8825721383527613E-2</v>
      </c>
      <c r="L146" s="256">
        <f t="shared" si="15"/>
        <v>-4.0611651086485456E-2</v>
      </c>
      <c r="M146" s="255">
        <f t="shared" si="16"/>
        <v>-656</v>
      </c>
      <c r="N146" s="254">
        <f>J146/C146-1</f>
        <v>-0.26962955980771042</v>
      </c>
      <c r="O146" s="248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A0B29-DDBE-44C6-B624-98F197D4B937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9"/>
      <c r="H1" s="219"/>
      <c r="I1" s="219"/>
      <c r="K1" s="219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7" t="s">
        <v>253</v>
      </c>
      <c r="D5" s="237" t="s">
        <v>254</v>
      </c>
      <c r="E5" s="237" t="s">
        <v>260</v>
      </c>
      <c r="F5" s="238" t="str">
        <f>CONCATENATE("%/s total Tenerife ",RIGHT(E5,4))</f>
        <v>%/s total Tenerife 2021</v>
      </c>
      <c r="G5" s="237" t="s">
        <v>255</v>
      </c>
      <c r="H5" s="238" t="str">
        <f>CONCATENATE("var. ",RIGHT(G5,2),"/",RIGHT(E5,2))</f>
        <v>var. 22/21</v>
      </c>
      <c r="I5" s="238" t="str">
        <f>CONCATENATE("dif. ",RIGHT(G5,2),"/",RIGHT(E5,2))</f>
        <v>dif. 22/21</v>
      </c>
      <c r="J5" s="238" t="str">
        <f>CONCATENATE("%/s total Tenerife ",RIGHT(G5,4))</f>
        <v>%/s total Tenerife 2022</v>
      </c>
      <c r="K5" s="237" t="s">
        <v>256</v>
      </c>
      <c r="L5" s="238" t="str">
        <f>CONCATENATE("var. ",RIGHT(K5,2),"/",RIGHT(G5,2))</f>
        <v>var. 23/22</v>
      </c>
      <c r="M5" s="238" t="str">
        <f>CONCATENATE("dif. ",RIGHT(K5,2),"/",RIGHT(G5,2))</f>
        <v>dif. 23/22</v>
      </c>
      <c r="N5" s="238" t="str">
        <f>CONCATENATE("%/s total Tenerife ",RIGHT(K5,4))</f>
        <v>%/s total Tenerife 2023</v>
      </c>
      <c r="O5" s="237" t="s">
        <v>257</v>
      </c>
      <c r="P5" s="238" t="str">
        <f>CONCATENATE("var. ",RIGHT(O5,2),"/",RIGHT(K5,2))</f>
        <v>var. 24/23</v>
      </c>
      <c r="Q5" s="238" t="str">
        <f>CONCATENATE("dif. ",RIGHT(O5,2),"/",RIGHT(K5,2))</f>
        <v>dif. 24/23</v>
      </c>
      <c r="R5" s="238" t="str">
        <f>CONCATENATE("var. ",RIGHT(O5,2),"/",RIGHT(C5,2))</f>
        <v>var. 24/19</v>
      </c>
      <c r="S5" s="238" t="str">
        <f>CONCATENATE("dif. ",RIGHT(O5,2),"/",RIGHT(C5,2))</f>
        <v>dif. 24/19</v>
      </c>
      <c r="T5" s="238" t="str">
        <f>CONCATENATE("%/s total Tenerife ",RIGHT(O5,4))</f>
        <v>%/s total Tenerife 2024</v>
      </c>
      <c r="AE5" s="1"/>
    </row>
    <row r="6" spans="1:31" ht="18.75" x14ac:dyDescent="0.3">
      <c r="A6" s="4"/>
      <c r="B6" s="220" t="s">
        <v>195</v>
      </c>
      <c r="C6" s="239">
        <v>291675</v>
      </c>
      <c r="D6" s="239">
        <v>119440</v>
      </c>
      <c r="E6" s="239">
        <v>281254</v>
      </c>
      <c r="F6" s="240">
        <f>E6/$E$6</f>
        <v>1</v>
      </c>
      <c r="G6" s="239">
        <v>304356</v>
      </c>
      <c r="H6" s="240">
        <f>G6/E6-1</f>
        <v>8.2139276241404602E-2</v>
      </c>
      <c r="I6" s="239">
        <f>G6-E6</f>
        <v>23102</v>
      </c>
      <c r="J6" s="240">
        <f>G6/$G$6</f>
        <v>1</v>
      </c>
      <c r="K6" s="239">
        <v>303113</v>
      </c>
      <c r="L6" s="240">
        <f>K6/G6-1</f>
        <v>-4.0840331716804901E-3</v>
      </c>
      <c r="M6" s="239">
        <f>K6-G6</f>
        <v>-1243</v>
      </c>
      <c r="N6" s="240">
        <f>K6/$K$6</f>
        <v>1</v>
      </c>
      <c r="O6" s="239">
        <v>296727</v>
      </c>
      <c r="P6" s="240">
        <f>O6/K6-1</f>
        <v>-2.1068050529010618E-2</v>
      </c>
      <c r="Q6" s="239">
        <f>O6-K6</f>
        <v>-6386</v>
      </c>
      <c r="R6" s="240">
        <f>IFERROR(O6/C6-1,"-")</f>
        <v>1.7320647981486248E-2</v>
      </c>
      <c r="S6" s="239">
        <f>O6-C6</f>
        <v>5052</v>
      </c>
      <c r="T6" s="240">
        <f>O6/$O$6</f>
        <v>1</v>
      </c>
      <c r="V6" s="29"/>
      <c r="W6" s="79"/>
      <c r="AE6" s="1" t="s">
        <v>168</v>
      </c>
    </row>
    <row r="7" spans="1:31" s="4" customFormat="1" x14ac:dyDescent="0.25">
      <c r="B7" s="231" t="s">
        <v>44</v>
      </c>
      <c r="C7" s="248">
        <v>82302</v>
      </c>
      <c r="D7" s="248">
        <v>27555</v>
      </c>
      <c r="E7" s="248">
        <v>98392</v>
      </c>
      <c r="F7" s="254">
        <f t="shared" ref="F7:F16" si="0">E7/$E$6</f>
        <v>0.34983324681604527</v>
      </c>
      <c r="G7" s="248">
        <v>66043</v>
      </c>
      <c r="H7" s="256">
        <f>G7/E7-1</f>
        <v>-0.32877672981543216</v>
      </c>
      <c r="I7" s="255">
        <f>G7-E7</f>
        <v>-32349</v>
      </c>
      <c r="J7" s="254">
        <f>G7/$G$6</f>
        <v>0.21699260077015076</v>
      </c>
      <c r="K7" s="248">
        <v>56179</v>
      </c>
      <c r="L7" s="256">
        <f>K7/G7-1</f>
        <v>-0.14935723695168301</v>
      </c>
      <c r="M7" s="255">
        <f>K7-G7</f>
        <v>-9864</v>
      </c>
      <c r="N7" s="254">
        <f>K7/$K$6</f>
        <v>0.18534012068106615</v>
      </c>
      <c r="O7" s="248">
        <v>44950</v>
      </c>
      <c r="P7" s="256">
        <f>O7/K7-1</f>
        <v>-0.19987895832962499</v>
      </c>
      <c r="Q7" s="255">
        <f>O7-K7</f>
        <v>-11229</v>
      </c>
      <c r="R7" s="256">
        <f t="shared" ref="R7:R16" si="1">IFERROR(O7/C7-1,"-")</f>
        <v>-0.45384073291050031</v>
      </c>
      <c r="S7" s="255">
        <f t="shared" ref="S7:S16" si="2">O7-C7</f>
        <v>-37352</v>
      </c>
      <c r="T7" s="254">
        <f>O7/$O$6</f>
        <v>0.15148604609624336</v>
      </c>
      <c r="V7" s="29"/>
      <c r="W7" s="79"/>
      <c r="AE7" s="1" t="s">
        <v>170</v>
      </c>
    </row>
    <row r="8" spans="1:31" s="4" customFormat="1" x14ac:dyDescent="0.25">
      <c r="B8" s="231" t="s">
        <v>45</v>
      </c>
      <c r="C8" s="248">
        <v>37857</v>
      </c>
      <c r="D8" s="248">
        <v>12043</v>
      </c>
      <c r="E8" s="248">
        <v>33031</v>
      </c>
      <c r="F8" s="254">
        <f t="shared" si="0"/>
        <v>0.11744188527096504</v>
      </c>
      <c r="G8" s="248">
        <v>37477</v>
      </c>
      <c r="H8" s="256">
        <f t="shared" ref="H8:H16" si="3">G8/E8-1</f>
        <v>0.13460082952378061</v>
      </c>
      <c r="I8" s="255">
        <f t="shared" ref="I8:I16" si="4">G8-E8</f>
        <v>4446</v>
      </c>
      <c r="J8" s="254">
        <f t="shared" ref="J8:J16" si="5">G8/$G$6</f>
        <v>0.12313540722049179</v>
      </c>
      <c r="K8" s="248">
        <v>37381</v>
      </c>
      <c r="L8" s="256">
        <f t="shared" ref="L8:L16" si="6">K8/G8-1</f>
        <v>-2.5615710969394412E-3</v>
      </c>
      <c r="M8" s="255">
        <f t="shared" ref="M8:M16" si="7">K8-G8</f>
        <v>-96</v>
      </c>
      <c r="N8" s="254">
        <f t="shared" ref="N8:N16" si="8">K8/$K$6</f>
        <v>0.12332364497728569</v>
      </c>
      <c r="O8" s="248">
        <v>36773</v>
      </c>
      <c r="P8" s="256">
        <f t="shared" ref="P8:P16" si="9">O8/K8-1</f>
        <v>-1.626494743318796E-2</v>
      </c>
      <c r="Q8" s="255">
        <f t="shared" ref="Q8:Q16" si="10">O8-K8</f>
        <v>-608</v>
      </c>
      <c r="R8" s="256">
        <f t="shared" si="1"/>
        <v>-2.8634070317246518E-2</v>
      </c>
      <c r="S8" s="255">
        <f t="shared" si="2"/>
        <v>-1084</v>
      </c>
      <c r="T8" s="254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1" t="s">
        <v>46</v>
      </c>
      <c r="C9" s="248">
        <v>4284</v>
      </c>
      <c r="D9" s="248">
        <v>1428</v>
      </c>
      <c r="E9" s="248">
        <v>1671</v>
      </c>
      <c r="F9" s="249">
        <f t="shared" si="0"/>
        <v>5.9412488355721164E-3</v>
      </c>
      <c r="G9" s="248">
        <v>1903</v>
      </c>
      <c r="H9" s="260">
        <f t="shared" si="3"/>
        <v>0.13883901855176539</v>
      </c>
      <c r="I9" s="251">
        <f t="shared" si="4"/>
        <v>232</v>
      </c>
      <c r="J9" s="249">
        <f t="shared" si="5"/>
        <v>6.2525463601834693E-3</v>
      </c>
      <c r="K9" s="248">
        <v>10896</v>
      </c>
      <c r="L9" s="256">
        <f t="shared" si="6"/>
        <v>4.7256962690488704</v>
      </c>
      <c r="M9" s="255">
        <f t="shared" si="7"/>
        <v>8993</v>
      </c>
      <c r="N9" s="254">
        <f t="shared" si="8"/>
        <v>3.5946990066410875E-2</v>
      </c>
      <c r="O9" s="248">
        <v>5262</v>
      </c>
      <c r="P9" s="256">
        <f t="shared" si="9"/>
        <v>-0.51707048458149774</v>
      </c>
      <c r="Q9" s="255">
        <f t="shared" si="10"/>
        <v>-5634</v>
      </c>
      <c r="R9" s="256">
        <f t="shared" si="1"/>
        <v>0.22829131652661072</v>
      </c>
      <c r="S9" s="255">
        <f t="shared" si="2"/>
        <v>978</v>
      </c>
      <c r="T9" s="254">
        <f t="shared" si="11"/>
        <v>1.7733472181500166E-2</v>
      </c>
      <c r="V9" s="29"/>
      <c r="W9" s="79"/>
      <c r="AE9" s="1"/>
    </row>
    <row r="10" spans="1:31" s="4" customFormat="1" x14ac:dyDescent="0.25">
      <c r="B10" s="231" t="s">
        <v>48</v>
      </c>
      <c r="C10" s="248">
        <v>49102</v>
      </c>
      <c r="D10" s="248">
        <v>12883</v>
      </c>
      <c r="E10" s="248">
        <v>37457</v>
      </c>
      <c r="F10" s="254">
        <f t="shared" si="0"/>
        <v>0.13317855034950615</v>
      </c>
      <c r="G10" s="248">
        <v>68204</v>
      </c>
      <c r="H10" s="256">
        <f t="shared" si="3"/>
        <v>0.82086125423819323</v>
      </c>
      <c r="I10" s="255">
        <f t="shared" si="4"/>
        <v>30747</v>
      </c>
      <c r="J10" s="254">
        <f t="shared" si="5"/>
        <v>0.22409283864947627</v>
      </c>
      <c r="K10" s="248">
        <v>64895</v>
      </c>
      <c r="L10" s="256">
        <f t="shared" si="6"/>
        <v>-4.8516216057709172E-2</v>
      </c>
      <c r="M10" s="255">
        <f t="shared" si="7"/>
        <v>-3309</v>
      </c>
      <c r="N10" s="254">
        <f t="shared" si="8"/>
        <v>0.21409507345445428</v>
      </c>
      <c r="O10" s="248">
        <v>78411</v>
      </c>
      <c r="P10" s="256">
        <f t="shared" si="9"/>
        <v>0.20827490561676565</v>
      </c>
      <c r="Q10" s="255">
        <f t="shared" si="10"/>
        <v>13516</v>
      </c>
      <c r="R10" s="256">
        <f t="shared" si="1"/>
        <v>0.59690032992546138</v>
      </c>
      <c r="S10" s="255">
        <f t="shared" si="2"/>
        <v>29309</v>
      </c>
      <c r="T10" s="254">
        <f>O10/$O$6</f>
        <v>0.26425300023253701</v>
      </c>
      <c r="V10" s="29"/>
      <c r="W10" s="79"/>
      <c r="AE10" s="1"/>
    </row>
    <row r="11" spans="1:31" s="4" customFormat="1" x14ac:dyDescent="0.25">
      <c r="B11" s="231" t="s">
        <v>50</v>
      </c>
      <c r="C11" s="248">
        <v>8063</v>
      </c>
      <c r="D11" s="248">
        <v>1760</v>
      </c>
      <c r="E11" s="248">
        <v>18747</v>
      </c>
      <c r="F11" s="249">
        <f t="shared" si="0"/>
        <v>6.6655052017037975E-2</v>
      </c>
      <c r="G11" s="248">
        <v>11681</v>
      </c>
      <c r="H11" s="260">
        <f t="shared" si="3"/>
        <v>-0.37691363951565582</v>
      </c>
      <c r="I11" s="251">
        <f t="shared" si="4"/>
        <v>-7066</v>
      </c>
      <c r="J11" s="249">
        <f t="shared" si="5"/>
        <v>3.8379397810458807E-2</v>
      </c>
      <c r="K11" s="248">
        <v>15258</v>
      </c>
      <c r="L11" s="256">
        <f t="shared" si="6"/>
        <v>0.30622378221042723</v>
      </c>
      <c r="M11" s="255">
        <f t="shared" si="7"/>
        <v>3577</v>
      </c>
      <c r="N11" s="254">
        <f t="shared" si="8"/>
        <v>5.0337662851807741E-2</v>
      </c>
      <c r="O11" s="248">
        <v>11361</v>
      </c>
      <c r="P11" s="256">
        <f t="shared" si="9"/>
        <v>-0.25540699960676372</v>
      </c>
      <c r="Q11" s="255">
        <f t="shared" si="10"/>
        <v>-3897</v>
      </c>
      <c r="R11" s="256">
        <f t="shared" si="1"/>
        <v>0.40902889743271742</v>
      </c>
      <c r="S11" s="255">
        <f t="shared" si="2"/>
        <v>3298</v>
      </c>
      <c r="T11" s="254">
        <f t="shared" si="11"/>
        <v>3.8287719014447621E-2</v>
      </c>
      <c r="V11" s="29"/>
      <c r="W11" s="79"/>
      <c r="AE11" s="1"/>
    </row>
    <row r="12" spans="1:31" s="4" customFormat="1" x14ac:dyDescent="0.25">
      <c r="B12" s="231" t="s">
        <v>51</v>
      </c>
      <c r="C12" s="248">
        <v>39630</v>
      </c>
      <c r="D12" s="248">
        <v>14921</v>
      </c>
      <c r="E12" s="248">
        <v>29618</v>
      </c>
      <c r="F12" s="254">
        <f t="shared" si="0"/>
        <v>0.10530694674564628</v>
      </c>
      <c r="G12" s="248">
        <v>44023</v>
      </c>
      <c r="H12" s="256">
        <f t="shared" si="3"/>
        <v>0.48635964616111815</v>
      </c>
      <c r="I12" s="255">
        <f t="shared" si="4"/>
        <v>14405</v>
      </c>
      <c r="J12" s="254">
        <f t="shared" si="5"/>
        <v>0.14464311529918911</v>
      </c>
      <c r="K12" s="248">
        <v>43982</v>
      </c>
      <c r="L12" s="256">
        <f t="shared" si="6"/>
        <v>-9.3133134952183561E-4</v>
      </c>
      <c r="M12" s="255">
        <f t="shared" si="7"/>
        <v>-41</v>
      </c>
      <c r="N12" s="254">
        <f t="shared" si="8"/>
        <v>0.14510100193657152</v>
      </c>
      <c r="O12" s="248">
        <v>49326</v>
      </c>
      <c r="P12" s="256">
        <f t="shared" si="9"/>
        <v>0.12150425173934787</v>
      </c>
      <c r="Q12" s="255">
        <f t="shared" si="10"/>
        <v>5344</v>
      </c>
      <c r="R12" s="256">
        <f t="shared" si="1"/>
        <v>0.24466313398940187</v>
      </c>
      <c r="S12" s="255">
        <f t="shared" si="2"/>
        <v>9696</v>
      </c>
      <c r="T12" s="254">
        <f t="shared" si="11"/>
        <v>0.16623360867059619</v>
      </c>
      <c r="V12" s="29"/>
      <c r="W12" s="79"/>
      <c r="AE12" s="1"/>
    </row>
    <row r="13" spans="1:31" s="4" customFormat="1" x14ac:dyDescent="0.25">
      <c r="B13" s="231" t="s">
        <v>49</v>
      </c>
      <c r="C13" s="248">
        <v>11495</v>
      </c>
      <c r="D13" s="248">
        <v>5251</v>
      </c>
      <c r="E13" s="248">
        <v>5514</v>
      </c>
      <c r="F13" s="249">
        <f t="shared" si="0"/>
        <v>1.9605054505891471E-2</v>
      </c>
      <c r="G13" s="248">
        <v>10214</v>
      </c>
      <c r="H13" s="260">
        <f t="shared" si="3"/>
        <v>0.85237577076532456</v>
      </c>
      <c r="I13" s="251">
        <f t="shared" si="4"/>
        <v>4700</v>
      </c>
      <c r="J13" s="249">
        <f t="shared" si="5"/>
        <v>3.3559384405104552E-2</v>
      </c>
      <c r="K13" s="248">
        <v>8603</v>
      </c>
      <c r="L13" s="256">
        <f t="shared" si="6"/>
        <v>-0.15772469159976499</v>
      </c>
      <c r="M13" s="255">
        <f t="shared" si="7"/>
        <v>-1611</v>
      </c>
      <c r="N13" s="254">
        <f t="shared" si="8"/>
        <v>2.8382154510034212E-2</v>
      </c>
      <c r="O13" s="248">
        <v>6456</v>
      </c>
      <c r="P13" s="256">
        <f t="shared" si="9"/>
        <v>-0.24956410554457742</v>
      </c>
      <c r="Q13" s="255">
        <f t="shared" si="10"/>
        <v>-2147</v>
      </c>
      <c r="R13" s="256">
        <f t="shared" si="1"/>
        <v>-0.43836450630709001</v>
      </c>
      <c r="S13" s="255">
        <f t="shared" si="2"/>
        <v>-5039</v>
      </c>
      <c r="T13" s="254">
        <f t="shared" si="11"/>
        <v>2.1757372938761892E-2</v>
      </c>
      <c r="V13" s="29"/>
      <c r="W13" s="79"/>
      <c r="AE13" s="1"/>
    </row>
    <row r="14" spans="1:31" s="4" customFormat="1" x14ac:dyDescent="0.25">
      <c r="B14" s="231" t="s">
        <v>52</v>
      </c>
      <c r="C14" s="248">
        <v>19344</v>
      </c>
      <c r="D14" s="248">
        <v>7684</v>
      </c>
      <c r="E14" s="248">
        <v>24748</v>
      </c>
      <c r="F14" s="254">
        <f t="shared" si="0"/>
        <v>8.7991637452267346E-2</v>
      </c>
      <c r="G14" s="248">
        <v>14712</v>
      </c>
      <c r="H14" s="256">
        <f t="shared" si="3"/>
        <v>-0.40552771941166965</v>
      </c>
      <c r="I14" s="255">
        <f t="shared" si="4"/>
        <v>-10036</v>
      </c>
      <c r="J14" s="254">
        <f t="shared" si="5"/>
        <v>4.8338130347356387E-2</v>
      </c>
      <c r="K14" s="248">
        <v>15109</v>
      </c>
      <c r="L14" s="256">
        <f t="shared" si="6"/>
        <v>2.6984774333877137E-2</v>
      </c>
      <c r="M14" s="255">
        <f t="shared" si="7"/>
        <v>397</v>
      </c>
      <c r="N14" s="254">
        <f t="shared" si="8"/>
        <v>4.9846097000128667E-2</v>
      </c>
      <c r="O14" s="248">
        <v>13314</v>
      </c>
      <c r="P14" s="256">
        <f t="shared" si="9"/>
        <v>-0.11880336223442978</v>
      </c>
      <c r="Q14" s="255">
        <f t="shared" si="10"/>
        <v>-1795</v>
      </c>
      <c r="R14" s="256">
        <f t="shared" si="1"/>
        <v>-0.31172456575682383</v>
      </c>
      <c r="S14" s="255">
        <f t="shared" si="2"/>
        <v>-6030</v>
      </c>
      <c r="T14" s="254">
        <f t="shared" si="11"/>
        <v>4.4869526534491298E-2</v>
      </c>
      <c r="V14" s="29"/>
      <c r="W14" s="79"/>
      <c r="AE14" s="1"/>
    </row>
    <row r="15" spans="1:31" s="4" customFormat="1" x14ac:dyDescent="0.25">
      <c r="B15" s="231" t="s">
        <v>47</v>
      </c>
      <c r="C15" s="248">
        <v>15206</v>
      </c>
      <c r="D15" s="248">
        <v>4088</v>
      </c>
      <c r="E15" s="248">
        <v>13586</v>
      </c>
      <c r="F15" s="249">
        <f t="shared" si="0"/>
        <v>4.8305090772042356E-2</v>
      </c>
      <c r="G15" s="248">
        <v>22489</v>
      </c>
      <c r="H15" s="260">
        <f t="shared" si="3"/>
        <v>0.65530693360812609</v>
      </c>
      <c r="I15" s="251">
        <f t="shared" si="4"/>
        <v>8903</v>
      </c>
      <c r="J15" s="249">
        <f t="shared" si="5"/>
        <v>7.3890444085216E-2</v>
      </c>
      <c r="K15" s="248">
        <v>21168</v>
      </c>
      <c r="L15" s="256">
        <f t="shared" si="6"/>
        <v>-5.8739828360531821E-2</v>
      </c>
      <c r="M15" s="255">
        <f t="shared" si="7"/>
        <v>-1321</v>
      </c>
      <c r="N15" s="254">
        <f t="shared" si="8"/>
        <v>6.9835341935185882E-2</v>
      </c>
      <c r="O15" s="248">
        <v>25818</v>
      </c>
      <c r="P15" s="256">
        <f t="shared" si="9"/>
        <v>0.21967120181405897</v>
      </c>
      <c r="Q15" s="255">
        <f t="shared" si="10"/>
        <v>4650</v>
      </c>
      <c r="R15" s="256">
        <f t="shared" si="1"/>
        <v>0.6978824148362488</v>
      </c>
      <c r="S15" s="255">
        <f t="shared" si="2"/>
        <v>10612</v>
      </c>
      <c r="T15" s="254">
        <f t="shared" si="11"/>
        <v>8.7009271148227152E-2</v>
      </c>
      <c r="V15" s="29"/>
      <c r="W15" s="79"/>
      <c r="AE15" s="1"/>
    </row>
    <row r="16" spans="1:31" s="4" customFormat="1" x14ac:dyDescent="0.25">
      <c r="B16" s="231" t="s">
        <v>196</v>
      </c>
      <c r="C16" s="248">
        <f>C6-SUM(C7:C15)</f>
        <v>24392</v>
      </c>
      <c r="D16" s="248">
        <f>D6-SUM(D7:D15)</f>
        <v>31827</v>
      </c>
      <c r="E16" s="248">
        <f>E6-SUM(E7:E15)</f>
        <v>18490</v>
      </c>
      <c r="F16" s="254">
        <f t="shared" si="0"/>
        <v>6.5741287235025994E-2</v>
      </c>
      <c r="G16" s="248">
        <f>G6-SUM(G7:G15)</f>
        <v>27610</v>
      </c>
      <c r="H16" s="256">
        <f t="shared" si="3"/>
        <v>0.49323958896700915</v>
      </c>
      <c r="I16" s="255">
        <f t="shared" si="4"/>
        <v>9120</v>
      </c>
      <c r="J16" s="254">
        <f t="shared" si="5"/>
        <v>9.0716135052372873E-2</v>
      </c>
      <c r="K16" s="248">
        <f>K6-SUM(K7:K15)</f>
        <v>29642</v>
      </c>
      <c r="L16" s="256">
        <f t="shared" si="6"/>
        <v>7.3596522998913505E-2</v>
      </c>
      <c r="M16" s="255">
        <f t="shared" si="7"/>
        <v>2032</v>
      </c>
      <c r="N16" s="254">
        <f t="shared" si="8"/>
        <v>9.7791912587054997E-2</v>
      </c>
      <c r="O16" s="248">
        <f>O6-SUM(O7:O15)</f>
        <v>25056</v>
      </c>
      <c r="P16" s="256">
        <f t="shared" si="9"/>
        <v>-0.15471290736117671</v>
      </c>
      <c r="Q16" s="255">
        <f t="shared" si="10"/>
        <v>-4586</v>
      </c>
      <c r="R16" s="256">
        <f t="shared" si="1"/>
        <v>2.722204001311912E-2</v>
      </c>
      <c r="S16" s="255">
        <f t="shared" si="2"/>
        <v>664</v>
      </c>
      <c r="T16" s="254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AE17" s="1" t="s">
        <v>175</v>
      </c>
    </row>
    <row r="18" spans="2:31" s="4" customFormat="1" x14ac:dyDescent="0.25">
      <c r="B18" s="125" t="s">
        <v>176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178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179</v>
      </c>
      <c r="O44" s="14">
        <v>2021</v>
      </c>
      <c r="P44" s="14" t="s">
        <v>179</v>
      </c>
      <c r="Q44" s="14" t="s">
        <v>180</v>
      </c>
      <c r="R44" s="14" t="s">
        <v>181</v>
      </c>
      <c r="S44" s="14" t="s">
        <v>182</v>
      </c>
      <c r="T44" s="87"/>
      <c r="AE44" s="1"/>
    </row>
    <row r="45" spans="2:31" s="4" customFormat="1" ht="18.75" hidden="1" x14ac:dyDescent="0.3">
      <c r="B45" s="220" t="s">
        <v>166</v>
      </c>
      <c r="C45" s="221"/>
      <c r="D45" s="221"/>
      <c r="E45" s="221"/>
      <c r="F45" s="221"/>
      <c r="G45" s="221"/>
      <c r="H45" s="221"/>
      <c r="I45" s="221"/>
      <c r="J45" s="221"/>
      <c r="K45" s="221">
        <v>1824653</v>
      </c>
      <c r="L45" s="221"/>
      <c r="M45" s="221"/>
      <c r="N45" s="222"/>
      <c r="O45" s="221">
        <v>2354005</v>
      </c>
      <c r="P45" s="222"/>
      <c r="Q45" s="222">
        <v>1</v>
      </c>
      <c r="R45" s="222">
        <v>0.2901110512519367</v>
      </c>
      <c r="S45" s="221">
        <v>529352</v>
      </c>
      <c r="T45" s="233"/>
      <c r="AE45" s="1"/>
    </row>
    <row r="46" spans="2:31" ht="18.75" hidden="1" x14ac:dyDescent="0.3">
      <c r="B46" s="220" t="s">
        <v>167</v>
      </c>
      <c r="C46" s="221"/>
      <c r="D46" s="221"/>
      <c r="E46" s="221"/>
      <c r="F46" s="221"/>
      <c r="G46" s="221"/>
      <c r="H46" s="221"/>
      <c r="I46" s="221"/>
      <c r="J46" s="221"/>
      <c r="K46" s="221">
        <v>603938</v>
      </c>
      <c r="L46" s="221"/>
      <c r="M46" s="221"/>
      <c r="N46" s="222">
        <v>1</v>
      </c>
      <c r="O46" s="221">
        <v>936181</v>
      </c>
      <c r="P46" s="222">
        <v>1</v>
      </c>
      <c r="Q46" s="222">
        <v>0.39769711619134201</v>
      </c>
      <c r="R46" s="222">
        <v>0.55012766211101138</v>
      </c>
      <c r="S46" s="221">
        <v>332243</v>
      </c>
      <c r="T46" s="233"/>
      <c r="AE46" s="1" t="s">
        <v>168</v>
      </c>
    </row>
    <row r="47" spans="2:31" ht="15.75" hidden="1" x14ac:dyDescent="0.25">
      <c r="B47" s="223" t="s">
        <v>100</v>
      </c>
      <c r="C47" s="224"/>
      <c r="D47" s="224"/>
      <c r="E47" s="224"/>
      <c r="F47" s="224"/>
      <c r="G47" s="224"/>
      <c r="H47" s="224"/>
      <c r="I47" s="224"/>
      <c r="J47" s="224"/>
      <c r="K47" s="224">
        <v>276550.36166633503</v>
      </c>
      <c r="L47" s="224"/>
      <c r="M47" s="224"/>
      <c r="N47" s="225">
        <v>0.45791184139155844</v>
      </c>
      <c r="O47" s="224">
        <v>430252.45635520399</v>
      </c>
      <c r="P47" s="225">
        <v>0.4595825554622493</v>
      </c>
      <c r="Q47" s="225">
        <v>0.18277465695918402</v>
      </c>
      <c r="R47" s="225">
        <v>0.55578337978930015</v>
      </c>
      <c r="S47" s="224">
        <v>153702.09468886897</v>
      </c>
      <c r="T47" s="234"/>
      <c r="AE47" s="1" t="s">
        <v>169</v>
      </c>
    </row>
    <row r="48" spans="2:31" s="4" customFormat="1" hidden="1" x14ac:dyDescent="0.25">
      <c r="B48" s="226" t="s">
        <v>103</v>
      </c>
      <c r="C48" s="227"/>
      <c r="D48" s="227"/>
      <c r="E48" s="227"/>
      <c r="F48" s="227"/>
      <c r="G48" s="227"/>
      <c r="H48" s="227"/>
      <c r="I48" s="227"/>
      <c r="J48" s="227"/>
      <c r="K48" s="227">
        <v>327387.63833385095</v>
      </c>
      <c r="L48" s="227"/>
      <c r="M48" s="227"/>
      <c r="N48" s="230">
        <v>0.54208815860874948</v>
      </c>
      <c r="O48" s="227">
        <v>505927.5436448183</v>
      </c>
      <c r="P48" s="230">
        <v>0.54041637636826456</v>
      </c>
      <c r="Q48" s="230">
        <v>0.21492203442423372</v>
      </c>
      <c r="R48" s="228">
        <v>0.54534711884540576</v>
      </c>
      <c r="S48" s="229">
        <v>178539.90531096736</v>
      </c>
      <c r="T48" s="236"/>
      <c r="AE48" s="1" t="s">
        <v>170</v>
      </c>
    </row>
    <row r="49" spans="2:31" s="4" customFormat="1" hidden="1" x14ac:dyDescent="0.25">
      <c r="B49" s="231" t="s">
        <v>171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172</v>
      </c>
    </row>
    <row r="50" spans="2:31" s="4" customFormat="1" hidden="1" x14ac:dyDescent="0.25">
      <c r="B50" s="231" t="s">
        <v>173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174</v>
      </c>
    </row>
    <row r="51" spans="2:31" s="4" customFormat="1" ht="7.5" hidden="1" customHeight="1" x14ac:dyDescent="0.25"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AE51" s="1" t="s">
        <v>175</v>
      </c>
    </row>
    <row r="52" spans="2:31" s="4" customFormat="1" hidden="1" x14ac:dyDescent="0.25">
      <c r="B52" s="265" t="s">
        <v>176</v>
      </c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48"/>
      <c r="AE52" s="1" t="s">
        <v>177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0" t="s">
        <v>195</v>
      </c>
      <c r="C136" s="224">
        <v>415150</v>
      </c>
      <c r="D136" s="224">
        <v>208389</v>
      </c>
      <c r="E136" s="224">
        <v>416048</v>
      </c>
      <c r="F136" s="224">
        <v>423208</v>
      </c>
      <c r="G136" s="225">
        <f>F136/E136-1</f>
        <v>1.7209552743914225E-2</v>
      </c>
      <c r="H136" s="224">
        <f>F136-E136</f>
        <v>7160</v>
      </c>
      <c r="I136" s="225">
        <f>F136/F$136</f>
        <v>1</v>
      </c>
      <c r="J136" s="224">
        <v>428791</v>
      </c>
      <c r="K136" s="225">
        <f>H136/H$136</f>
        <v>1</v>
      </c>
      <c r="L136" s="225">
        <f>J136/F136-1</f>
        <v>1.3192094667397569E-2</v>
      </c>
      <c r="M136" s="224">
        <f>J136-F136</f>
        <v>5583</v>
      </c>
      <c r="N136" s="225">
        <f>J136/C136-1</f>
        <v>3.2858003131398306E-2</v>
      </c>
      <c r="O136" s="224">
        <f>J136-C136</f>
        <v>13641</v>
      </c>
      <c r="Q136" s="29"/>
      <c r="R136" s="79"/>
      <c r="Z136" s="1" t="s">
        <v>168</v>
      </c>
      <c r="AE136"/>
    </row>
    <row r="137" spans="1:31" s="4" customFormat="1" x14ac:dyDescent="0.25">
      <c r="B137" s="231" t="s">
        <v>44</v>
      </c>
      <c r="C137" s="248">
        <v>113067</v>
      </c>
      <c r="D137" s="248">
        <v>68476</v>
      </c>
      <c r="E137" s="248">
        <v>126666</v>
      </c>
      <c r="F137" s="248">
        <v>86811</v>
      </c>
      <c r="G137" s="254">
        <f t="shared" ref="G137:G146" si="12">F137/E137-1</f>
        <v>-0.31464639287575202</v>
      </c>
      <c r="H137" s="261">
        <f t="shared" ref="H137:H146" si="13">F137-E137</f>
        <v>-39855</v>
      </c>
      <c r="I137" s="256">
        <f t="shared" ref="I137:K146" si="14">F137/F$136</f>
        <v>0.20512608457307044</v>
      </c>
      <c r="J137" s="248">
        <v>75374</v>
      </c>
      <c r="K137" s="256">
        <f t="shared" si="14"/>
        <v>-5.5663407821229054</v>
      </c>
      <c r="L137" s="256">
        <f t="shared" ref="L137:L146" si="15">J137/F137-1</f>
        <v>-0.13174597689232936</v>
      </c>
      <c r="M137" s="255">
        <f t="shared" ref="M137:M146" si="16">J137-F137</f>
        <v>-11437</v>
      </c>
      <c r="N137" s="254">
        <f t="shared" ref="N137:N146" si="17">J137/C137-1</f>
        <v>-0.33336871058752771</v>
      </c>
      <c r="O137" s="248">
        <f t="shared" ref="O137:O146" si="18">J137-C137</f>
        <v>-37693</v>
      </c>
      <c r="Q137" s="29"/>
      <c r="R137" s="79"/>
      <c r="Z137" s="1" t="s">
        <v>170</v>
      </c>
    </row>
    <row r="138" spans="1:31" s="4" customFormat="1" x14ac:dyDescent="0.25">
      <c r="B138" s="231" t="s">
        <v>45</v>
      </c>
      <c r="C138" s="248">
        <v>51328</v>
      </c>
      <c r="D138" s="248">
        <v>24912</v>
      </c>
      <c r="E138" s="248">
        <v>43482</v>
      </c>
      <c r="F138" s="248">
        <v>48094</v>
      </c>
      <c r="G138" s="254">
        <f t="shared" si="12"/>
        <v>0.10606687824847061</v>
      </c>
      <c r="H138" s="261">
        <f t="shared" si="13"/>
        <v>4612</v>
      </c>
      <c r="I138" s="256">
        <f t="shared" si="14"/>
        <v>0.11364151906391183</v>
      </c>
      <c r="J138" s="248">
        <v>51902</v>
      </c>
      <c r="K138" s="256">
        <f t="shared" si="14"/>
        <v>0.64413407821229052</v>
      </c>
      <c r="L138" s="256">
        <f t="shared" si="15"/>
        <v>7.9178275876408799E-2</v>
      </c>
      <c r="M138" s="255">
        <f t="shared" si="16"/>
        <v>3808</v>
      </c>
      <c r="N138" s="254">
        <f t="shared" si="17"/>
        <v>1.118298004987528E-2</v>
      </c>
      <c r="O138" s="248">
        <f t="shared" si="18"/>
        <v>574</v>
      </c>
      <c r="Q138" s="29"/>
      <c r="R138" s="79"/>
      <c r="Z138" s="1"/>
    </row>
    <row r="139" spans="1:31" s="4" customFormat="1" x14ac:dyDescent="0.25">
      <c r="B139" s="231" t="s">
        <v>46</v>
      </c>
      <c r="C139" s="248">
        <v>5944</v>
      </c>
      <c r="D139" s="248">
        <v>1658</v>
      </c>
      <c r="E139" s="248">
        <v>2415</v>
      </c>
      <c r="F139" s="248">
        <v>3515</v>
      </c>
      <c r="G139" s="254">
        <f t="shared" si="12"/>
        <v>0.45548654244306408</v>
      </c>
      <c r="H139" s="262">
        <f t="shared" si="13"/>
        <v>1100</v>
      </c>
      <c r="I139" s="260">
        <f t="shared" si="14"/>
        <v>8.3056085896296861E-3</v>
      </c>
      <c r="J139" s="248">
        <v>14811</v>
      </c>
      <c r="K139" s="260">
        <f t="shared" si="14"/>
        <v>0.15363128491620112</v>
      </c>
      <c r="L139" s="256">
        <f t="shared" si="15"/>
        <v>3.2136557610241825</v>
      </c>
      <c r="M139" s="255">
        <f t="shared" si="16"/>
        <v>11296</v>
      </c>
      <c r="N139" s="254">
        <f t="shared" si="17"/>
        <v>1.4917563930013458</v>
      </c>
      <c r="O139" s="248">
        <f t="shared" si="18"/>
        <v>8867</v>
      </c>
      <c r="Q139" s="29"/>
      <c r="R139" s="79"/>
      <c r="Z139" s="1"/>
    </row>
    <row r="140" spans="1:31" s="4" customFormat="1" x14ac:dyDescent="0.25">
      <c r="B140" s="231" t="s">
        <v>48</v>
      </c>
      <c r="C140" s="248">
        <v>72064</v>
      </c>
      <c r="D140" s="248">
        <v>28320</v>
      </c>
      <c r="E140" s="248">
        <v>66989</v>
      </c>
      <c r="F140" s="248">
        <v>97391</v>
      </c>
      <c r="G140" s="254">
        <f t="shared" si="12"/>
        <v>0.45383570436937415</v>
      </c>
      <c r="H140" s="261">
        <f t="shared" si="13"/>
        <v>30402</v>
      </c>
      <c r="I140" s="256">
        <f t="shared" si="14"/>
        <v>0.23012561199221188</v>
      </c>
      <c r="J140" s="248">
        <v>92103</v>
      </c>
      <c r="K140" s="256">
        <f t="shared" si="14"/>
        <v>4.2460893854748605</v>
      </c>
      <c r="L140" s="256">
        <f t="shared" si="15"/>
        <v>-5.4296598248298134E-2</v>
      </c>
      <c r="M140" s="255">
        <f t="shared" si="16"/>
        <v>-5288</v>
      </c>
      <c r="N140" s="254">
        <f t="shared" si="17"/>
        <v>0.27807226909413862</v>
      </c>
      <c r="O140" s="248">
        <f t="shared" si="18"/>
        <v>20039</v>
      </c>
      <c r="Q140" s="29"/>
      <c r="R140" s="79"/>
      <c r="Z140" s="1"/>
    </row>
    <row r="141" spans="1:31" s="4" customFormat="1" x14ac:dyDescent="0.25">
      <c r="B141" s="231" t="s">
        <v>50</v>
      </c>
      <c r="C141" s="248">
        <v>11886</v>
      </c>
      <c r="D141" s="248">
        <v>4963</v>
      </c>
      <c r="E141" s="248">
        <v>24120</v>
      </c>
      <c r="F141" s="248">
        <v>16359</v>
      </c>
      <c r="G141" s="254">
        <f t="shared" si="12"/>
        <v>-0.32176616915422884</v>
      </c>
      <c r="H141" s="262">
        <f t="shared" si="13"/>
        <v>-7761</v>
      </c>
      <c r="I141" s="260">
        <f t="shared" si="14"/>
        <v>3.8654751327952215E-2</v>
      </c>
      <c r="J141" s="248">
        <v>19520</v>
      </c>
      <c r="K141" s="260">
        <f t="shared" si="14"/>
        <v>-1.0839385474860335</v>
      </c>
      <c r="L141" s="256">
        <f t="shared" si="15"/>
        <v>0.19322696986368371</v>
      </c>
      <c r="M141" s="255">
        <f t="shared" si="16"/>
        <v>3161</v>
      </c>
      <c r="N141" s="254">
        <f t="shared" si="17"/>
        <v>0.64226821470637718</v>
      </c>
      <c r="O141" s="248">
        <f t="shared" si="18"/>
        <v>7634</v>
      </c>
      <c r="Q141" s="29"/>
      <c r="R141" s="79"/>
      <c r="Z141" s="1"/>
    </row>
    <row r="142" spans="1:31" s="4" customFormat="1" x14ac:dyDescent="0.25">
      <c r="B142" s="231" t="s">
        <v>51</v>
      </c>
      <c r="C142" s="248">
        <v>61076</v>
      </c>
      <c r="D142" s="248">
        <v>27791</v>
      </c>
      <c r="E142" s="248">
        <v>53247</v>
      </c>
      <c r="F142" s="248">
        <v>69865</v>
      </c>
      <c r="G142" s="254">
        <f t="shared" si="12"/>
        <v>0.31209270005821921</v>
      </c>
      <c r="H142" s="261">
        <f t="shared" si="13"/>
        <v>16618</v>
      </c>
      <c r="I142" s="256">
        <f t="shared" si="14"/>
        <v>0.16508430842517155</v>
      </c>
      <c r="J142" s="248">
        <v>66121</v>
      </c>
      <c r="K142" s="256">
        <f t="shared" si="14"/>
        <v>2.3209497206703911</v>
      </c>
      <c r="L142" s="256">
        <f t="shared" si="15"/>
        <v>-5.3589064624633198E-2</v>
      </c>
      <c r="M142" s="255">
        <f t="shared" si="16"/>
        <v>-3744</v>
      </c>
      <c r="N142" s="254">
        <f t="shared" si="17"/>
        <v>8.2602004060514878E-2</v>
      </c>
      <c r="O142" s="248">
        <f t="shared" si="18"/>
        <v>5045</v>
      </c>
      <c r="Q142" s="29"/>
      <c r="R142" s="79"/>
      <c r="Z142" s="1"/>
    </row>
    <row r="143" spans="1:31" s="4" customFormat="1" x14ac:dyDescent="0.25">
      <c r="B143" s="231" t="s">
        <v>49</v>
      </c>
      <c r="C143" s="248">
        <v>19153</v>
      </c>
      <c r="D143" s="248">
        <v>8684</v>
      </c>
      <c r="E143" s="248">
        <v>11001</v>
      </c>
      <c r="F143" s="248">
        <v>16289</v>
      </c>
      <c r="G143" s="254">
        <f t="shared" si="12"/>
        <v>0.48068357422052532</v>
      </c>
      <c r="H143" s="262">
        <f t="shared" si="13"/>
        <v>5288</v>
      </c>
      <c r="I143" s="260">
        <f t="shared" si="14"/>
        <v>3.8489348027447495E-2</v>
      </c>
      <c r="J143" s="248">
        <v>12024</v>
      </c>
      <c r="K143" s="260">
        <f t="shared" si="14"/>
        <v>0.73854748603351961</v>
      </c>
      <c r="L143" s="256">
        <f t="shared" si="15"/>
        <v>-0.261833138928111</v>
      </c>
      <c r="M143" s="255">
        <f t="shared" si="16"/>
        <v>-4265</v>
      </c>
      <c r="N143" s="254">
        <f t="shared" si="17"/>
        <v>-0.37221323030334674</v>
      </c>
      <c r="O143" s="248">
        <f t="shared" si="18"/>
        <v>-7129</v>
      </c>
      <c r="Q143" s="29"/>
      <c r="R143" s="79"/>
      <c r="Z143" s="1"/>
    </row>
    <row r="144" spans="1:31" s="4" customFormat="1" x14ac:dyDescent="0.25">
      <c r="B144" s="231" t="s">
        <v>52</v>
      </c>
      <c r="C144" s="248">
        <v>24890</v>
      </c>
      <c r="D144" s="248">
        <v>20058</v>
      </c>
      <c r="E144" s="248">
        <v>34195</v>
      </c>
      <c r="F144" s="248">
        <v>19943</v>
      </c>
      <c r="G144" s="254">
        <f t="shared" si="12"/>
        <v>-0.41678607983623339</v>
      </c>
      <c r="H144" s="261">
        <f t="shared" si="13"/>
        <v>-14252</v>
      </c>
      <c r="I144" s="256">
        <f t="shared" si="14"/>
        <v>4.7123400313793688E-2</v>
      </c>
      <c r="J144" s="248">
        <v>20738</v>
      </c>
      <c r="K144" s="256">
        <f t="shared" si="14"/>
        <v>-1.9905027932960895</v>
      </c>
      <c r="L144" s="256">
        <f t="shared" si="15"/>
        <v>3.9863611292182632E-2</v>
      </c>
      <c r="M144" s="255">
        <f t="shared" si="16"/>
        <v>795</v>
      </c>
      <c r="N144" s="254">
        <f t="shared" si="17"/>
        <v>-0.16681398151868221</v>
      </c>
      <c r="O144" s="248">
        <f t="shared" si="18"/>
        <v>-4152</v>
      </c>
      <c r="Q144" s="29"/>
      <c r="R144" s="79"/>
      <c r="Z144" s="1"/>
    </row>
    <row r="145" spans="2:31" s="4" customFormat="1" x14ac:dyDescent="0.25">
      <c r="B145" s="231" t="s">
        <v>47</v>
      </c>
      <c r="C145" s="248">
        <v>22752</v>
      </c>
      <c r="D145" s="248">
        <v>8930</v>
      </c>
      <c r="E145" s="248">
        <v>21567</v>
      </c>
      <c r="F145" s="248">
        <v>23338</v>
      </c>
      <c r="G145" s="254">
        <f t="shared" si="12"/>
        <v>8.2116196040246781E-2</v>
      </c>
      <c r="H145" s="262">
        <f t="shared" si="13"/>
        <v>1771</v>
      </c>
      <c r="I145" s="260">
        <f t="shared" si="14"/>
        <v>5.5145460388272435E-2</v>
      </c>
      <c r="J145" s="248">
        <v>31999</v>
      </c>
      <c r="K145" s="260">
        <f t="shared" si="14"/>
        <v>0.24734636871508381</v>
      </c>
      <c r="L145" s="256">
        <f t="shared" si="15"/>
        <v>0.37111149198731685</v>
      </c>
      <c r="M145" s="255">
        <f t="shared" si="16"/>
        <v>8661</v>
      </c>
      <c r="N145" s="254">
        <f t="shared" si="17"/>
        <v>0.40642580872011247</v>
      </c>
      <c r="O145" s="248">
        <f t="shared" si="18"/>
        <v>9247</v>
      </c>
      <c r="Q145" s="29"/>
      <c r="R145" s="79"/>
      <c r="Z145" s="1"/>
    </row>
    <row r="146" spans="2:31" s="4" customFormat="1" x14ac:dyDescent="0.25">
      <c r="B146" s="231" t="s">
        <v>196</v>
      </c>
      <c r="C146" s="248">
        <f>C136-SUM(C137:C145)</f>
        <v>32990</v>
      </c>
      <c r="D146" s="248">
        <f>D136-SUM(D137:D145)</f>
        <v>14597</v>
      </c>
      <c r="E146" s="248">
        <f>E136-SUM(E137:E145)</f>
        <v>32366</v>
      </c>
      <c r="F146" s="248">
        <f>F136-SUM(F137:F145)</f>
        <v>41603</v>
      </c>
      <c r="G146" s="254">
        <f t="shared" si="12"/>
        <v>0.28539207810665523</v>
      </c>
      <c r="H146" s="261">
        <f t="shared" si="13"/>
        <v>9237</v>
      </c>
      <c r="I146" s="256">
        <f t="shared" si="14"/>
        <v>9.8303907298538787E-2</v>
      </c>
      <c r="J146" s="248">
        <f>J136-SUM(J137:J145)</f>
        <v>44199</v>
      </c>
      <c r="K146" s="256">
        <f t="shared" si="14"/>
        <v>1.2900837988826817</v>
      </c>
      <c r="L146" s="256">
        <f t="shared" si="15"/>
        <v>6.2399346200995076E-2</v>
      </c>
      <c r="M146" s="255">
        <f t="shared" si="16"/>
        <v>2596</v>
      </c>
      <c r="N146" s="254">
        <f t="shared" si="17"/>
        <v>0.33976962715974546</v>
      </c>
      <c r="O146" s="248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Z147" s="1" t="s">
        <v>175</v>
      </c>
    </row>
    <row r="148" spans="2:31" s="4" customFormat="1" x14ac:dyDescent="0.25">
      <c r="B148" s="125" t="s">
        <v>176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3E0F-6686-4A8F-9666-616EF7FCFB5B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302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199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2572-B385-4830-9A8D-FB0062CF7D42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303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200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5439</v>
      </c>
      <c r="D8" s="116">
        <f t="shared" ref="D8:D20" si="0">C8/C9-1</f>
        <v>0.67508469356328926</v>
      </c>
    </row>
    <row r="9" spans="1:5" x14ac:dyDescent="0.25">
      <c r="A9" s="1"/>
      <c r="B9" s="114">
        <v>2022</v>
      </c>
      <c r="C9" s="115">
        <v>3247</v>
      </c>
      <c r="D9" s="116">
        <f t="shared" si="0"/>
        <v>0.28086785009861925</v>
      </c>
    </row>
    <row r="10" spans="1:5" x14ac:dyDescent="0.25">
      <c r="A10" s="1"/>
      <c r="B10" s="114">
        <v>2021</v>
      </c>
      <c r="C10" s="115">
        <v>2535</v>
      </c>
      <c r="D10" s="116">
        <f t="shared" si="0"/>
        <v>2.7224669603524227</v>
      </c>
    </row>
    <row r="11" spans="1:5" x14ac:dyDescent="0.25">
      <c r="A11" s="1" t="s">
        <v>72</v>
      </c>
      <c r="B11" s="114">
        <v>2020</v>
      </c>
      <c r="C11" s="115">
        <v>681</v>
      </c>
      <c r="D11" s="116">
        <f t="shared" si="0"/>
        <v>-0.85082146768893763</v>
      </c>
    </row>
    <row r="12" spans="1:5" x14ac:dyDescent="0.25">
      <c r="A12" s="1" t="s">
        <v>74</v>
      </c>
      <c r="B12" s="114">
        <v>2019</v>
      </c>
      <c r="C12" s="115">
        <v>4565</v>
      </c>
      <c r="D12" s="116">
        <f t="shared" si="0"/>
        <v>4.0337283500455845E-2</v>
      </c>
    </row>
    <row r="13" spans="1:5" x14ac:dyDescent="0.25">
      <c r="A13" s="1" t="s">
        <v>76</v>
      </c>
      <c r="B13" s="114">
        <v>2018</v>
      </c>
      <c r="C13" s="115">
        <v>4388</v>
      </c>
      <c r="D13" s="116">
        <f t="shared" si="0"/>
        <v>0.13267940113577703</v>
      </c>
    </row>
    <row r="14" spans="1:5" x14ac:dyDescent="0.25">
      <c r="A14" s="1" t="s">
        <v>78</v>
      </c>
      <c r="B14" s="114">
        <v>2017</v>
      </c>
      <c r="C14" s="115">
        <v>3874</v>
      </c>
      <c r="D14" s="116">
        <f>C14/C15-1</f>
        <v>-7.0760374190453335E-2</v>
      </c>
    </row>
    <row r="15" spans="1:5" x14ac:dyDescent="0.25">
      <c r="A15" s="1" t="s">
        <v>80</v>
      </c>
      <c r="B15" s="114">
        <v>2016</v>
      </c>
      <c r="C15" s="115">
        <v>4169</v>
      </c>
      <c r="D15" s="116">
        <f>C15/C16-1</f>
        <v>9.2505241090146795E-2</v>
      </c>
    </row>
    <row r="16" spans="1:5" x14ac:dyDescent="0.25">
      <c r="A16" s="1" t="s">
        <v>82</v>
      </c>
      <c r="B16" s="114">
        <v>2015</v>
      </c>
      <c r="C16" s="115">
        <v>3816</v>
      </c>
      <c r="D16" s="116">
        <f t="shared" si="0"/>
        <v>-0.32745858301022202</v>
      </c>
    </row>
    <row r="17" spans="1:4" x14ac:dyDescent="0.25">
      <c r="A17" s="1" t="s">
        <v>84</v>
      </c>
      <c r="B17" s="114">
        <v>2014</v>
      </c>
      <c r="C17" s="115">
        <v>5674</v>
      </c>
      <c r="D17" s="116">
        <f t="shared" si="0"/>
        <v>0.91559756920999336</v>
      </c>
    </row>
    <row r="18" spans="1:4" x14ac:dyDescent="0.25">
      <c r="A18" s="1" t="s">
        <v>86</v>
      </c>
      <c r="B18" s="114">
        <v>2013</v>
      </c>
      <c r="C18" s="115">
        <v>2962</v>
      </c>
      <c r="D18" s="116">
        <f t="shared" si="0"/>
        <v>-0.27703197461557239</v>
      </c>
    </row>
    <row r="19" spans="1:4" x14ac:dyDescent="0.25">
      <c r="A19" s="1" t="s">
        <v>88</v>
      </c>
      <c r="B19" s="114">
        <v>2012</v>
      </c>
      <c r="C19" s="115">
        <v>4097</v>
      </c>
      <c r="D19" s="116">
        <f>C19/C20-1</f>
        <v>0.12031719989062073</v>
      </c>
    </row>
    <row r="20" spans="1:4" x14ac:dyDescent="0.25">
      <c r="A20" s="1" t="s">
        <v>90</v>
      </c>
      <c r="B20" s="114">
        <v>2011</v>
      </c>
      <c r="C20" s="115">
        <v>3657</v>
      </c>
      <c r="D20" s="116">
        <f t="shared" si="0"/>
        <v>-0.12616487455197134</v>
      </c>
    </row>
    <row r="21" spans="1:4" x14ac:dyDescent="0.25">
      <c r="A21" s="1" t="s">
        <v>92</v>
      </c>
      <c r="B21" s="114">
        <v>2010</v>
      </c>
      <c r="C21" s="115">
        <v>4185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20CE5-9503-4A4F-9D44-00CCB2F9DC18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304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88" t="s">
        <v>201</v>
      </c>
      <c r="D6" s="289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14811</v>
      </c>
      <c r="D8" s="116">
        <f t="shared" ref="D8:D20" si="0">C8/C9-1</f>
        <v>3.2136557610241825</v>
      </c>
    </row>
    <row r="9" spans="1:5" x14ac:dyDescent="0.25">
      <c r="A9" s="1"/>
      <c r="B9" s="114">
        <v>2022</v>
      </c>
      <c r="C9" s="115">
        <v>3515</v>
      </c>
      <c r="D9" s="116">
        <f t="shared" si="0"/>
        <v>0.45548654244306408</v>
      </c>
    </row>
    <row r="10" spans="1:5" x14ac:dyDescent="0.25">
      <c r="A10" s="1"/>
      <c r="B10" s="114">
        <v>2021</v>
      </c>
      <c r="C10" s="115">
        <v>2415</v>
      </c>
      <c r="D10" s="116">
        <f t="shared" si="0"/>
        <v>0.45657418576598308</v>
      </c>
    </row>
    <row r="11" spans="1:5" x14ac:dyDescent="0.25">
      <c r="A11" s="1" t="s">
        <v>72</v>
      </c>
      <c r="B11" s="114">
        <v>2020</v>
      </c>
      <c r="C11" s="115">
        <v>1658</v>
      </c>
      <c r="D11" s="116">
        <f t="shared" si="0"/>
        <v>-0.72106325706594887</v>
      </c>
    </row>
    <row r="12" spans="1:5" x14ac:dyDescent="0.25">
      <c r="A12" s="1" t="s">
        <v>74</v>
      </c>
      <c r="B12" s="114">
        <v>2019</v>
      </c>
      <c r="C12" s="115">
        <v>5944</v>
      </c>
      <c r="D12" s="116">
        <f t="shared" si="0"/>
        <v>-0.182730647600715</v>
      </c>
    </row>
    <row r="13" spans="1:5" x14ac:dyDescent="0.25">
      <c r="A13" s="1" t="s">
        <v>76</v>
      </c>
      <c r="B13" s="114">
        <v>2018</v>
      </c>
      <c r="C13" s="115">
        <v>7273</v>
      </c>
      <c r="D13" s="116">
        <f t="shared" si="0"/>
        <v>1.3093745647026145E-2</v>
      </c>
    </row>
    <row r="14" spans="1:5" x14ac:dyDescent="0.25">
      <c r="A14" s="1" t="s">
        <v>78</v>
      </c>
      <c r="B14" s="114">
        <v>2017</v>
      </c>
      <c r="C14" s="115">
        <v>7179</v>
      </c>
      <c r="D14" s="116">
        <f>C14/C15-1</f>
        <v>-6.8509147528221126E-2</v>
      </c>
    </row>
    <row r="15" spans="1:5" x14ac:dyDescent="0.25">
      <c r="A15" s="1" t="s">
        <v>80</v>
      </c>
      <c r="B15" s="114">
        <v>2016</v>
      </c>
      <c r="C15" s="115">
        <v>7707</v>
      </c>
      <c r="D15" s="116">
        <f>C15/C16-1</f>
        <v>-1.4576141158419653E-2</v>
      </c>
    </row>
    <row r="16" spans="1:5" x14ac:dyDescent="0.25">
      <c r="A16" s="1" t="s">
        <v>82</v>
      </c>
      <c r="B16" s="114">
        <v>2015</v>
      </c>
      <c r="C16" s="115">
        <v>7821</v>
      </c>
      <c r="D16" s="116">
        <f t="shared" si="0"/>
        <v>0.12064765725748683</v>
      </c>
    </row>
    <row r="17" spans="1:4" x14ac:dyDescent="0.25">
      <c r="A17" s="1" t="s">
        <v>84</v>
      </c>
      <c r="B17" s="114">
        <v>2014</v>
      </c>
      <c r="C17" s="115">
        <v>6979</v>
      </c>
      <c r="D17" s="116">
        <f t="shared" si="0"/>
        <v>0.54573643410852712</v>
      </c>
    </row>
    <row r="18" spans="1:4" x14ac:dyDescent="0.25">
      <c r="A18" s="1" t="s">
        <v>86</v>
      </c>
      <c r="B18" s="114">
        <v>2013</v>
      </c>
      <c r="C18" s="115">
        <v>4515</v>
      </c>
      <c r="D18" s="116">
        <f t="shared" si="0"/>
        <v>-0.25297816015883523</v>
      </c>
    </row>
    <row r="19" spans="1:4" x14ac:dyDescent="0.25">
      <c r="A19" s="1" t="s">
        <v>88</v>
      </c>
      <c r="B19" s="114">
        <v>2012</v>
      </c>
      <c r="C19" s="115">
        <v>6044</v>
      </c>
      <c r="D19" s="116">
        <f>C19/C20-1</f>
        <v>-0.32941307000998554</v>
      </c>
    </row>
    <row r="20" spans="1:4" x14ac:dyDescent="0.25">
      <c r="A20" s="1" t="s">
        <v>90</v>
      </c>
      <c r="B20" s="114">
        <v>2011</v>
      </c>
      <c r="C20" s="115">
        <v>9013</v>
      </c>
      <c r="D20" s="116">
        <f t="shared" si="0"/>
        <v>-3.8920878652164648E-2</v>
      </c>
    </row>
    <row r="21" spans="1:4" x14ac:dyDescent="0.25">
      <c r="A21" s="1" t="s">
        <v>92</v>
      </c>
      <c r="B21" s="114">
        <v>2010</v>
      </c>
      <c r="C21" s="115">
        <v>9378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9C588-9667-4949-BA6B-66194654B52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58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59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46</v>
      </c>
      <c r="C17" s="99">
        <v>1127</v>
      </c>
      <c r="D17" s="99">
        <v>1127</v>
      </c>
      <c r="E17" s="99">
        <v>437</v>
      </c>
      <c r="F17" s="99">
        <v>669</v>
      </c>
      <c r="G17" s="99">
        <v>857</v>
      </c>
      <c r="H17" s="99">
        <v>900</v>
      </c>
      <c r="I17" s="100">
        <f t="shared" si="0"/>
        <v>5.0175029171528607E-2</v>
      </c>
      <c r="J17" s="100">
        <f t="shared" si="1"/>
        <v>-0.20141969831410822</v>
      </c>
      <c r="K17" s="99">
        <f t="shared" si="2"/>
        <v>43</v>
      </c>
      <c r="L17" s="99">
        <f t="shared" si="3"/>
        <v>-227</v>
      </c>
      <c r="M17" s="93">
        <f>H17/H17</f>
        <v>1</v>
      </c>
      <c r="N17" s="99">
        <v>310</v>
      </c>
      <c r="O17" s="99">
        <v>802</v>
      </c>
      <c r="P17" s="99">
        <v>844</v>
      </c>
      <c r="Q17" s="99">
        <v>912</v>
      </c>
      <c r="R17" s="99">
        <v>912</v>
      </c>
      <c r="S17" s="100">
        <f t="shared" si="4"/>
        <v>0</v>
      </c>
      <c r="T17" s="100">
        <f t="shared" si="5"/>
        <v>1.9419354838709677</v>
      </c>
      <c r="U17" s="99">
        <f t="shared" si="6"/>
        <v>0</v>
      </c>
      <c r="V17" s="99">
        <f t="shared" si="7"/>
        <v>602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917</v>
      </c>
      <c r="E18" s="95">
        <v>386</v>
      </c>
      <c r="F18" s="95">
        <v>669</v>
      </c>
      <c r="G18" s="95">
        <v>855</v>
      </c>
      <c r="H18" s="95">
        <v>886</v>
      </c>
      <c r="I18" s="96">
        <f t="shared" si="0"/>
        <v>3.6257309941520433E-2</v>
      </c>
      <c r="J18" s="96">
        <f t="shared" si="1"/>
        <v>-3.3805888767720838E-2</v>
      </c>
      <c r="K18" s="95">
        <f t="shared" si="2"/>
        <v>31</v>
      </c>
      <c r="L18" s="95">
        <f t="shared" si="3"/>
        <v>-31</v>
      </c>
      <c r="M18" s="96">
        <f>H18/H17</f>
        <v>0.98444444444444446</v>
      </c>
      <c r="N18" s="95">
        <v>310</v>
      </c>
      <c r="O18" s="95">
        <v>802</v>
      </c>
      <c r="P18" s="95">
        <v>844</v>
      </c>
      <c r="Q18" s="95">
        <v>898</v>
      </c>
      <c r="R18" s="95">
        <v>898</v>
      </c>
      <c r="S18" s="96">
        <f t="shared" si="4"/>
        <v>0</v>
      </c>
      <c r="T18" s="96">
        <f t="shared" si="5"/>
        <v>1.8967741935483873</v>
      </c>
      <c r="U18" s="95">
        <f t="shared" si="6"/>
        <v>0</v>
      </c>
      <c r="V18" s="95">
        <f t="shared" si="7"/>
        <v>588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310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-310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210</v>
      </c>
      <c r="E21" s="95">
        <v>51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-210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D5690-D9D1-42A6-AA63-0A6805F14B3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6" t="s">
        <v>64</v>
      </c>
      <c r="D5" s="286"/>
      <c r="E5" s="286"/>
      <c r="F5" s="286"/>
      <c r="G5" s="286"/>
      <c r="H5" s="286"/>
      <c r="I5" s="86"/>
      <c r="J5" s="86"/>
      <c r="K5" s="86"/>
      <c r="L5" s="86"/>
      <c r="M5" s="87"/>
      <c r="N5" s="287" t="s">
        <v>65</v>
      </c>
      <c r="O5" s="287"/>
      <c r="P5" s="287"/>
      <c r="Q5" s="287"/>
      <c r="R5" s="287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228</v>
      </c>
      <c r="O6" s="90" t="s">
        <v>218</v>
      </c>
      <c r="P6" s="90" t="s">
        <v>219</v>
      </c>
      <c r="Q6" s="90" t="s">
        <v>220</v>
      </c>
      <c r="R6" s="90" t="s">
        <v>221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46</v>
      </c>
      <c r="C17" s="99">
        <v>13</v>
      </c>
      <c r="D17" s="99">
        <v>13</v>
      </c>
      <c r="E17" s="99">
        <v>4</v>
      </c>
      <c r="F17" s="99">
        <v>4</v>
      </c>
      <c r="G17" s="99">
        <v>5</v>
      </c>
      <c r="H17" s="99">
        <v>7</v>
      </c>
      <c r="I17" s="100">
        <f t="shared" si="4"/>
        <v>0.39999999999999991</v>
      </c>
      <c r="J17" s="100">
        <f t="shared" si="5"/>
        <v>-0.46153846153846156</v>
      </c>
      <c r="K17" s="99">
        <f t="shared" si="6"/>
        <v>2</v>
      </c>
      <c r="L17" s="99">
        <f t="shared" si="7"/>
        <v>-6</v>
      </c>
      <c r="M17" s="93">
        <f>H17/H17</f>
        <v>1</v>
      </c>
      <c r="N17" s="99">
        <v>2</v>
      </c>
      <c r="O17" s="99">
        <v>4</v>
      </c>
      <c r="P17" s="99">
        <v>5</v>
      </c>
      <c r="Q17" s="99">
        <v>7</v>
      </c>
      <c r="R17" s="99">
        <v>7</v>
      </c>
      <c r="S17" s="100">
        <f t="shared" si="0"/>
        <v>0</v>
      </c>
      <c r="T17" s="100">
        <f t="shared" si="1"/>
        <v>2.5</v>
      </c>
      <c r="U17" s="99">
        <f t="shared" si="2"/>
        <v>0</v>
      </c>
      <c r="V17" s="99">
        <f t="shared" si="3"/>
        <v>5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7</v>
      </c>
      <c r="E18" s="95">
        <v>3</v>
      </c>
      <c r="F18" s="95">
        <v>4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-0.1428571428571429</v>
      </c>
      <c r="K18" s="95">
        <f t="shared" si="6"/>
        <v>1</v>
      </c>
      <c r="L18" s="95">
        <f t="shared" si="7"/>
        <v>-1</v>
      </c>
      <c r="M18" s="96">
        <f>H18/H17</f>
        <v>0.8571428571428571</v>
      </c>
      <c r="N18" s="95">
        <v>2</v>
      </c>
      <c r="O18" s="95">
        <v>4</v>
      </c>
      <c r="P18" s="95">
        <v>5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0.8571428571428571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>
        <f t="shared" si="1"/>
        <v>-1</v>
      </c>
      <c r="U20" s="52">
        <f t="shared" si="2"/>
        <v>0</v>
      </c>
      <c r="V20" s="52">
        <f t="shared" si="3"/>
        <v>-2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6</v>
      </c>
      <c r="E21" s="95">
        <v>1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-6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2CB55-1DAF-4EA1-8850-29407D02EEC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73C36-705C-4827-83F2-E7182D6592CE}">
  <sheetPr>
    <tabColor theme="7" tint="0.79998168889431442"/>
  </sheetPr>
  <dimension ref="A4:P290"/>
  <sheetViews>
    <sheetView showGridLines="0" topLeftCell="A37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229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88" t="s">
        <v>68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 ht="22.5" thickTop="1" thickBot="1" x14ac:dyDescent="0.3">
      <c r="B7" s="109"/>
      <c r="C7" s="291">
        <f>2019</f>
        <v>2019</v>
      </c>
      <c r="D7" s="292"/>
      <c r="E7" s="293">
        <v>2020</v>
      </c>
      <c r="F7" s="292"/>
      <c r="G7" s="293">
        <v>2021</v>
      </c>
      <c r="H7" s="292"/>
      <c r="I7" s="293">
        <v>2022</v>
      </c>
      <c r="J7" s="292"/>
      <c r="K7" s="293">
        <v>2023</v>
      </c>
      <c r="L7" s="292"/>
      <c r="M7" s="293">
        <v>2024</v>
      </c>
      <c r="N7" s="294"/>
      <c r="O7" s="295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N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si="0"/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0"/>
        <v>0.20295505848553264</v>
      </c>
      <c r="O11" s="116">
        <f t="shared" ref="O11:O15" si="1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0"/>
        <v>-0.12960467205750226</v>
      </c>
      <c r="O12" s="116">
        <f t="shared" si="1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0"/>
        <v>-0.48213791193575184</v>
      </c>
      <c r="O13" s="116">
        <f t="shared" si="1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0"/>
        <v>-0.22824675324675325</v>
      </c>
      <c r="O14" s="116">
        <f t="shared" si="1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0"/>
        <v>-0.10428571428571431</v>
      </c>
      <c r="O15" s="116">
        <f t="shared" si="1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>IFERROR(M16/K16-1,"-")</f>
        <v>2.6298701298701266E-2</v>
      </c>
      <c r="O16" s="116">
        <f>IFERROR(M16/C16-1,"-")</f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28900</v>
      </c>
      <c r="N21" s="119">
        <v>-0.13280921802796619</v>
      </c>
      <c r="O21" s="119">
        <v>-3.2992036405005698E-2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6" t="s">
        <v>230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88" t="s">
        <v>97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90"/>
    </row>
    <row r="29" spans="1:16" ht="22.5" thickTop="1" thickBot="1" x14ac:dyDescent="0.3">
      <c r="B29" s="109"/>
      <c r="C29" s="291">
        <f>2019</f>
        <v>2019</v>
      </c>
      <c r="D29" s="292"/>
      <c r="E29" s="293">
        <v>2020</v>
      </c>
      <c r="F29" s="292"/>
      <c r="G29" s="293">
        <v>2021</v>
      </c>
      <c r="H29" s="292"/>
      <c r="I29" s="293">
        <v>2022</v>
      </c>
      <c r="J29" s="292"/>
      <c r="K29" s="293">
        <v>2023</v>
      </c>
      <c r="L29" s="292"/>
      <c r="M29" s="293">
        <v>2024</v>
      </c>
      <c r="N29" s="294"/>
      <c r="O29" s="295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2">IFERROR(E31/C31-1,"-")</f>
        <v>-0.57753479125248508</v>
      </c>
      <c r="G31" s="115">
        <v>107</v>
      </c>
      <c r="H31" s="116">
        <f t="shared" si="2"/>
        <v>-0.74823529411764711</v>
      </c>
      <c r="I31" s="115">
        <v>161</v>
      </c>
      <c r="J31" s="116">
        <f t="shared" si="2"/>
        <v>0.50467289719626174</v>
      </c>
      <c r="K31" s="115">
        <v>3478</v>
      </c>
      <c r="L31" s="116">
        <f t="shared" si="2"/>
        <v>20.602484472049689</v>
      </c>
      <c r="M31" s="115">
        <v>596</v>
      </c>
      <c r="N31" s="116">
        <f t="shared" ref="N31:N37" si="3">IFERROR(M31/K31-1,"-")</f>
        <v>-0.82863714778608399</v>
      </c>
      <c r="O31" s="116">
        <f>M31/C31-1</f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2"/>
        <v>-0.30182926829268297</v>
      </c>
      <c r="G32" s="115">
        <v>35</v>
      </c>
      <c r="H32" s="116">
        <f t="shared" si="2"/>
        <v>-0.92358078602620086</v>
      </c>
      <c r="I32" s="115">
        <v>119</v>
      </c>
      <c r="J32" s="116">
        <f t="shared" si="2"/>
        <v>2.4</v>
      </c>
      <c r="K32" s="115">
        <v>1606</v>
      </c>
      <c r="L32" s="116">
        <f t="shared" si="2"/>
        <v>12.495798319327731</v>
      </c>
      <c r="M32" s="115">
        <v>924</v>
      </c>
      <c r="N32" s="116">
        <f>IFERROR(M32/K32-1,"-")</f>
        <v>-0.42465753424657537</v>
      </c>
      <c r="O32" s="116">
        <f>IFERROR(M32/C32-1,"-")</f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2"/>
        <v>-0.68627450980392157</v>
      </c>
      <c r="G33" s="115">
        <v>170</v>
      </c>
      <c r="H33" s="116">
        <f t="shared" si="2"/>
        <v>-0.29166666666666663</v>
      </c>
      <c r="I33" s="115">
        <v>470</v>
      </c>
      <c r="J33" s="116">
        <f t="shared" si="2"/>
        <v>1.7647058823529411</v>
      </c>
      <c r="K33" s="115">
        <v>1531</v>
      </c>
      <c r="L33" s="116">
        <f t="shared" si="2"/>
        <v>2.2574468085106383</v>
      </c>
      <c r="M33" s="115">
        <v>2301</v>
      </c>
      <c r="N33" s="116">
        <f t="shared" si="3"/>
        <v>0.50293925538863493</v>
      </c>
      <c r="O33" s="116">
        <f t="shared" ref="O33:O37" si="4">IFERROR(M33/C33-1,"-")</f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2"/>
        <v>-1</v>
      </c>
      <c r="G34" s="115">
        <v>149</v>
      </c>
      <c r="H34" s="116" t="str">
        <f t="shared" si="2"/>
        <v>-</v>
      </c>
      <c r="I34" s="115">
        <v>241</v>
      </c>
      <c r="J34" s="116">
        <f t="shared" si="2"/>
        <v>0.6174496644295302</v>
      </c>
      <c r="K34" s="115">
        <v>1949</v>
      </c>
      <c r="L34" s="116">
        <f t="shared" si="2"/>
        <v>7.0871369294605806</v>
      </c>
      <c r="M34" s="115">
        <v>1208</v>
      </c>
      <c r="N34" s="116">
        <f t="shared" si="3"/>
        <v>-0.38019497178040018</v>
      </c>
      <c r="O34" s="116">
        <f t="shared" si="4"/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2"/>
        <v>-1</v>
      </c>
      <c r="G35" s="115">
        <v>326</v>
      </c>
      <c r="H35" s="116" t="str">
        <f t="shared" si="2"/>
        <v>-</v>
      </c>
      <c r="I35" s="115">
        <v>491</v>
      </c>
      <c r="J35" s="116">
        <f t="shared" si="2"/>
        <v>0.50613496932515334</v>
      </c>
      <c r="K35" s="115">
        <v>2051</v>
      </c>
      <c r="L35" s="116">
        <f t="shared" si="2"/>
        <v>3.1771894093686353</v>
      </c>
      <c r="M35" s="115">
        <v>644</v>
      </c>
      <c r="N35" s="116">
        <f t="shared" si="3"/>
        <v>-0.68600682593856654</v>
      </c>
      <c r="O35" s="116">
        <f t="shared" si="4"/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2"/>
        <v>-1</v>
      </c>
      <c r="G36" s="115">
        <v>715</v>
      </c>
      <c r="H36" s="116" t="str">
        <f t="shared" si="2"/>
        <v>-</v>
      </c>
      <c r="I36" s="115">
        <v>533</v>
      </c>
      <c r="J36" s="116">
        <f t="shared" si="2"/>
        <v>-0.25454545454545452</v>
      </c>
      <c r="K36" s="115">
        <v>1450</v>
      </c>
      <c r="L36" s="116">
        <f t="shared" si="2"/>
        <v>1.7204502814258911</v>
      </c>
      <c r="M36" s="115">
        <v>646</v>
      </c>
      <c r="N36" s="116">
        <f t="shared" si="3"/>
        <v>-0.55448275862068963</v>
      </c>
      <c r="O36" s="116">
        <f t="shared" si="4"/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2"/>
        <v>-1</v>
      </c>
      <c r="G37" s="115">
        <v>819</v>
      </c>
      <c r="H37" s="116" t="str">
        <f t="shared" si="2"/>
        <v>-</v>
      </c>
      <c r="I37" s="115">
        <v>528</v>
      </c>
      <c r="J37" s="116">
        <f t="shared" si="2"/>
        <v>-0.35531135531135527</v>
      </c>
      <c r="K37" s="115">
        <v>1332</v>
      </c>
      <c r="L37" s="116">
        <f t="shared" si="2"/>
        <v>1.5227272727272729</v>
      </c>
      <c r="M37" s="115">
        <v>891</v>
      </c>
      <c r="N37" s="116">
        <f t="shared" si="3"/>
        <v>-0.33108108108108103</v>
      </c>
      <c r="O37" s="116">
        <f t="shared" si="4"/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2"/>
        <v>-0.33283358320839584</v>
      </c>
      <c r="G38" s="115">
        <v>984</v>
      </c>
      <c r="H38" s="116">
        <f t="shared" si="2"/>
        <v>0.10561797752808988</v>
      </c>
      <c r="I38" s="115">
        <v>1168</v>
      </c>
      <c r="J38" s="116">
        <f t="shared" si="2"/>
        <v>0.18699186991869921</v>
      </c>
      <c r="K38" s="115">
        <v>1285</v>
      </c>
      <c r="L38" s="116">
        <f t="shared" si="2"/>
        <v>0.10017123287671237</v>
      </c>
      <c r="M38" s="115">
        <v>654</v>
      </c>
      <c r="N38" s="116">
        <f>IFERROR(M38/K38-1,"-")</f>
        <v>-0.49105058365758758</v>
      </c>
      <c r="O38" s="116">
        <f>IFERROR(M38/C38-1,"-")</f>
        <v>-0.50974512743628186</v>
      </c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2"/>
        <v>-0.89179104477611937</v>
      </c>
      <c r="G39" s="115">
        <v>638</v>
      </c>
      <c r="H39" s="116">
        <f t="shared" si="2"/>
        <v>4.5</v>
      </c>
      <c r="I39" s="115">
        <v>517</v>
      </c>
      <c r="J39" s="116">
        <f t="shared" si="2"/>
        <v>-0.18965517241379315</v>
      </c>
      <c r="K39" s="115">
        <v>1723</v>
      </c>
      <c r="L39" s="116">
        <f t="shared" si="2"/>
        <v>2.3326885880077368</v>
      </c>
      <c r="M39" s="115"/>
      <c r="N39" s="116"/>
      <c r="O39" s="116"/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2"/>
        <v>-0.85837438423645318</v>
      </c>
      <c r="G40" s="115">
        <v>622</v>
      </c>
      <c r="H40" s="116">
        <f t="shared" si="2"/>
        <v>4.4086956521739129</v>
      </c>
      <c r="I40" s="115">
        <v>628</v>
      </c>
      <c r="J40" s="116">
        <f t="shared" si="2"/>
        <v>9.6463022508037621E-3</v>
      </c>
      <c r="K40" s="115">
        <v>1095</v>
      </c>
      <c r="L40" s="116">
        <f t="shared" si="2"/>
        <v>0.74363057324840764</v>
      </c>
      <c r="M40" s="115"/>
      <c r="N40" s="116"/>
      <c r="O40" s="116"/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2"/>
        <v>-0.87570621468926557</v>
      </c>
      <c r="G41" s="115">
        <v>176</v>
      </c>
      <c r="H41" s="116">
        <f t="shared" si="2"/>
        <v>1</v>
      </c>
      <c r="I41" s="115">
        <v>681</v>
      </c>
      <c r="J41" s="116">
        <f t="shared" si="2"/>
        <v>2.8693181818181817</v>
      </c>
      <c r="K41" s="115">
        <v>764</v>
      </c>
      <c r="L41" s="116">
        <f t="shared" si="2"/>
        <v>0.12187958883994132</v>
      </c>
      <c r="M41" s="115"/>
      <c r="N41" s="116"/>
      <c r="O41" s="116"/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2"/>
        <v>-0.9939879759519038</v>
      </c>
      <c r="G42" s="115">
        <v>209</v>
      </c>
      <c r="H42" s="116">
        <f t="shared" si="2"/>
        <v>68.666666666666671</v>
      </c>
      <c r="I42" s="115">
        <v>1225</v>
      </c>
      <c r="J42" s="116">
        <f t="shared" si="2"/>
        <v>4.8612440191387556</v>
      </c>
      <c r="K42" s="115">
        <v>1986</v>
      </c>
      <c r="L42" s="116">
        <f t="shared" si="2"/>
        <v>0.62122448979591827</v>
      </c>
      <c r="M42" s="115"/>
      <c r="N42" s="116"/>
      <c r="O42" s="116"/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2"/>
        <v>-0.7774288704919593</v>
      </c>
      <c r="G43" s="118">
        <v>4950</v>
      </c>
      <c r="H43" s="119">
        <f t="shared" si="2"/>
        <v>1.116289012398461</v>
      </c>
      <c r="I43" s="118">
        <v>6762</v>
      </c>
      <c r="J43" s="119">
        <f t="shared" si="2"/>
        <v>0.36606060606060598</v>
      </c>
      <c r="K43" s="118">
        <v>20250</v>
      </c>
      <c r="L43" s="119">
        <f t="shared" si="2"/>
        <v>1.9946761313220942</v>
      </c>
      <c r="M43" s="118">
        <v>7864</v>
      </c>
      <c r="N43" s="119">
        <v>-0.46437815011578809</v>
      </c>
      <c r="O43" s="119">
        <v>6.0124022647613851E-2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231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88" t="s">
        <v>100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90"/>
    </row>
    <row r="51" spans="1:16" ht="22.5" thickTop="1" thickBot="1" x14ac:dyDescent="0.3">
      <c r="B51" s="109"/>
      <c r="C51" s="291">
        <f>2019</f>
        <v>2019</v>
      </c>
      <c r="D51" s="292"/>
      <c r="E51" s="293">
        <v>2020</v>
      </c>
      <c r="F51" s="292"/>
      <c r="G51" s="293">
        <v>2021</v>
      </c>
      <c r="H51" s="292"/>
      <c r="I51" s="293">
        <v>2022</v>
      </c>
      <c r="J51" s="292"/>
      <c r="K51" s="293">
        <v>2023</v>
      </c>
      <c r="L51" s="292"/>
      <c r="M51" s="293">
        <v>2024</v>
      </c>
      <c r="N51" s="294"/>
      <c r="O51" s="295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f t="shared" ref="N53:N59" si="5">IFERROR(M53/K53-1,"-")</f>
        <v>-0.57219973009446701</v>
      </c>
      <c r="O53" s="116">
        <f>IFERROR(M53/C53-1,"-")</f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6">IFERROR(E54/C54-1,"-")</f>
        <v>-0.14379084967320266</v>
      </c>
      <c r="G54" s="115">
        <v>12</v>
      </c>
      <c r="H54" s="116">
        <f t="shared" si="6"/>
        <v>-0.95419847328244278</v>
      </c>
      <c r="I54" s="115">
        <v>91</v>
      </c>
      <c r="J54" s="116">
        <f t="shared" si="6"/>
        <v>6.583333333333333</v>
      </c>
      <c r="K54" s="115">
        <v>455</v>
      </c>
      <c r="L54" s="116">
        <f t="shared" si="6"/>
        <v>4</v>
      </c>
      <c r="M54" s="115">
        <v>554</v>
      </c>
      <c r="N54" s="116">
        <f t="shared" si="5"/>
        <v>0.21758241758241748</v>
      </c>
      <c r="O54" s="116">
        <f>IFERROR(M54/C54-1,"-")</f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6"/>
        <v>-0.65472312703583069</v>
      </c>
      <c r="G55" s="115">
        <v>122</v>
      </c>
      <c r="H55" s="116">
        <f t="shared" si="6"/>
        <v>0.15094339622641506</v>
      </c>
      <c r="I55" s="115">
        <v>335</v>
      </c>
      <c r="J55" s="116">
        <f t="shared" si="6"/>
        <v>1.7459016393442623</v>
      </c>
      <c r="K55" s="115">
        <v>614</v>
      </c>
      <c r="L55" s="116">
        <f t="shared" si="6"/>
        <v>0.83283582089552244</v>
      </c>
      <c r="M55" s="115">
        <v>578</v>
      </c>
      <c r="N55" s="116">
        <f t="shared" si="5"/>
        <v>-5.8631921824104261E-2</v>
      </c>
      <c r="O55" s="116">
        <f t="shared" ref="O55:O59" si="7">IFERROR(M55/C55-1,"-")</f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6"/>
        <v>-1</v>
      </c>
      <c r="G56" s="115">
        <v>84</v>
      </c>
      <c r="H56" s="116" t="str">
        <f t="shared" si="6"/>
        <v>-</v>
      </c>
      <c r="I56" s="115">
        <v>211</v>
      </c>
      <c r="J56" s="116">
        <f t="shared" si="6"/>
        <v>1.5119047619047619</v>
      </c>
      <c r="K56" s="115">
        <v>477</v>
      </c>
      <c r="L56" s="116">
        <f t="shared" si="6"/>
        <v>1.2606635071090047</v>
      </c>
      <c r="M56" s="115">
        <v>238</v>
      </c>
      <c r="N56" s="116">
        <f t="shared" si="5"/>
        <v>-0.50104821802935007</v>
      </c>
      <c r="O56" s="116">
        <f t="shared" si="7"/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6"/>
        <v>-1</v>
      </c>
      <c r="G57" s="115">
        <v>198</v>
      </c>
      <c r="H57" s="116" t="str">
        <f t="shared" si="6"/>
        <v>-</v>
      </c>
      <c r="I57" s="115">
        <v>241</v>
      </c>
      <c r="J57" s="116">
        <f t="shared" si="6"/>
        <v>0.21717171717171713</v>
      </c>
      <c r="K57" s="115">
        <v>437</v>
      </c>
      <c r="L57" s="116">
        <f t="shared" si="6"/>
        <v>0.81327800829875518</v>
      </c>
      <c r="M57" s="115">
        <v>107</v>
      </c>
      <c r="N57" s="116">
        <f t="shared" si="5"/>
        <v>-0.75514874141876431</v>
      </c>
      <c r="O57" s="116">
        <f t="shared" si="7"/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6"/>
        <v>-1</v>
      </c>
      <c r="G58" s="115">
        <v>339</v>
      </c>
      <c r="H58" s="116" t="str">
        <f t="shared" si="6"/>
        <v>-</v>
      </c>
      <c r="I58" s="115">
        <v>238</v>
      </c>
      <c r="J58" s="116">
        <f t="shared" si="6"/>
        <v>-0.29793510324483774</v>
      </c>
      <c r="K58" s="115">
        <v>374</v>
      </c>
      <c r="L58" s="116">
        <f t="shared" si="6"/>
        <v>0.5714285714285714</v>
      </c>
      <c r="M58" s="115">
        <v>283</v>
      </c>
      <c r="N58" s="116">
        <f t="shared" si="5"/>
        <v>-0.24331550802139035</v>
      </c>
      <c r="O58" s="116">
        <f t="shared" si="7"/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6"/>
        <v>-1</v>
      </c>
      <c r="G59" s="115">
        <v>343</v>
      </c>
      <c r="H59" s="116" t="str">
        <f t="shared" si="6"/>
        <v>-</v>
      </c>
      <c r="I59" s="115">
        <v>256</v>
      </c>
      <c r="J59" s="116">
        <f t="shared" si="6"/>
        <v>-0.25364431486880468</v>
      </c>
      <c r="K59" s="115">
        <v>291</v>
      </c>
      <c r="L59" s="116">
        <f t="shared" si="6"/>
        <v>0.13671875</v>
      </c>
      <c r="M59" s="115">
        <v>253</v>
      </c>
      <c r="N59" s="116">
        <f t="shared" si="5"/>
        <v>-0.13058419243986252</v>
      </c>
      <c r="O59" s="116">
        <f t="shared" si="7"/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6"/>
        <v>-1</v>
      </c>
      <c r="G60" s="115">
        <v>474</v>
      </c>
      <c r="H60" s="116" t="str">
        <f t="shared" si="6"/>
        <v>-</v>
      </c>
      <c r="I60" s="115">
        <v>311</v>
      </c>
      <c r="J60" s="116">
        <f t="shared" si="6"/>
        <v>-0.34388185654008441</v>
      </c>
      <c r="K60" s="115">
        <v>397</v>
      </c>
      <c r="L60" s="116">
        <f t="shared" si="6"/>
        <v>0.27652733118971051</v>
      </c>
      <c r="M60" s="115">
        <v>272</v>
      </c>
      <c r="N60" s="116">
        <f>IFERROR(M60/K60-1,"-")</f>
        <v>-0.31486146095717882</v>
      </c>
      <c r="O60" s="116">
        <f>IFERROR(M60/C60-1,"-")</f>
        <v>-0.24233983286908078</v>
      </c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6"/>
        <v>-0.89672544080604533</v>
      </c>
      <c r="G61" s="115">
        <v>315</v>
      </c>
      <c r="H61" s="116">
        <f t="shared" si="6"/>
        <v>6.6829268292682924</v>
      </c>
      <c r="I61" s="115">
        <v>233</v>
      </c>
      <c r="J61" s="116">
        <f t="shared" si="6"/>
        <v>-0.26031746031746028</v>
      </c>
      <c r="K61" s="115">
        <v>337</v>
      </c>
      <c r="L61" s="116">
        <f t="shared" si="6"/>
        <v>0.44635193133047202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6"/>
        <v>-0.94970986460348161</v>
      </c>
      <c r="G62" s="115">
        <v>281</v>
      </c>
      <c r="H62" s="116">
        <f t="shared" si="6"/>
        <v>9.8076923076923084</v>
      </c>
      <c r="I62" s="115">
        <v>224</v>
      </c>
      <c r="J62" s="116">
        <f t="shared" si="6"/>
        <v>-0.20284697508896798</v>
      </c>
      <c r="K62" s="115">
        <v>456</v>
      </c>
      <c r="L62" s="116">
        <f t="shared" si="6"/>
        <v>1.0357142857142856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6"/>
        <v>-0.91719745222929938</v>
      </c>
      <c r="G63" s="115">
        <v>161</v>
      </c>
      <c r="H63" s="116">
        <f t="shared" si="6"/>
        <v>5.1923076923076925</v>
      </c>
      <c r="I63" s="115">
        <v>527</v>
      </c>
      <c r="J63" s="116">
        <f t="shared" si="6"/>
        <v>2.2732919254658386</v>
      </c>
      <c r="K63" s="115">
        <v>377</v>
      </c>
      <c r="L63" s="116">
        <f t="shared" si="6"/>
        <v>-0.28462998102466797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6"/>
        <v>-0.98522167487684731</v>
      </c>
      <c r="G64" s="115">
        <v>144</v>
      </c>
      <c r="H64" s="116">
        <f t="shared" si="6"/>
        <v>47</v>
      </c>
      <c r="I64" s="115">
        <v>455</v>
      </c>
      <c r="J64" s="116">
        <f t="shared" si="6"/>
        <v>2.1597222222222223</v>
      </c>
      <c r="K64" s="115">
        <v>483</v>
      </c>
      <c r="L64" s="116">
        <f t="shared" si="6"/>
        <v>6.1538461538461542E-2</v>
      </c>
      <c r="M64" s="115"/>
      <c r="N64" s="116"/>
      <c r="O64" s="116"/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6"/>
        <v>-0.85082146768893763</v>
      </c>
      <c r="G65" s="118">
        <v>2535</v>
      </c>
      <c r="H65" s="119">
        <f t="shared" si="6"/>
        <v>2.7224669603524227</v>
      </c>
      <c r="I65" s="118">
        <v>3247</v>
      </c>
      <c r="J65" s="119">
        <f t="shared" si="6"/>
        <v>0.28086785009861925</v>
      </c>
      <c r="K65" s="118">
        <v>5439</v>
      </c>
      <c r="L65" s="119">
        <f t="shared" si="6"/>
        <v>0.67508469356328926</v>
      </c>
      <c r="M65" s="118">
        <v>2602</v>
      </c>
      <c r="N65" s="119">
        <v>-0.31273111463285785</v>
      </c>
      <c r="O65" s="119">
        <v>-0.16975111678366306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6" t="s">
        <v>232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88" t="s">
        <v>103</v>
      </c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90"/>
    </row>
    <row r="73" spans="1:16" ht="22.5" thickTop="1" thickBot="1" x14ac:dyDescent="0.3">
      <c r="B73" s="109"/>
      <c r="C73" s="291">
        <f>2019</f>
        <v>2019</v>
      </c>
      <c r="D73" s="292"/>
      <c r="E73" s="293">
        <v>2020</v>
      </c>
      <c r="F73" s="292"/>
      <c r="G73" s="293">
        <v>2021</v>
      </c>
      <c r="H73" s="292"/>
      <c r="I73" s="293">
        <v>2022</v>
      </c>
      <c r="J73" s="292"/>
      <c r="K73" s="293">
        <v>2023</v>
      </c>
      <c r="L73" s="292"/>
      <c r="M73" s="293">
        <v>2024</v>
      </c>
      <c r="N73" s="294"/>
      <c r="O73" s="295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f t="shared" ref="N75:N83" si="8">IFERROR(M75/K75-1,"-")</f>
        <v>-0.8980635732553891</v>
      </c>
      <c r="O75" s="116">
        <f>M75/C75-1</f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9">IFERROR(E76/C76-1,"-")</f>
        <v>-0.43999999999999995</v>
      </c>
      <c r="G76" s="115">
        <v>23</v>
      </c>
      <c r="H76" s="116">
        <f t="shared" si="9"/>
        <v>-0.88265306122448983</v>
      </c>
      <c r="I76" s="115">
        <v>28</v>
      </c>
      <c r="J76" s="116">
        <f t="shared" si="9"/>
        <v>0.21739130434782616</v>
      </c>
      <c r="K76" s="115">
        <v>1151</v>
      </c>
      <c r="L76" s="116">
        <f t="shared" si="9"/>
        <v>40.107142857142854</v>
      </c>
      <c r="M76" s="115">
        <v>370</v>
      </c>
      <c r="N76" s="116">
        <f t="shared" si="8"/>
        <v>-0.67854039965247614</v>
      </c>
      <c r="O76" s="116">
        <f>IFERROR(M76/C76-1,"-")</f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9"/>
        <v>-0.70742358078602618</v>
      </c>
      <c r="G77" s="115">
        <v>48</v>
      </c>
      <c r="H77" s="116">
        <f t="shared" si="9"/>
        <v>-0.64179104477611948</v>
      </c>
      <c r="I77" s="115">
        <v>135</v>
      </c>
      <c r="J77" s="116">
        <f t="shared" si="9"/>
        <v>1.8125</v>
      </c>
      <c r="K77" s="115">
        <v>917</v>
      </c>
      <c r="L77" s="116">
        <f t="shared" si="9"/>
        <v>5.7925925925925927</v>
      </c>
      <c r="M77" s="115">
        <v>1723</v>
      </c>
      <c r="N77" s="116">
        <f t="shared" si="8"/>
        <v>0.87895310796074155</v>
      </c>
      <c r="O77" s="116">
        <f t="shared" ref="O77:O86" si="10">IFERROR(M77/C77-1,"-")</f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9"/>
        <v>-1</v>
      </c>
      <c r="G78" s="115">
        <v>65</v>
      </c>
      <c r="H78" s="116" t="str">
        <f t="shared" si="9"/>
        <v>-</v>
      </c>
      <c r="I78" s="115">
        <v>30</v>
      </c>
      <c r="J78" s="116">
        <f t="shared" si="9"/>
        <v>-0.53846153846153844</v>
      </c>
      <c r="K78" s="115">
        <v>1472</v>
      </c>
      <c r="L78" s="116">
        <f t="shared" si="9"/>
        <v>48.06666666666667</v>
      </c>
      <c r="M78" s="115">
        <v>970</v>
      </c>
      <c r="N78" s="116">
        <f t="shared" si="8"/>
        <v>-0.34103260869565222</v>
      </c>
      <c r="O78" s="116">
        <f t="shared" si="10"/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9"/>
        <v>-1</v>
      </c>
      <c r="G79" s="115">
        <v>128</v>
      </c>
      <c r="H79" s="116" t="str">
        <f t="shared" si="9"/>
        <v>-</v>
      </c>
      <c r="I79" s="115">
        <v>250</v>
      </c>
      <c r="J79" s="116">
        <f t="shared" si="9"/>
        <v>0.953125</v>
      </c>
      <c r="K79" s="115">
        <v>1614</v>
      </c>
      <c r="L79" s="116">
        <f t="shared" si="9"/>
        <v>5.4560000000000004</v>
      </c>
      <c r="M79" s="115">
        <v>537</v>
      </c>
      <c r="N79" s="116">
        <f t="shared" si="8"/>
        <v>-0.66728624535315983</v>
      </c>
      <c r="O79" s="116">
        <f t="shared" si="10"/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9"/>
        <v>-1</v>
      </c>
      <c r="G80" s="115">
        <v>376</v>
      </c>
      <c r="H80" s="116" t="str">
        <f t="shared" si="9"/>
        <v>-</v>
      </c>
      <c r="I80" s="115">
        <v>295</v>
      </c>
      <c r="J80" s="116">
        <f t="shared" si="9"/>
        <v>-0.21542553191489366</v>
      </c>
      <c r="K80" s="115">
        <v>1076</v>
      </c>
      <c r="L80" s="116">
        <f t="shared" si="9"/>
        <v>2.6474576271186439</v>
      </c>
      <c r="M80" s="115">
        <v>363</v>
      </c>
      <c r="N80" s="116">
        <f t="shared" si="8"/>
        <v>-0.66263940520446096</v>
      </c>
      <c r="O80" s="116">
        <f t="shared" si="10"/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9"/>
        <v>-1</v>
      </c>
      <c r="G81" s="115">
        <v>476</v>
      </c>
      <c r="H81" s="116" t="str">
        <f t="shared" si="9"/>
        <v>-</v>
      </c>
      <c r="I81" s="115">
        <v>272</v>
      </c>
      <c r="J81" s="116">
        <f t="shared" si="9"/>
        <v>-0.4285714285714286</v>
      </c>
      <c r="K81" s="115">
        <v>1041</v>
      </c>
      <c r="L81" s="116">
        <f t="shared" si="9"/>
        <v>2.8272058823529411</v>
      </c>
      <c r="M81" s="115">
        <v>638</v>
      </c>
      <c r="N81" s="116">
        <f t="shared" si="8"/>
        <v>-0.38712776176753128</v>
      </c>
      <c r="O81" s="116">
        <f t="shared" si="10"/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9"/>
        <v>-8.7179487179487203E-2</v>
      </c>
      <c r="G82" s="115">
        <v>510</v>
      </c>
      <c r="H82" s="116">
        <f t="shared" si="9"/>
        <v>-0.4269662921348315</v>
      </c>
      <c r="I82" s="115">
        <v>857</v>
      </c>
      <c r="J82" s="116">
        <f t="shared" si="9"/>
        <v>0.68039215686274512</v>
      </c>
      <c r="K82" s="115">
        <v>888</v>
      </c>
      <c r="L82" s="116">
        <f t="shared" si="9"/>
        <v>3.6172695449241621E-2</v>
      </c>
      <c r="M82" s="115">
        <v>382</v>
      </c>
      <c r="N82" s="116">
        <f t="shared" si="8"/>
        <v>-0.56981981981981988</v>
      </c>
      <c r="O82" s="116">
        <f t="shared" si="10"/>
        <v>-0.60820512820512818</v>
      </c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9"/>
        <v>-0.88888888888888884</v>
      </c>
      <c r="G83" s="115">
        <v>323</v>
      </c>
      <c r="H83" s="116">
        <f t="shared" si="9"/>
        <v>3.3066666666666666</v>
      </c>
      <c r="I83" s="115">
        <v>284</v>
      </c>
      <c r="J83" s="116">
        <f t="shared" si="9"/>
        <v>-0.12074303405572751</v>
      </c>
      <c r="K83" s="115">
        <v>1386</v>
      </c>
      <c r="L83" s="116">
        <f t="shared" si="9"/>
        <v>3.880281690140845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9"/>
        <v>-0.69830508474576269</v>
      </c>
      <c r="G84" s="115">
        <v>341</v>
      </c>
      <c r="H84" s="116">
        <f t="shared" si="9"/>
        <v>2.8314606741573032</v>
      </c>
      <c r="I84" s="115">
        <v>404</v>
      </c>
      <c r="J84" s="116">
        <f t="shared" si="9"/>
        <v>0.18475073313782997</v>
      </c>
      <c r="K84" s="115">
        <v>639</v>
      </c>
      <c r="L84" s="116">
        <f t="shared" si="9"/>
        <v>0.58168316831683176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9"/>
        <v>-0.84263959390862941</v>
      </c>
      <c r="G85" s="115">
        <v>15</v>
      </c>
      <c r="H85" s="116">
        <f t="shared" si="9"/>
        <v>-0.75806451612903225</v>
      </c>
      <c r="I85" s="115">
        <v>154</v>
      </c>
      <c r="J85" s="116">
        <f t="shared" si="9"/>
        <v>9.2666666666666675</v>
      </c>
      <c r="K85" s="115">
        <v>387</v>
      </c>
      <c r="L85" s="116">
        <f t="shared" si="9"/>
        <v>1.5129870129870131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9"/>
        <v>-1</v>
      </c>
      <c r="G86" s="115">
        <v>65</v>
      </c>
      <c r="H86" s="116" t="str">
        <f t="shared" si="9"/>
        <v>-</v>
      </c>
      <c r="I86" s="115">
        <v>770</v>
      </c>
      <c r="J86" s="116">
        <f t="shared" si="9"/>
        <v>10.846153846153847</v>
      </c>
      <c r="K86" s="115">
        <v>1503</v>
      </c>
      <c r="L86" s="116">
        <f t="shared" si="9"/>
        <v>0.95194805194805188</v>
      </c>
      <c r="M86" s="115"/>
      <c r="N86" s="116"/>
      <c r="O86" s="116"/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9"/>
        <v>-0.72106325706594887</v>
      </c>
      <c r="G87" s="118">
        <v>2415</v>
      </c>
      <c r="H87" s="119">
        <f t="shared" si="9"/>
        <v>0.45657418576598308</v>
      </c>
      <c r="I87" s="118">
        <v>3515</v>
      </c>
      <c r="J87" s="119">
        <f t="shared" si="9"/>
        <v>0.45548654244306408</v>
      </c>
      <c r="K87" s="118">
        <v>14811</v>
      </c>
      <c r="L87" s="119">
        <f t="shared" si="9"/>
        <v>3.2136557610241825</v>
      </c>
      <c r="M87" s="118">
        <v>5262</v>
      </c>
      <c r="N87" s="119">
        <v>-0.51707048458149774</v>
      </c>
      <c r="O87" s="119">
        <v>0.22829131652661072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6" t="s">
        <v>233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88" t="s">
        <v>107</v>
      </c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90"/>
    </row>
    <row r="95" spans="1:16" ht="22.5" thickTop="1" thickBot="1" x14ac:dyDescent="0.3">
      <c r="B95" s="109"/>
      <c r="C95" s="291">
        <f>2019</f>
        <v>2019</v>
      </c>
      <c r="D95" s="292"/>
      <c r="E95" s="293">
        <v>2020</v>
      </c>
      <c r="F95" s="292"/>
      <c r="G95" s="293">
        <v>2021</v>
      </c>
      <c r="H95" s="292"/>
      <c r="I95" s="293">
        <v>2022</v>
      </c>
      <c r="J95" s="292"/>
      <c r="K95" s="293">
        <v>2023</v>
      </c>
      <c r="L95" s="292"/>
      <c r="M95" s="293">
        <v>2024</v>
      </c>
      <c r="N95" s="294"/>
      <c r="O95" s="295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11">IFERROR(E97/C97-1,"-")</f>
        <v>-0.16567015445939215</v>
      </c>
      <c r="G97" s="115">
        <v>489</v>
      </c>
      <c r="H97" s="116">
        <f t="shared" si="11"/>
        <v>-0.85398626455658411</v>
      </c>
      <c r="I97" s="115">
        <v>2402</v>
      </c>
      <c r="J97" s="116">
        <f t="shared" si="11"/>
        <v>3.9120654396728014</v>
      </c>
      <c r="K97" s="115">
        <v>3438</v>
      </c>
      <c r="L97" s="116">
        <f t="shared" si="11"/>
        <v>0.43130724396336384</v>
      </c>
      <c r="M97" s="115">
        <v>3880</v>
      </c>
      <c r="N97" s="116">
        <f t="shared" ref="N97:N103" si="12">IFERROR(M97/K97-1,"-")</f>
        <v>0.12856311809191401</v>
      </c>
      <c r="O97" s="116">
        <f>M97/C97-1</f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11"/>
        <v>0.33567999999999998</v>
      </c>
      <c r="G98" s="115">
        <v>300</v>
      </c>
      <c r="H98" s="116">
        <f t="shared" si="11"/>
        <v>-0.92812649736463826</v>
      </c>
      <c r="I98" s="115">
        <v>2670</v>
      </c>
      <c r="J98" s="116">
        <f t="shared" si="11"/>
        <v>7.9</v>
      </c>
      <c r="K98" s="115">
        <v>2908</v>
      </c>
      <c r="L98" s="116">
        <f t="shared" si="11"/>
        <v>8.9138576779026257E-2</v>
      </c>
      <c r="M98" s="115">
        <v>3847</v>
      </c>
      <c r="N98" s="116">
        <f t="shared" si="12"/>
        <v>0.32290233837689142</v>
      </c>
      <c r="O98" s="116">
        <f>IFERROR(M98/C98-1,"-")</f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11"/>
        <v>-0.62077230359520641</v>
      </c>
      <c r="G99" s="115">
        <v>668</v>
      </c>
      <c r="H99" s="116">
        <f t="shared" si="11"/>
        <v>-0.5308988764044944</v>
      </c>
      <c r="I99" s="115">
        <v>3107</v>
      </c>
      <c r="J99" s="116">
        <f t="shared" si="11"/>
        <v>3.6511976047904193</v>
      </c>
      <c r="K99" s="115">
        <v>3342</v>
      </c>
      <c r="L99" s="116">
        <f t="shared" si="11"/>
        <v>7.5635661409720001E-2</v>
      </c>
      <c r="M99" s="115">
        <v>3561</v>
      </c>
      <c r="N99" s="116">
        <f t="shared" si="12"/>
        <v>6.5529622980251334E-2</v>
      </c>
      <c r="O99" s="116">
        <f t="shared" ref="O99:O103" si="13">IFERROR(M99/C99-1,"-")</f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11"/>
        <v>-1</v>
      </c>
      <c r="G100" s="115">
        <v>447</v>
      </c>
      <c r="H100" s="116" t="str">
        <f t="shared" si="11"/>
        <v>-</v>
      </c>
      <c r="I100" s="115">
        <v>2738</v>
      </c>
      <c r="J100" s="116">
        <f t="shared" si="11"/>
        <v>5.1252796420581657</v>
      </c>
      <c r="K100" s="115">
        <v>2503</v>
      </c>
      <c r="L100" s="116">
        <f t="shared" si="11"/>
        <v>-8.5829072315558808E-2</v>
      </c>
      <c r="M100" s="115">
        <v>2667</v>
      </c>
      <c r="N100" s="116">
        <f t="shared" si="12"/>
        <v>6.5521374350778983E-2</v>
      </c>
      <c r="O100" s="116">
        <f t="shared" si="13"/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11"/>
        <v>-1</v>
      </c>
      <c r="G101" s="115">
        <v>772</v>
      </c>
      <c r="H101" s="116" t="str">
        <f t="shared" si="11"/>
        <v>-</v>
      </c>
      <c r="I101" s="115">
        <v>1901</v>
      </c>
      <c r="J101" s="116">
        <f t="shared" si="11"/>
        <v>1.4624352331606216</v>
      </c>
      <c r="K101" s="115">
        <v>1560</v>
      </c>
      <c r="L101" s="116">
        <f t="shared" si="11"/>
        <v>-0.17937927406628096</v>
      </c>
      <c r="M101" s="115">
        <v>1226</v>
      </c>
      <c r="N101" s="116">
        <f t="shared" si="12"/>
        <v>-0.21410256410256412</v>
      </c>
      <c r="O101" s="116">
        <f t="shared" si="13"/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11"/>
        <v>-1</v>
      </c>
      <c r="G102" s="115">
        <v>880</v>
      </c>
      <c r="H102" s="116" t="str">
        <f t="shared" si="11"/>
        <v>-</v>
      </c>
      <c r="I102" s="115">
        <v>1990</v>
      </c>
      <c r="J102" s="116">
        <f t="shared" si="11"/>
        <v>1.2613636363636362</v>
      </c>
      <c r="K102" s="115">
        <v>1630</v>
      </c>
      <c r="L102" s="116">
        <f t="shared" si="11"/>
        <v>-0.18090452261306533</v>
      </c>
      <c r="M102" s="115">
        <v>1731</v>
      </c>
      <c r="N102" s="116">
        <f t="shared" si="12"/>
        <v>6.1963190184049166E-2</v>
      </c>
      <c r="O102" s="116">
        <f t="shared" si="13"/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11"/>
        <v>-1</v>
      </c>
      <c r="G103" s="115">
        <v>1019</v>
      </c>
      <c r="H103" s="116" t="str">
        <f t="shared" si="11"/>
        <v>-</v>
      </c>
      <c r="I103" s="115">
        <v>1814</v>
      </c>
      <c r="J103" s="116">
        <f t="shared" si="11"/>
        <v>0.78017664376840035</v>
      </c>
      <c r="K103" s="115">
        <v>1468</v>
      </c>
      <c r="L103" s="116">
        <f t="shared" si="11"/>
        <v>-0.19073869900771778</v>
      </c>
      <c r="M103" s="115">
        <v>1617</v>
      </c>
      <c r="N103" s="116">
        <f t="shared" si="12"/>
        <v>0.10149863760217981</v>
      </c>
      <c r="O103" s="116">
        <f t="shared" si="13"/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11"/>
        <v>-0.9241030358785649</v>
      </c>
      <c r="G104" s="115">
        <v>1332</v>
      </c>
      <c r="H104" s="116">
        <f t="shared" si="11"/>
        <v>7.0727272727272723</v>
      </c>
      <c r="I104" s="115">
        <v>2175</v>
      </c>
      <c r="J104" s="116">
        <f t="shared" si="11"/>
        <v>0.63288288288288297</v>
      </c>
      <c r="K104" s="115">
        <v>1795</v>
      </c>
      <c r="L104" s="116">
        <f t="shared" si="11"/>
        <v>-0.17471264367816097</v>
      </c>
      <c r="M104" s="115">
        <v>2507</v>
      </c>
      <c r="N104" s="116">
        <f>IFERROR(M104/K104-1,"-")</f>
        <v>0.39665738161559894</v>
      </c>
      <c r="O104" s="116">
        <f>IFERROR(M104/C104-1,"-")</f>
        <v>0.15317387304507823</v>
      </c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11"/>
        <v>-0.95706028075970273</v>
      </c>
      <c r="G105" s="115">
        <v>1651</v>
      </c>
      <c r="H105" s="116">
        <f t="shared" si="11"/>
        <v>14.875</v>
      </c>
      <c r="I105" s="115">
        <v>2626</v>
      </c>
      <c r="J105" s="116">
        <f t="shared" si="11"/>
        <v>0.59055118110236227</v>
      </c>
      <c r="K105" s="115">
        <v>2011</v>
      </c>
      <c r="L105" s="116">
        <f t="shared" si="11"/>
        <v>-0.23419649657273423</v>
      </c>
      <c r="M105" s="115"/>
      <c r="N105" s="116"/>
      <c r="O105" s="116"/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11"/>
        <v>-0.93724318266716478</v>
      </c>
      <c r="G106" s="115">
        <v>2562</v>
      </c>
      <c r="H106" s="116">
        <f t="shared" si="11"/>
        <v>14.25</v>
      </c>
      <c r="I106" s="115">
        <v>2779</v>
      </c>
      <c r="J106" s="116">
        <f t="shared" si="11"/>
        <v>8.4699453551912551E-2</v>
      </c>
      <c r="K106" s="115">
        <v>3153</v>
      </c>
      <c r="L106" s="116">
        <f t="shared" si="11"/>
        <v>0.1345807844548399</v>
      </c>
      <c r="M106" s="115"/>
      <c r="N106" s="116"/>
      <c r="O106" s="116"/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11"/>
        <v>-0.90599173553719003</v>
      </c>
      <c r="G107" s="115">
        <v>2821</v>
      </c>
      <c r="H107" s="116">
        <f t="shared" si="11"/>
        <v>6.75</v>
      </c>
      <c r="I107" s="115">
        <v>3337</v>
      </c>
      <c r="J107" s="116">
        <f t="shared" si="11"/>
        <v>0.18291386033321522</v>
      </c>
      <c r="K107" s="115">
        <v>3602</v>
      </c>
      <c r="L107" s="116">
        <f t="shared" si="11"/>
        <v>7.9412646089301875E-2</v>
      </c>
      <c r="M107" s="115"/>
      <c r="N107" s="116"/>
      <c r="O107" s="116"/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11"/>
        <v>-0.85102301790281332</v>
      </c>
      <c r="G108" s="115">
        <v>2270</v>
      </c>
      <c r="H108" s="116">
        <f t="shared" si="11"/>
        <v>3.8712446351931327</v>
      </c>
      <c r="I108" s="115">
        <v>3450</v>
      </c>
      <c r="J108" s="116">
        <f t="shared" si="11"/>
        <v>0.51982378854625555</v>
      </c>
      <c r="K108" s="115">
        <v>3506</v>
      </c>
      <c r="L108" s="116">
        <f t="shared" si="11"/>
        <v>1.6231884057970936E-2</v>
      </c>
      <c r="M108" s="115"/>
      <c r="N108" s="116"/>
      <c r="O108" s="116"/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11"/>
        <v>-0.70220152168252958</v>
      </c>
      <c r="G109" s="118">
        <v>15211</v>
      </c>
      <c r="H109" s="119">
        <f t="shared" si="11"/>
        <v>0.47765688750728574</v>
      </c>
      <c r="I109" s="118">
        <v>30989</v>
      </c>
      <c r="J109" s="119">
        <f t="shared" si="11"/>
        <v>1.0372756557754257</v>
      </c>
      <c r="K109" s="118">
        <v>30916</v>
      </c>
      <c r="L109" s="119">
        <f t="shared" si="11"/>
        <v>-2.3556745942108215E-3</v>
      </c>
      <c r="M109" s="118">
        <v>21036</v>
      </c>
      <c r="N109" s="119">
        <v>0.1282986483587214</v>
      </c>
      <c r="O109" s="119">
        <v>-6.3735089905643583E-2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6" t="s">
        <v>234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88" t="s">
        <v>110</v>
      </c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90"/>
    </row>
    <row r="117" spans="1:16" ht="22.5" thickTop="1" thickBot="1" x14ac:dyDescent="0.3">
      <c r="B117" s="109"/>
      <c r="C117" s="291">
        <f>2019</f>
        <v>2019</v>
      </c>
      <c r="D117" s="292"/>
      <c r="E117" s="293">
        <v>2020</v>
      </c>
      <c r="F117" s="292"/>
      <c r="G117" s="293">
        <v>2021</v>
      </c>
      <c r="H117" s="292"/>
      <c r="I117" s="293">
        <v>2022</v>
      </c>
      <c r="J117" s="292"/>
      <c r="K117" s="293">
        <v>2023</v>
      </c>
      <c r="L117" s="292"/>
      <c r="M117" s="293">
        <v>2024</v>
      </c>
      <c r="N117" s="294"/>
      <c r="O117" s="295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14">IFERROR(E119/C119-1,"-")</f>
        <v>-4.2696629213483162E-2</v>
      </c>
      <c r="G119" s="115">
        <v>19</v>
      </c>
      <c r="H119" s="116">
        <f t="shared" si="14"/>
        <v>-0.97769953051643188</v>
      </c>
      <c r="I119" s="115">
        <v>648</v>
      </c>
      <c r="J119" s="116">
        <f t="shared" si="14"/>
        <v>33.10526315789474</v>
      </c>
      <c r="K119" s="115">
        <v>943</v>
      </c>
      <c r="L119" s="116">
        <f t="shared" si="14"/>
        <v>0.45524691358024683</v>
      </c>
      <c r="M119" s="115">
        <v>917</v>
      </c>
      <c r="N119" s="116">
        <f t="shared" ref="N119:N125" si="15">IFERROR(M119/K119-1,"-")</f>
        <v>-2.7571580063626699E-2</v>
      </c>
      <c r="O119" s="116">
        <f>M119/C119-1</f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14"/>
        <v>0.31434830230010946</v>
      </c>
      <c r="G120" s="115">
        <v>3</v>
      </c>
      <c r="H120" s="116">
        <f t="shared" si="14"/>
        <v>-0.99750000000000005</v>
      </c>
      <c r="I120" s="115">
        <v>946</v>
      </c>
      <c r="J120" s="116">
        <f t="shared" si="14"/>
        <v>314.33333333333331</v>
      </c>
      <c r="K120" s="115">
        <v>823</v>
      </c>
      <c r="L120" s="116">
        <f t="shared" si="14"/>
        <v>-0.13002114164904865</v>
      </c>
      <c r="M120" s="115">
        <v>1042</v>
      </c>
      <c r="N120" s="116">
        <f t="shared" si="15"/>
        <v>0.26609963547995141</v>
      </c>
      <c r="O120" s="116">
        <f>IFERROR(M120/C120-1,"-")</f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14"/>
        <v>-0.15500000000000003</v>
      </c>
      <c r="G121" s="115">
        <v>8</v>
      </c>
      <c r="H121" s="116">
        <f t="shared" si="14"/>
        <v>-0.9905325443786982</v>
      </c>
      <c r="I121" s="115">
        <v>1051</v>
      </c>
      <c r="J121" s="116">
        <f t="shared" si="14"/>
        <v>130.375</v>
      </c>
      <c r="K121" s="115">
        <v>921</v>
      </c>
      <c r="L121" s="116">
        <f t="shared" si="14"/>
        <v>-0.12369172216936253</v>
      </c>
      <c r="M121" s="115">
        <v>1023</v>
      </c>
      <c r="N121" s="116">
        <f t="shared" si="15"/>
        <v>0.11074918566775249</v>
      </c>
      <c r="O121" s="116">
        <f t="shared" ref="O121:O125" si="16">IFERROR(M121/C121-1,"-")</f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14"/>
        <v>-1</v>
      </c>
      <c r="G122" s="115">
        <v>3</v>
      </c>
      <c r="H122" s="116" t="str">
        <f t="shared" si="14"/>
        <v>-</v>
      </c>
      <c r="I122" s="115">
        <v>834</v>
      </c>
      <c r="J122" s="116">
        <f t="shared" si="14"/>
        <v>277</v>
      </c>
      <c r="K122" s="115">
        <v>631</v>
      </c>
      <c r="L122" s="116">
        <f t="shared" si="14"/>
        <v>-0.24340527577937654</v>
      </c>
      <c r="M122" s="115">
        <v>770</v>
      </c>
      <c r="N122" s="116">
        <f t="shared" si="15"/>
        <v>0.22028526148969885</v>
      </c>
      <c r="O122" s="116">
        <f t="shared" si="16"/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14"/>
        <v>-1</v>
      </c>
      <c r="G123" s="115">
        <v>22</v>
      </c>
      <c r="H123" s="116" t="str">
        <f t="shared" si="14"/>
        <v>-</v>
      </c>
      <c r="I123" s="115">
        <v>805</v>
      </c>
      <c r="J123" s="116">
        <f t="shared" si="14"/>
        <v>35.590909090909093</v>
      </c>
      <c r="K123" s="115">
        <v>667</v>
      </c>
      <c r="L123" s="116">
        <f t="shared" si="14"/>
        <v>-0.17142857142857137</v>
      </c>
      <c r="M123" s="115">
        <v>778</v>
      </c>
      <c r="N123" s="116">
        <f t="shared" si="15"/>
        <v>0.16641679160419787</v>
      </c>
      <c r="O123" s="116">
        <f t="shared" si="16"/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14"/>
        <v>-1</v>
      </c>
      <c r="G124" s="115">
        <v>38</v>
      </c>
      <c r="H124" s="116" t="str">
        <f t="shared" si="14"/>
        <v>-</v>
      </c>
      <c r="I124" s="115">
        <v>911</v>
      </c>
      <c r="J124" s="116">
        <f t="shared" si="14"/>
        <v>22.973684210526315</v>
      </c>
      <c r="K124" s="115">
        <v>741</v>
      </c>
      <c r="L124" s="116">
        <f t="shared" si="14"/>
        <v>-0.18660812294182216</v>
      </c>
      <c r="M124" s="115">
        <v>1203</v>
      </c>
      <c r="N124" s="116">
        <f t="shared" si="15"/>
        <v>0.62348178137651833</v>
      </c>
      <c r="O124" s="116">
        <f t="shared" si="16"/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14"/>
        <v>-1</v>
      </c>
      <c r="G125" s="115">
        <v>55</v>
      </c>
      <c r="H125" s="116" t="str">
        <f t="shared" si="14"/>
        <v>-</v>
      </c>
      <c r="I125" s="115">
        <v>846</v>
      </c>
      <c r="J125" s="116">
        <f t="shared" si="14"/>
        <v>14.381818181818181</v>
      </c>
      <c r="K125" s="115">
        <v>532</v>
      </c>
      <c r="L125" s="116">
        <f t="shared" si="14"/>
        <v>-0.37115839243498816</v>
      </c>
      <c r="M125" s="115">
        <v>677</v>
      </c>
      <c r="N125" s="116">
        <f t="shared" si="15"/>
        <v>0.27255639097744355</v>
      </c>
      <c r="O125" s="116">
        <f t="shared" si="16"/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14"/>
        <v>-0.97962154294032022</v>
      </c>
      <c r="G126" s="115">
        <v>271</v>
      </c>
      <c r="H126" s="116">
        <f t="shared" si="14"/>
        <v>18.357142857142858</v>
      </c>
      <c r="I126" s="115">
        <v>774</v>
      </c>
      <c r="J126" s="116">
        <f t="shared" si="14"/>
        <v>1.8560885608856088</v>
      </c>
      <c r="K126" s="115">
        <v>605</v>
      </c>
      <c r="L126" s="116">
        <f t="shared" si="14"/>
        <v>-0.21834625322997414</v>
      </c>
      <c r="M126" s="115">
        <v>956</v>
      </c>
      <c r="N126" s="116">
        <f>IFERROR(M126/K126-1,"-")</f>
        <v>0.58016528925619837</v>
      </c>
      <c r="O126" s="116">
        <f>IFERROR(M126/C126-1,"-")</f>
        <v>0.3915574963609898</v>
      </c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14"/>
        <v>-0.97560975609756095</v>
      </c>
      <c r="G127" s="115">
        <v>620</v>
      </c>
      <c r="H127" s="116">
        <f t="shared" si="14"/>
        <v>25.956521739130434</v>
      </c>
      <c r="I127" s="115">
        <v>817</v>
      </c>
      <c r="J127" s="116">
        <f t="shared" si="14"/>
        <v>0.31774193548387086</v>
      </c>
      <c r="K127" s="115">
        <v>818</v>
      </c>
      <c r="L127" s="116">
        <f t="shared" si="14"/>
        <v>1.223990208078396E-3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14"/>
        <v>-0.98034682080924851</v>
      </c>
      <c r="G128" s="115">
        <v>759</v>
      </c>
      <c r="H128" s="116">
        <f t="shared" si="14"/>
        <v>43.647058823529413</v>
      </c>
      <c r="I128" s="115">
        <v>923</v>
      </c>
      <c r="J128" s="116">
        <f t="shared" si="14"/>
        <v>0.21607378129117261</v>
      </c>
      <c r="K128" s="115">
        <v>813</v>
      </c>
      <c r="L128" s="116">
        <f t="shared" si="14"/>
        <v>-0.11917659804983749</v>
      </c>
      <c r="M128" s="115"/>
      <c r="N128" s="116"/>
      <c r="O128" s="116"/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14"/>
        <v>-0.95579450418160095</v>
      </c>
      <c r="G129" s="115">
        <v>738</v>
      </c>
      <c r="H129" s="116">
        <f t="shared" si="14"/>
        <v>18.945945945945947</v>
      </c>
      <c r="I129" s="115">
        <v>884</v>
      </c>
      <c r="J129" s="116">
        <f t="shared" si="14"/>
        <v>0.19783197831978327</v>
      </c>
      <c r="K129" s="115">
        <v>942</v>
      </c>
      <c r="L129" s="116">
        <f t="shared" si="14"/>
        <v>6.5610859728506776E-2</v>
      </c>
      <c r="M129" s="115"/>
      <c r="N129" s="116"/>
      <c r="O129" s="116"/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14"/>
        <v>-0.93268053855569155</v>
      </c>
      <c r="G130" s="115">
        <v>494</v>
      </c>
      <c r="H130" s="116">
        <f t="shared" si="14"/>
        <v>7.9818181818181824</v>
      </c>
      <c r="I130" s="115">
        <v>913</v>
      </c>
      <c r="J130" s="116">
        <f t="shared" si="14"/>
        <v>0.84817813765182182</v>
      </c>
      <c r="K130" s="115">
        <v>872</v>
      </c>
      <c r="L130" s="116">
        <f t="shared" si="14"/>
        <v>-4.4906900328587129E-2</v>
      </c>
      <c r="M130" s="115"/>
      <c r="N130" s="116"/>
      <c r="O130" s="116"/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14"/>
        <v>-0.70218978102189777</v>
      </c>
      <c r="G131" s="118">
        <v>3030</v>
      </c>
      <c r="H131" s="119">
        <f t="shared" si="14"/>
        <v>-9.8039215686274161E-3</v>
      </c>
      <c r="I131" s="118">
        <v>10352</v>
      </c>
      <c r="J131" s="119">
        <f t="shared" si="14"/>
        <v>2.4165016501650167</v>
      </c>
      <c r="K131" s="118">
        <v>9308</v>
      </c>
      <c r="L131" s="119">
        <f t="shared" si="14"/>
        <v>-0.1008500772797527</v>
      </c>
      <c r="M131" s="118">
        <v>7366</v>
      </c>
      <c r="N131" s="119">
        <v>0.25635340269486617</v>
      </c>
      <c r="O131" s="119">
        <v>8.1168354616174998E-2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235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88" t="s">
        <v>113</v>
      </c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90"/>
    </row>
    <row r="139" spans="2:16" ht="22.5" thickTop="1" thickBot="1" x14ac:dyDescent="0.3">
      <c r="B139" s="109"/>
      <c r="C139" s="291">
        <f>2019</f>
        <v>2019</v>
      </c>
      <c r="D139" s="292"/>
      <c r="E139" s="293">
        <v>2020</v>
      </c>
      <c r="F139" s="292"/>
      <c r="G139" s="293">
        <v>2021</v>
      </c>
      <c r="H139" s="292"/>
      <c r="I139" s="293">
        <v>2022</v>
      </c>
      <c r="J139" s="292"/>
      <c r="K139" s="293">
        <v>2023</v>
      </c>
      <c r="L139" s="292"/>
      <c r="M139" s="293">
        <v>2024</v>
      </c>
      <c r="N139" s="294"/>
      <c r="O139" s="295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17">IFERROR(E141/C141-1,"-")</f>
        <v>-2.8415300546448141E-2</v>
      </c>
      <c r="G141" s="115">
        <v>168</v>
      </c>
      <c r="H141" s="116">
        <f t="shared" si="17"/>
        <v>-0.8110236220472441</v>
      </c>
      <c r="I141" s="115">
        <v>758</v>
      </c>
      <c r="J141" s="116">
        <f t="shared" si="17"/>
        <v>3.5119047619047619</v>
      </c>
      <c r="K141" s="115">
        <v>580</v>
      </c>
      <c r="L141" s="116">
        <f t="shared" si="17"/>
        <v>-0.23482849604221634</v>
      </c>
      <c r="M141" s="115">
        <v>1058</v>
      </c>
      <c r="N141" s="116">
        <f t="shared" ref="N141:N147" si="18">IFERROR(M141/K141-1,"-")</f>
        <v>0.82413793103448274</v>
      </c>
      <c r="O141" s="116">
        <f>M141/C141-1</f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17"/>
        <v>0.28039430449069003</v>
      </c>
      <c r="G142" s="115">
        <v>174</v>
      </c>
      <c r="H142" s="116">
        <f t="shared" si="17"/>
        <v>-0.85115483319076135</v>
      </c>
      <c r="I142" s="115">
        <v>615</v>
      </c>
      <c r="J142" s="116">
        <f t="shared" si="17"/>
        <v>2.5344827586206895</v>
      </c>
      <c r="K142" s="115">
        <v>548</v>
      </c>
      <c r="L142" s="116">
        <f t="shared" si="17"/>
        <v>-0.10894308943089426</v>
      </c>
      <c r="M142" s="115">
        <v>766</v>
      </c>
      <c r="N142" s="116">
        <f t="shared" si="18"/>
        <v>0.39781021897810209</v>
      </c>
      <c r="O142" s="116">
        <f>IFERROR(M142/C142-1,"-")</f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17"/>
        <v>-0.85651214128035313</v>
      </c>
      <c r="G143" s="115">
        <v>287</v>
      </c>
      <c r="H143" s="116">
        <f t="shared" si="17"/>
        <v>0.4717948717948719</v>
      </c>
      <c r="I143" s="115">
        <v>831</v>
      </c>
      <c r="J143" s="116">
        <f t="shared" si="17"/>
        <v>1.8954703832752613</v>
      </c>
      <c r="K143" s="115">
        <v>819</v>
      </c>
      <c r="L143" s="116">
        <f t="shared" si="17"/>
        <v>-1.4440433212996373E-2</v>
      </c>
      <c r="M143" s="115">
        <v>908</v>
      </c>
      <c r="N143" s="116">
        <f t="shared" si="18"/>
        <v>0.10866910866910873</v>
      </c>
      <c r="O143" s="116">
        <f t="shared" ref="O143:O147" si="19">IFERROR(M143/C143-1,"-")</f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17"/>
        <v>-1</v>
      </c>
      <c r="G144" s="115">
        <v>171</v>
      </c>
      <c r="H144" s="116" t="str">
        <f t="shared" si="17"/>
        <v>-</v>
      </c>
      <c r="I144" s="115">
        <v>809</v>
      </c>
      <c r="J144" s="116">
        <f t="shared" si="17"/>
        <v>3.730994152046784</v>
      </c>
      <c r="K144" s="115">
        <v>460</v>
      </c>
      <c r="L144" s="116">
        <f t="shared" si="17"/>
        <v>-0.43139678615574784</v>
      </c>
      <c r="M144" s="115">
        <v>529</v>
      </c>
      <c r="N144" s="116">
        <f t="shared" si="18"/>
        <v>0.14999999999999991</v>
      </c>
      <c r="O144" s="116">
        <f t="shared" si="19"/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17"/>
        <v>-1</v>
      </c>
      <c r="G145" s="115">
        <v>207</v>
      </c>
      <c r="H145" s="116" t="str">
        <f t="shared" si="17"/>
        <v>-</v>
      </c>
      <c r="I145" s="115">
        <v>307</v>
      </c>
      <c r="J145" s="116">
        <f t="shared" si="17"/>
        <v>0.48309178743961345</v>
      </c>
      <c r="K145" s="115">
        <v>126</v>
      </c>
      <c r="L145" s="116">
        <f t="shared" si="17"/>
        <v>-0.5895765472312704</v>
      </c>
      <c r="M145" s="115">
        <v>76</v>
      </c>
      <c r="N145" s="116">
        <f t="shared" si="18"/>
        <v>-0.39682539682539686</v>
      </c>
      <c r="O145" s="116">
        <f t="shared" si="19"/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17"/>
        <v>-1</v>
      </c>
      <c r="G146" s="115">
        <v>302</v>
      </c>
      <c r="H146" s="116" t="str">
        <f t="shared" si="17"/>
        <v>-</v>
      </c>
      <c r="I146" s="115">
        <v>307</v>
      </c>
      <c r="J146" s="116">
        <f t="shared" si="17"/>
        <v>1.655629139072845E-2</v>
      </c>
      <c r="K146" s="115">
        <v>224</v>
      </c>
      <c r="L146" s="116">
        <f t="shared" si="17"/>
        <v>-0.27035830618892509</v>
      </c>
      <c r="M146" s="115">
        <v>139</v>
      </c>
      <c r="N146" s="116">
        <f t="shared" si="18"/>
        <v>-0.3794642857142857</v>
      </c>
      <c r="O146" s="116">
        <f t="shared" si="19"/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17"/>
        <v>-1</v>
      </c>
      <c r="G147" s="115">
        <v>365</v>
      </c>
      <c r="H147" s="116" t="str">
        <f t="shared" si="17"/>
        <v>-</v>
      </c>
      <c r="I147" s="115">
        <v>195</v>
      </c>
      <c r="J147" s="116">
        <f t="shared" si="17"/>
        <v>-0.46575342465753422</v>
      </c>
      <c r="K147" s="115">
        <v>189</v>
      </c>
      <c r="L147" s="116">
        <f t="shared" si="17"/>
        <v>-3.0769230769230771E-2</v>
      </c>
      <c r="M147" s="115">
        <v>299</v>
      </c>
      <c r="N147" s="116">
        <f t="shared" si="18"/>
        <v>0.58201058201058209</v>
      </c>
      <c r="O147" s="116">
        <f t="shared" si="19"/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17"/>
        <v>-0.91435185185185186</v>
      </c>
      <c r="G148" s="115">
        <v>330</v>
      </c>
      <c r="H148" s="116">
        <f t="shared" si="17"/>
        <v>7.9189189189189193</v>
      </c>
      <c r="I148" s="115">
        <v>416</v>
      </c>
      <c r="J148" s="116">
        <f t="shared" si="17"/>
        <v>0.26060606060606051</v>
      </c>
      <c r="K148" s="115">
        <v>274</v>
      </c>
      <c r="L148" s="116">
        <f t="shared" si="17"/>
        <v>-0.34134615384615385</v>
      </c>
      <c r="M148" s="115">
        <v>387</v>
      </c>
      <c r="N148" s="116">
        <f>IFERROR(M148/K148-1,"-")</f>
        <v>0.4124087591240877</v>
      </c>
      <c r="O148" s="116">
        <f>IFERROR(M148/C148-1,"-")</f>
        <v>-0.10416666666666663</v>
      </c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17"/>
        <v>-0.95324283559577672</v>
      </c>
      <c r="G149" s="115">
        <v>429</v>
      </c>
      <c r="H149" s="116">
        <f t="shared" si="17"/>
        <v>12.838709677419354</v>
      </c>
      <c r="I149" s="115">
        <v>444</v>
      </c>
      <c r="J149" s="116">
        <f t="shared" si="17"/>
        <v>3.4965034965035002E-2</v>
      </c>
      <c r="K149" s="115">
        <v>347</v>
      </c>
      <c r="L149" s="116">
        <f t="shared" si="17"/>
        <v>-0.21846846846846846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17"/>
        <v>-0.93704600484261502</v>
      </c>
      <c r="G150" s="115">
        <v>712</v>
      </c>
      <c r="H150" s="116">
        <f t="shared" si="17"/>
        <v>12.692307692307692</v>
      </c>
      <c r="I150" s="115">
        <v>557</v>
      </c>
      <c r="J150" s="116">
        <f t="shared" si="17"/>
        <v>-0.21769662921348309</v>
      </c>
      <c r="K150" s="115">
        <v>635</v>
      </c>
      <c r="L150" s="116">
        <f t="shared" si="17"/>
        <v>0.1400359066427288</v>
      </c>
      <c r="M150" s="115"/>
      <c r="N150" s="116"/>
      <c r="O150" s="116"/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17"/>
        <v>-0.85500650195058514</v>
      </c>
      <c r="G151" s="115">
        <v>1078</v>
      </c>
      <c r="H151" s="116">
        <f t="shared" si="17"/>
        <v>3.8340807174887894</v>
      </c>
      <c r="I151" s="115">
        <v>793</v>
      </c>
      <c r="J151" s="116">
        <f t="shared" si="17"/>
        <v>-0.26437847866419295</v>
      </c>
      <c r="K151" s="115">
        <v>1149</v>
      </c>
      <c r="L151" s="116">
        <f t="shared" si="17"/>
        <v>0.4489281210592686</v>
      </c>
      <c r="M151" s="115"/>
      <c r="N151" s="116"/>
      <c r="O151" s="116"/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17"/>
        <v>-0.76707530647985989</v>
      </c>
      <c r="G152" s="115">
        <v>927</v>
      </c>
      <c r="H152" s="116">
        <f t="shared" si="17"/>
        <v>2.4849624060150375</v>
      </c>
      <c r="I152" s="115">
        <v>779</v>
      </c>
      <c r="J152" s="116">
        <f t="shared" si="17"/>
        <v>-0.15965480043149949</v>
      </c>
      <c r="K152" s="115">
        <v>860</v>
      </c>
      <c r="L152" s="116">
        <f t="shared" si="17"/>
        <v>0.10397946084723997</v>
      </c>
      <c r="M152" s="115"/>
      <c r="N152" s="116"/>
      <c r="O152" s="116"/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17"/>
        <v>-0.70913875113854874</v>
      </c>
      <c r="G153" s="118">
        <v>5150</v>
      </c>
      <c r="H153" s="119">
        <f t="shared" si="17"/>
        <v>0.79192762700069586</v>
      </c>
      <c r="I153" s="118">
        <v>6811</v>
      </c>
      <c r="J153" s="119">
        <f t="shared" si="17"/>
        <v>0.32252427184466015</v>
      </c>
      <c r="K153" s="118">
        <v>6211</v>
      </c>
      <c r="L153" s="119">
        <f t="shared" si="17"/>
        <v>-8.8092791073263843E-2</v>
      </c>
      <c r="M153" s="118">
        <v>4162</v>
      </c>
      <c r="N153" s="119">
        <v>0.29254658385093157</v>
      </c>
      <c r="O153" s="119">
        <v>-0.27135854341736698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236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88" t="s">
        <v>116</v>
      </c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/>
      <c r="O160" s="290"/>
    </row>
    <row r="161" spans="2:15" ht="22.5" thickTop="1" thickBot="1" x14ac:dyDescent="0.3">
      <c r="B161" s="109"/>
      <c r="C161" s="291">
        <f>2019</f>
        <v>2019</v>
      </c>
      <c r="D161" s="292"/>
      <c r="E161" s="293">
        <v>2020</v>
      </c>
      <c r="F161" s="292"/>
      <c r="G161" s="293">
        <v>2021</v>
      </c>
      <c r="H161" s="292"/>
      <c r="I161" s="293">
        <v>2022</v>
      </c>
      <c r="J161" s="292"/>
      <c r="K161" s="293">
        <v>2023</v>
      </c>
      <c r="L161" s="292"/>
      <c r="M161" s="293">
        <v>2024</v>
      </c>
      <c r="N161" s="294"/>
      <c r="O161" s="295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20">IFERROR(E163/C163-1,"-")</f>
        <v>-0.39464882943143809</v>
      </c>
      <c r="G163" s="115">
        <v>42</v>
      </c>
      <c r="H163" s="116">
        <f t="shared" si="20"/>
        <v>-0.76795580110497241</v>
      </c>
      <c r="I163" s="115">
        <v>117</v>
      </c>
      <c r="J163" s="116">
        <f t="shared" si="20"/>
        <v>1.7857142857142856</v>
      </c>
      <c r="K163" s="115">
        <v>348</v>
      </c>
      <c r="L163" s="116">
        <f t="shared" si="20"/>
        <v>1.9743589743589745</v>
      </c>
      <c r="M163" s="115">
        <v>271</v>
      </c>
      <c r="N163" s="116">
        <f t="shared" ref="N163:N169" si="21">IFERROR(M163/K163-1,"-")</f>
        <v>-0.22126436781609193</v>
      </c>
      <c r="O163" s="116">
        <f>M163/C163-1</f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20"/>
        <v>-1.2448132780082943E-2</v>
      </c>
      <c r="G164" s="115">
        <v>29</v>
      </c>
      <c r="H164" s="116">
        <f t="shared" si="20"/>
        <v>-0.87815126050420167</v>
      </c>
      <c r="I164" s="115">
        <v>133</v>
      </c>
      <c r="J164" s="116">
        <f t="shared" si="20"/>
        <v>3.5862068965517242</v>
      </c>
      <c r="K164" s="115">
        <v>288</v>
      </c>
      <c r="L164" s="116">
        <f t="shared" si="20"/>
        <v>1.1654135338345863</v>
      </c>
      <c r="M164" s="115">
        <v>301</v>
      </c>
      <c r="N164" s="116">
        <f t="shared" si="21"/>
        <v>4.513888888888884E-2</v>
      </c>
      <c r="O164" s="116">
        <f>IFERROR(M164/C164-1,"-")</f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20"/>
        <v>-0.85436893203883502</v>
      </c>
      <c r="G165" s="115">
        <v>142</v>
      </c>
      <c r="H165" s="116">
        <f t="shared" si="20"/>
        <v>3.7333333333333334</v>
      </c>
      <c r="I165" s="115">
        <v>271</v>
      </c>
      <c r="J165" s="116">
        <f t="shared" si="20"/>
        <v>0.90845070422535201</v>
      </c>
      <c r="K165" s="115">
        <v>337</v>
      </c>
      <c r="L165" s="116">
        <f t="shared" si="20"/>
        <v>0.24354243542435428</v>
      </c>
      <c r="M165" s="115">
        <v>308</v>
      </c>
      <c r="N165" s="116">
        <f t="shared" si="21"/>
        <v>-8.6053412462907986E-2</v>
      </c>
      <c r="O165" s="116">
        <f t="shared" ref="O165:O169" si="22">IFERROR(M165/C165-1,"-")</f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20"/>
        <v>-1</v>
      </c>
      <c r="G166" s="115">
        <v>42</v>
      </c>
      <c r="H166" s="116" t="str">
        <f t="shared" si="20"/>
        <v>-</v>
      </c>
      <c r="I166" s="115">
        <v>309</v>
      </c>
      <c r="J166" s="116">
        <f t="shared" si="20"/>
        <v>6.3571428571428568</v>
      </c>
      <c r="K166" s="115">
        <v>315</v>
      </c>
      <c r="L166" s="116">
        <f t="shared" si="20"/>
        <v>1.9417475728155331E-2</v>
      </c>
      <c r="M166" s="115">
        <v>215</v>
      </c>
      <c r="N166" s="116">
        <f t="shared" si="21"/>
        <v>-0.31746031746031744</v>
      </c>
      <c r="O166" s="116">
        <f t="shared" si="22"/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20"/>
        <v>-1</v>
      </c>
      <c r="G167" s="115">
        <v>191</v>
      </c>
      <c r="H167" s="116" t="str">
        <f t="shared" si="20"/>
        <v>-</v>
      </c>
      <c r="I167" s="115">
        <v>178</v>
      </c>
      <c r="J167" s="116">
        <f t="shared" si="20"/>
        <v>-6.8062827225130906E-2</v>
      </c>
      <c r="K167" s="115">
        <v>161</v>
      </c>
      <c r="L167" s="116">
        <f t="shared" si="20"/>
        <v>-9.5505617977528101E-2</v>
      </c>
      <c r="M167" s="115">
        <v>70</v>
      </c>
      <c r="N167" s="116">
        <f t="shared" si="21"/>
        <v>-0.56521739130434789</v>
      </c>
      <c r="O167" s="116">
        <f t="shared" si="22"/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20"/>
        <v>-1</v>
      </c>
      <c r="G168" s="115">
        <v>172</v>
      </c>
      <c r="H168" s="116" t="str">
        <f t="shared" si="20"/>
        <v>-</v>
      </c>
      <c r="I168" s="115">
        <v>122</v>
      </c>
      <c r="J168" s="116">
        <f t="shared" si="20"/>
        <v>-0.29069767441860461</v>
      </c>
      <c r="K168" s="115">
        <v>125</v>
      </c>
      <c r="L168" s="116">
        <f t="shared" si="20"/>
        <v>2.4590163934426146E-2</v>
      </c>
      <c r="M168" s="115">
        <v>70</v>
      </c>
      <c r="N168" s="116">
        <f t="shared" si="21"/>
        <v>-0.43999999999999995</v>
      </c>
      <c r="O168" s="116">
        <f t="shared" si="22"/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20"/>
        <v>-1</v>
      </c>
      <c r="G169" s="115">
        <v>104</v>
      </c>
      <c r="H169" s="116" t="str">
        <f t="shared" si="20"/>
        <v>-</v>
      </c>
      <c r="I169" s="115">
        <v>166</v>
      </c>
      <c r="J169" s="116">
        <f t="shared" si="20"/>
        <v>0.59615384615384626</v>
      </c>
      <c r="K169" s="115">
        <v>166</v>
      </c>
      <c r="L169" s="116">
        <f t="shared" si="20"/>
        <v>0</v>
      </c>
      <c r="M169" s="115">
        <v>55</v>
      </c>
      <c r="N169" s="116">
        <f t="shared" si="21"/>
        <v>-0.66867469879518071</v>
      </c>
      <c r="O169" s="116">
        <f t="shared" si="22"/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20"/>
        <v>-0.82412060301507539</v>
      </c>
      <c r="G170" s="115">
        <v>213</v>
      </c>
      <c r="H170" s="116">
        <f t="shared" si="20"/>
        <v>5.0857142857142854</v>
      </c>
      <c r="I170" s="115">
        <v>236</v>
      </c>
      <c r="J170" s="116">
        <f t="shared" si="20"/>
        <v>0.107981220657277</v>
      </c>
      <c r="K170" s="115">
        <v>208</v>
      </c>
      <c r="L170" s="116">
        <f t="shared" si="20"/>
        <v>-0.11864406779661019</v>
      </c>
      <c r="M170" s="115">
        <v>228</v>
      </c>
      <c r="N170" s="116">
        <f>IFERROR(M170/K170-1,"-")</f>
        <v>9.6153846153846256E-2</v>
      </c>
      <c r="O170" s="116">
        <f>IFERROR(M170/C170-1,"-")</f>
        <v>0.14572864321608048</v>
      </c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20"/>
        <v>-0.88349514563106801</v>
      </c>
      <c r="G171" s="115">
        <v>99</v>
      </c>
      <c r="H171" s="116">
        <f t="shared" si="20"/>
        <v>7.25</v>
      </c>
      <c r="I171" s="115">
        <v>289</v>
      </c>
      <c r="J171" s="116">
        <f t="shared" si="20"/>
        <v>1.9191919191919191</v>
      </c>
      <c r="K171" s="115">
        <v>156</v>
      </c>
      <c r="L171" s="116">
        <f t="shared" si="20"/>
        <v>-0.46020761245674735</v>
      </c>
      <c r="M171" s="115"/>
      <c r="N171" s="116"/>
      <c r="O171" s="116"/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20"/>
        <v>-0.91578947368421049</v>
      </c>
      <c r="G172" s="115">
        <v>349</v>
      </c>
      <c r="H172" s="116">
        <f t="shared" si="20"/>
        <v>42.625</v>
      </c>
      <c r="I172" s="115">
        <v>306</v>
      </c>
      <c r="J172" s="116">
        <f t="shared" si="20"/>
        <v>-0.12320916905444124</v>
      </c>
      <c r="K172" s="115">
        <v>295</v>
      </c>
      <c r="L172" s="116">
        <f t="shared" si="20"/>
        <v>-3.5947712418300637E-2</v>
      </c>
      <c r="M172" s="115"/>
      <c r="N172" s="116"/>
      <c r="O172" s="116"/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20"/>
        <v>-0.91366906474820142</v>
      </c>
      <c r="G173" s="115">
        <v>154</v>
      </c>
      <c r="H173" s="116">
        <f t="shared" si="20"/>
        <v>11.833333333333334</v>
      </c>
      <c r="I173" s="115">
        <v>256</v>
      </c>
      <c r="J173" s="116">
        <f t="shared" si="20"/>
        <v>0.66233766233766245</v>
      </c>
      <c r="K173" s="115">
        <v>236</v>
      </c>
      <c r="L173" s="116">
        <f t="shared" si="20"/>
        <v>-7.8125E-2</v>
      </c>
      <c r="M173" s="115"/>
      <c r="N173" s="116"/>
      <c r="O173" s="116"/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20"/>
        <v>-0.89600000000000002</v>
      </c>
      <c r="G174" s="115">
        <v>105</v>
      </c>
      <c r="H174" s="116">
        <f t="shared" si="20"/>
        <v>7.0769230769230766</v>
      </c>
      <c r="I174" s="115">
        <v>363</v>
      </c>
      <c r="J174" s="116">
        <f t="shared" si="20"/>
        <v>2.4571428571428573</v>
      </c>
      <c r="K174" s="115">
        <v>307</v>
      </c>
      <c r="L174" s="116">
        <f t="shared" si="20"/>
        <v>-0.15426997245179064</v>
      </c>
      <c r="M174" s="115"/>
      <c r="N174" s="116"/>
      <c r="O174" s="116"/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20"/>
        <v>-0.7511436413540713</v>
      </c>
      <c r="G175" s="118">
        <v>1642</v>
      </c>
      <c r="H175" s="119">
        <f t="shared" si="20"/>
        <v>2.0183823529411766</v>
      </c>
      <c r="I175" s="118">
        <v>2746</v>
      </c>
      <c r="J175" s="119">
        <f t="shared" si="20"/>
        <v>0.67235079171741785</v>
      </c>
      <c r="K175" s="118">
        <v>2942</v>
      </c>
      <c r="L175" s="119">
        <f t="shared" si="20"/>
        <v>7.1376547705753746E-2</v>
      </c>
      <c r="M175" s="118">
        <v>1518</v>
      </c>
      <c r="N175" s="119">
        <v>-0.22073921971252564</v>
      </c>
      <c r="O175" s="119">
        <v>-0.11948955916473314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237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88" t="s">
        <v>119</v>
      </c>
      <c r="D182" s="289"/>
      <c r="E182" s="289"/>
      <c r="F182" s="289"/>
      <c r="G182" s="289"/>
      <c r="H182" s="289"/>
      <c r="I182" s="289"/>
      <c r="J182" s="289"/>
      <c r="K182" s="289"/>
      <c r="L182" s="289"/>
      <c r="M182" s="289"/>
      <c r="N182" s="289"/>
      <c r="O182" s="290"/>
    </row>
    <row r="183" spans="1:16" ht="22.5" thickTop="1" thickBot="1" x14ac:dyDescent="0.3">
      <c r="B183" s="109"/>
      <c r="C183" s="291">
        <f>2019</f>
        <v>2019</v>
      </c>
      <c r="D183" s="292"/>
      <c r="E183" s="293">
        <v>2020</v>
      </c>
      <c r="F183" s="292"/>
      <c r="G183" s="293">
        <v>2021</v>
      </c>
      <c r="H183" s="292"/>
      <c r="I183" s="293">
        <v>2022</v>
      </c>
      <c r="J183" s="292"/>
      <c r="K183" s="293">
        <v>2023</v>
      </c>
      <c r="L183" s="292"/>
      <c r="M183" s="293">
        <v>2024</v>
      </c>
      <c r="N183" s="294"/>
      <c r="O183" s="295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23">IFERROR(E185/C185-1,"-")</f>
        <v>-0.23076923076923073</v>
      </c>
      <c r="G185" s="115">
        <v>18</v>
      </c>
      <c r="H185" s="116">
        <f t="shared" si="23"/>
        <v>-0.74285714285714288</v>
      </c>
      <c r="I185" s="115">
        <v>89</v>
      </c>
      <c r="J185" s="116">
        <f t="shared" si="23"/>
        <v>3.9444444444444446</v>
      </c>
      <c r="K185" s="115">
        <v>76</v>
      </c>
      <c r="L185" s="116">
        <f t="shared" si="23"/>
        <v>-0.1460674157303371</v>
      </c>
      <c r="M185" s="115">
        <v>165</v>
      </c>
      <c r="N185" s="116">
        <f t="shared" ref="N185:N196" si="24">IFERROR(M185/K185-1,"-")</f>
        <v>1.1710526315789473</v>
      </c>
      <c r="O185" s="116">
        <f>M185/C185-1</f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23"/>
        <v>-7.9646017699115057E-2</v>
      </c>
      <c r="G186" s="115">
        <v>3</v>
      </c>
      <c r="H186" s="116">
        <f t="shared" si="23"/>
        <v>-0.97115384615384615</v>
      </c>
      <c r="I186" s="115">
        <v>106</v>
      </c>
      <c r="J186" s="116">
        <f t="shared" si="23"/>
        <v>34.333333333333336</v>
      </c>
      <c r="K186" s="115">
        <v>66</v>
      </c>
      <c r="L186" s="116">
        <f t="shared" si="23"/>
        <v>-0.37735849056603776</v>
      </c>
      <c r="M186" s="115">
        <v>88</v>
      </c>
      <c r="N186" s="116">
        <f t="shared" si="24"/>
        <v>0.33333333333333326</v>
      </c>
      <c r="O186" s="116">
        <f>IFERROR(M186/C186-1,"-")</f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23"/>
        <v>-0.83116883116883122</v>
      </c>
      <c r="G187" s="115">
        <v>17</v>
      </c>
      <c r="H187" s="116">
        <f t="shared" si="23"/>
        <v>0.30769230769230771</v>
      </c>
      <c r="I187" s="115">
        <v>58</v>
      </c>
      <c r="J187" s="116">
        <f t="shared" si="23"/>
        <v>2.4117647058823528</v>
      </c>
      <c r="K187" s="115">
        <v>95</v>
      </c>
      <c r="L187" s="116">
        <f t="shared" si="23"/>
        <v>0.63793103448275867</v>
      </c>
      <c r="M187" s="115">
        <v>82</v>
      </c>
      <c r="N187" s="116">
        <f t="shared" si="24"/>
        <v>-0.13684210526315788</v>
      </c>
      <c r="O187" s="116">
        <f t="shared" ref="O187:O196" si="25">IFERROR(M187/C187-1,"-")</f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23"/>
        <v>-1</v>
      </c>
      <c r="G188" s="115">
        <v>9</v>
      </c>
      <c r="H188" s="116" t="str">
        <f t="shared" si="23"/>
        <v>-</v>
      </c>
      <c r="I188" s="115">
        <v>71</v>
      </c>
      <c r="J188" s="116">
        <f t="shared" si="23"/>
        <v>6.8888888888888893</v>
      </c>
      <c r="K188" s="115">
        <v>67</v>
      </c>
      <c r="L188" s="116">
        <f t="shared" si="23"/>
        <v>-5.633802816901412E-2</v>
      </c>
      <c r="M188" s="115">
        <v>45</v>
      </c>
      <c r="N188" s="116">
        <f t="shared" si="24"/>
        <v>-0.32835820895522383</v>
      </c>
      <c r="O188" s="116">
        <f t="shared" si="25"/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23"/>
        <v>-1</v>
      </c>
      <c r="G189" s="115">
        <v>33</v>
      </c>
      <c r="H189" s="116" t="str">
        <f t="shared" si="23"/>
        <v>-</v>
      </c>
      <c r="I189" s="115">
        <v>20</v>
      </c>
      <c r="J189" s="116">
        <f t="shared" si="23"/>
        <v>-0.39393939393939392</v>
      </c>
      <c r="K189" s="115">
        <v>41</v>
      </c>
      <c r="L189" s="116">
        <f t="shared" si="23"/>
        <v>1.0499999999999998</v>
      </c>
      <c r="M189" s="115">
        <v>7</v>
      </c>
      <c r="N189" s="116">
        <f t="shared" si="24"/>
        <v>-0.82926829268292679</v>
      </c>
      <c r="O189" s="116">
        <f t="shared" si="25"/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23"/>
        <v>-1</v>
      </c>
      <c r="G190" s="115">
        <v>27</v>
      </c>
      <c r="H190" s="116" t="str">
        <f t="shared" si="23"/>
        <v>-</v>
      </c>
      <c r="I190" s="115">
        <v>41</v>
      </c>
      <c r="J190" s="116">
        <f t="shared" si="23"/>
        <v>0.5185185185185186</v>
      </c>
      <c r="K190" s="115">
        <v>29</v>
      </c>
      <c r="L190" s="116">
        <f t="shared" si="23"/>
        <v>-0.29268292682926833</v>
      </c>
      <c r="M190" s="115">
        <v>7</v>
      </c>
      <c r="N190" s="116">
        <f t="shared" si="24"/>
        <v>-0.75862068965517238</v>
      </c>
      <c r="O190" s="116">
        <f t="shared" si="25"/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23"/>
        <v>-1</v>
      </c>
      <c r="G191" s="115">
        <v>57</v>
      </c>
      <c r="H191" s="116" t="str">
        <f t="shared" si="23"/>
        <v>-</v>
      </c>
      <c r="I191" s="115">
        <v>51</v>
      </c>
      <c r="J191" s="116">
        <f t="shared" si="23"/>
        <v>-0.10526315789473684</v>
      </c>
      <c r="K191" s="115">
        <v>24</v>
      </c>
      <c r="L191" s="116">
        <f t="shared" si="23"/>
        <v>-0.52941176470588236</v>
      </c>
      <c r="M191" s="115">
        <v>5</v>
      </c>
      <c r="N191" s="116">
        <f t="shared" si="24"/>
        <v>-0.79166666666666663</v>
      </c>
      <c r="O191" s="116">
        <f t="shared" si="25"/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23"/>
        <v>-0.38461538461538458</v>
      </c>
      <c r="G192" s="115">
        <v>34</v>
      </c>
      <c r="H192" s="116">
        <f t="shared" si="23"/>
        <v>1.125</v>
      </c>
      <c r="I192" s="115">
        <v>48</v>
      </c>
      <c r="J192" s="116">
        <f t="shared" si="23"/>
        <v>0.41176470588235303</v>
      </c>
      <c r="K192" s="115">
        <v>57</v>
      </c>
      <c r="L192" s="116">
        <f t="shared" si="23"/>
        <v>0.1875</v>
      </c>
      <c r="M192" s="115">
        <v>40</v>
      </c>
      <c r="N192" s="116">
        <f t="shared" si="24"/>
        <v>-0.29824561403508776</v>
      </c>
      <c r="O192" s="116">
        <f t="shared" si="25"/>
        <v>0.53846153846153855</v>
      </c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23"/>
        <v>-0.74358974358974361</v>
      </c>
      <c r="G193" s="115">
        <v>21</v>
      </c>
      <c r="H193" s="116">
        <f t="shared" si="23"/>
        <v>1.1000000000000001</v>
      </c>
      <c r="I193" s="115">
        <v>54</v>
      </c>
      <c r="J193" s="116">
        <f t="shared" si="23"/>
        <v>1.5714285714285716</v>
      </c>
      <c r="K193" s="115">
        <v>18</v>
      </c>
      <c r="L193" s="116">
        <f t="shared" si="23"/>
        <v>-0.66666666666666674</v>
      </c>
      <c r="M193" s="115"/>
      <c r="N193" s="116"/>
      <c r="O193" s="116"/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23"/>
        <v>-0.90476190476190477</v>
      </c>
      <c r="G194" s="115">
        <v>71</v>
      </c>
      <c r="H194" s="116">
        <f t="shared" si="23"/>
        <v>16.75</v>
      </c>
      <c r="I194" s="115">
        <v>12</v>
      </c>
      <c r="J194" s="116">
        <f t="shared" si="23"/>
        <v>-0.83098591549295775</v>
      </c>
      <c r="K194" s="115">
        <v>75</v>
      </c>
      <c r="L194" s="116">
        <f t="shared" si="23"/>
        <v>5.25</v>
      </c>
      <c r="M194" s="115"/>
      <c r="N194" s="116"/>
      <c r="O194" s="116"/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23"/>
        <v>-0.9452054794520548</v>
      </c>
      <c r="G195" s="115">
        <v>133</v>
      </c>
      <c r="H195" s="116">
        <f t="shared" si="23"/>
        <v>32.25</v>
      </c>
      <c r="I195" s="115">
        <v>44</v>
      </c>
      <c r="J195" s="116">
        <f t="shared" si="23"/>
        <v>-0.66917293233082709</v>
      </c>
      <c r="K195" s="115">
        <v>69</v>
      </c>
      <c r="L195" s="116">
        <f t="shared" si="23"/>
        <v>0.56818181818181812</v>
      </c>
      <c r="M195" s="115"/>
      <c r="N195" s="116"/>
      <c r="O195" s="116"/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23"/>
        <v>-0.76</v>
      </c>
      <c r="G196" s="115">
        <v>53</v>
      </c>
      <c r="H196" s="116">
        <f t="shared" si="23"/>
        <v>7.8333333333333339</v>
      </c>
      <c r="I196" s="115">
        <v>63</v>
      </c>
      <c r="J196" s="116">
        <f t="shared" si="23"/>
        <v>0.18867924528301883</v>
      </c>
      <c r="K196" s="115">
        <v>92</v>
      </c>
      <c r="L196" s="116">
        <f t="shared" si="23"/>
        <v>0.46031746031746024</v>
      </c>
      <c r="M196" s="115"/>
      <c r="N196" s="116"/>
      <c r="O196" s="116"/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23"/>
        <v>-0.66618075801749277</v>
      </c>
      <c r="G197" s="118">
        <v>476</v>
      </c>
      <c r="H197" s="119">
        <f t="shared" si="23"/>
        <v>1.0786026200873362</v>
      </c>
      <c r="I197" s="118">
        <v>657</v>
      </c>
      <c r="J197" s="119">
        <f t="shared" si="23"/>
        <v>0.38025210084033612</v>
      </c>
      <c r="K197" s="118">
        <v>709</v>
      </c>
      <c r="L197" s="119">
        <f t="shared" si="23"/>
        <v>7.9147640791476404E-2</v>
      </c>
      <c r="M197" s="118">
        <v>439</v>
      </c>
      <c r="N197" s="119">
        <v>-3.5164835164835151E-2</v>
      </c>
      <c r="O197" s="119">
        <v>-0.13412228796844183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238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88" t="s">
        <v>123</v>
      </c>
      <c r="D204" s="289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90"/>
    </row>
    <row r="205" spans="2:16" ht="22.5" thickTop="1" thickBot="1" x14ac:dyDescent="0.3">
      <c r="B205" s="109"/>
      <c r="C205" s="291">
        <f>2019</f>
        <v>2019</v>
      </c>
      <c r="D205" s="292"/>
      <c r="E205" s="293">
        <v>2020</v>
      </c>
      <c r="F205" s="292"/>
      <c r="G205" s="293">
        <v>2021</v>
      </c>
      <c r="H205" s="292"/>
      <c r="I205" s="293">
        <v>2022</v>
      </c>
      <c r="J205" s="292"/>
      <c r="K205" s="293">
        <v>2023</v>
      </c>
      <c r="L205" s="292"/>
      <c r="M205" s="293">
        <v>2024</v>
      </c>
      <c r="N205" s="294"/>
      <c r="O205" s="295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26">IFERROR(E207/C207-1,"-")</f>
        <v>-0.40277777777777779</v>
      </c>
      <c r="G207" s="115">
        <v>14</v>
      </c>
      <c r="H207" s="116">
        <f t="shared" si="26"/>
        <v>-0.83720930232558133</v>
      </c>
      <c r="I207" s="115">
        <v>98</v>
      </c>
      <c r="J207" s="116">
        <f t="shared" si="26"/>
        <v>6</v>
      </c>
      <c r="K207" s="115">
        <v>80</v>
      </c>
      <c r="L207" s="116">
        <f t="shared" si="26"/>
        <v>-0.18367346938775508</v>
      </c>
      <c r="M207" s="115">
        <v>132</v>
      </c>
      <c r="N207" s="116">
        <f t="shared" ref="N207:N213" si="27">IFERROR(M207/K207-1,"-")</f>
        <v>0.64999999999999991</v>
      </c>
      <c r="O207" s="116">
        <f>M207/C207-1</f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26"/>
        <v>1.081967213114754</v>
      </c>
      <c r="G208" s="115">
        <v>3</v>
      </c>
      <c r="H208" s="116">
        <f t="shared" si="26"/>
        <v>-0.97637795275590555</v>
      </c>
      <c r="I208" s="115">
        <v>109</v>
      </c>
      <c r="J208" s="116">
        <f t="shared" si="26"/>
        <v>35.333333333333336</v>
      </c>
      <c r="K208" s="115">
        <v>75</v>
      </c>
      <c r="L208" s="116">
        <f t="shared" si="26"/>
        <v>-0.31192660550458717</v>
      </c>
      <c r="M208" s="115">
        <v>156</v>
      </c>
      <c r="N208" s="116">
        <f t="shared" si="27"/>
        <v>1.08</v>
      </c>
      <c r="O208" s="116">
        <f>IFERROR(M208/C208-1,"-")</f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26"/>
        <v>-0.94845360824742264</v>
      </c>
      <c r="G209" s="115">
        <v>7</v>
      </c>
      <c r="H209" s="116">
        <f t="shared" si="26"/>
        <v>0.39999999999999991</v>
      </c>
      <c r="I209" s="115">
        <v>66</v>
      </c>
      <c r="J209" s="116">
        <f t="shared" si="26"/>
        <v>8.4285714285714288</v>
      </c>
      <c r="K209" s="115">
        <v>92</v>
      </c>
      <c r="L209" s="116">
        <f t="shared" si="26"/>
        <v>0.39393939393939403</v>
      </c>
      <c r="M209" s="115">
        <v>133</v>
      </c>
      <c r="N209" s="116">
        <f t="shared" si="27"/>
        <v>0.44565217391304346</v>
      </c>
      <c r="O209" s="116">
        <f t="shared" ref="O209:O213" si="28">IFERROR(M209/C209-1,"-")</f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26"/>
        <v>-1</v>
      </c>
      <c r="G210" s="115">
        <v>9</v>
      </c>
      <c r="H210" s="116" t="str">
        <f t="shared" si="26"/>
        <v>-</v>
      </c>
      <c r="I210" s="115">
        <v>50</v>
      </c>
      <c r="J210" s="116">
        <f t="shared" si="26"/>
        <v>4.5555555555555554</v>
      </c>
      <c r="K210" s="115">
        <v>61</v>
      </c>
      <c r="L210" s="116">
        <f t="shared" si="26"/>
        <v>0.21999999999999997</v>
      </c>
      <c r="M210" s="115">
        <v>104</v>
      </c>
      <c r="N210" s="116">
        <f t="shared" si="27"/>
        <v>0.70491803278688514</v>
      </c>
      <c r="O210" s="116">
        <f t="shared" si="28"/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26"/>
        <v>-1</v>
      </c>
      <c r="G211" s="115">
        <v>22</v>
      </c>
      <c r="H211" s="116" t="str">
        <f t="shared" si="26"/>
        <v>-</v>
      </c>
      <c r="I211" s="115">
        <v>52</v>
      </c>
      <c r="J211" s="116">
        <f t="shared" si="26"/>
        <v>1.3636363636363638</v>
      </c>
      <c r="K211" s="115">
        <v>23</v>
      </c>
      <c r="L211" s="116">
        <f t="shared" si="26"/>
        <v>-0.55769230769230771</v>
      </c>
      <c r="M211" s="115">
        <v>12</v>
      </c>
      <c r="N211" s="116">
        <f t="shared" si="27"/>
        <v>-0.47826086956521741</v>
      </c>
      <c r="O211" s="116">
        <f t="shared" si="28"/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26"/>
        <v>-1</v>
      </c>
      <c r="G212" s="115">
        <v>24</v>
      </c>
      <c r="H212" s="116" t="str">
        <f t="shared" si="26"/>
        <v>-</v>
      </c>
      <c r="I212" s="115">
        <v>45</v>
      </c>
      <c r="J212" s="116">
        <f t="shared" si="26"/>
        <v>0.875</v>
      </c>
      <c r="K212" s="115">
        <v>30</v>
      </c>
      <c r="L212" s="116">
        <f t="shared" si="26"/>
        <v>-0.33333333333333337</v>
      </c>
      <c r="M212" s="115">
        <v>13</v>
      </c>
      <c r="N212" s="116">
        <f t="shared" si="27"/>
        <v>-0.56666666666666665</v>
      </c>
      <c r="O212" s="116">
        <f t="shared" si="28"/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26"/>
        <v>-1</v>
      </c>
      <c r="G213" s="115">
        <v>30</v>
      </c>
      <c r="H213" s="116" t="str">
        <f t="shared" si="26"/>
        <v>-</v>
      </c>
      <c r="I213" s="115">
        <v>71</v>
      </c>
      <c r="J213" s="116">
        <f t="shared" si="26"/>
        <v>1.3666666666666667</v>
      </c>
      <c r="K213" s="115">
        <v>39</v>
      </c>
      <c r="L213" s="116">
        <f t="shared" si="26"/>
        <v>-0.45070422535211263</v>
      </c>
      <c r="M213" s="115">
        <v>41</v>
      </c>
      <c r="N213" s="116">
        <f t="shared" si="27"/>
        <v>5.1282051282051322E-2</v>
      </c>
      <c r="O213" s="116">
        <f t="shared" si="28"/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26"/>
        <v>-0.609375</v>
      </c>
      <c r="G214" s="115">
        <v>39</v>
      </c>
      <c r="H214" s="116">
        <f t="shared" si="26"/>
        <v>0.56000000000000005</v>
      </c>
      <c r="I214" s="115">
        <v>67</v>
      </c>
      <c r="J214" s="116">
        <f t="shared" si="26"/>
        <v>0.71794871794871784</v>
      </c>
      <c r="K214" s="115">
        <v>25</v>
      </c>
      <c r="L214" s="116">
        <f t="shared" si="26"/>
        <v>-0.62686567164179108</v>
      </c>
      <c r="M214" s="115">
        <v>103</v>
      </c>
      <c r="N214" s="116">
        <f>IFERROR(M214/K214-1,"-")</f>
        <v>3.12</v>
      </c>
      <c r="O214" s="116">
        <f>IFERROR(M214/C214-1,"-")</f>
        <v>0.609375</v>
      </c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26"/>
        <v>-1</v>
      </c>
      <c r="G215" s="115">
        <v>48</v>
      </c>
      <c r="H215" s="116" t="str">
        <f t="shared" si="26"/>
        <v>-</v>
      </c>
      <c r="I215" s="115">
        <v>47</v>
      </c>
      <c r="J215" s="116">
        <f t="shared" si="26"/>
        <v>-2.083333333333337E-2</v>
      </c>
      <c r="K215" s="115">
        <v>36</v>
      </c>
      <c r="L215" s="116">
        <f t="shared" si="26"/>
        <v>-0.23404255319148937</v>
      </c>
      <c r="M215" s="115"/>
      <c r="N215" s="116"/>
      <c r="O215" s="116"/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26"/>
        <v>-0.93103448275862066</v>
      </c>
      <c r="G216" s="115">
        <v>55</v>
      </c>
      <c r="H216" s="116">
        <f t="shared" si="26"/>
        <v>12.75</v>
      </c>
      <c r="I216" s="115">
        <v>106</v>
      </c>
      <c r="J216" s="116">
        <f t="shared" si="26"/>
        <v>0.92727272727272725</v>
      </c>
      <c r="K216" s="115">
        <v>135</v>
      </c>
      <c r="L216" s="116">
        <f t="shared" si="26"/>
        <v>0.27358490566037741</v>
      </c>
      <c r="M216" s="115"/>
      <c r="N216" s="116"/>
      <c r="O216" s="116"/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26"/>
        <v>-0.9555555555555556</v>
      </c>
      <c r="G217" s="115">
        <v>62</v>
      </c>
      <c r="H217" s="116">
        <f t="shared" si="26"/>
        <v>30</v>
      </c>
      <c r="I217" s="115">
        <v>95</v>
      </c>
      <c r="J217" s="116">
        <f t="shared" si="26"/>
        <v>0.532258064516129</v>
      </c>
      <c r="K217" s="115">
        <v>145</v>
      </c>
      <c r="L217" s="116">
        <f t="shared" si="26"/>
        <v>0.52631578947368429</v>
      </c>
      <c r="M217" s="115"/>
      <c r="N217" s="116"/>
      <c r="O217" s="116"/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26"/>
        <v>-0.5</v>
      </c>
      <c r="G218" s="115">
        <v>64</v>
      </c>
      <c r="H218" s="116">
        <f t="shared" si="26"/>
        <v>1.7826086956521738</v>
      </c>
      <c r="I218" s="115">
        <v>62</v>
      </c>
      <c r="J218" s="116">
        <f t="shared" si="26"/>
        <v>-3.125E-2</v>
      </c>
      <c r="K218" s="115">
        <v>91</v>
      </c>
      <c r="L218" s="116">
        <f t="shared" si="26"/>
        <v>0.467741935483871</v>
      </c>
      <c r="M218" s="115"/>
      <c r="N218" s="116"/>
      <c r="O218" s="116"/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26"/>
        <v>-0.61149110807113538</v>
      </c>
      <c r="G219" s="118">
        <v>377</v>
      </c>
      <c r="H219" s="119">
        <f t="shared" si="26"/>
        <v>0.32746478873239426</v>
      </c>
      <c r="I219" s="118">
        <v>868</v>
      </c>
      <c r="J219" s="119">
        <f t="shared" si="26"/>
        <v>1.3023872679045092</v>
      </c>
      <c r="K219" s="118">
        <v>832</v>
      </c>
      <c r="L219" s="119">
        <f t="shared" si="26"/>
        <v>-4.1474654377880227E-2</v>
      </c>
      <c r="M219" s="118">
        <v>694</v>
      </c>
      <c r="N219" s="119">
        <v>0.63294117647058834</v>
      </c>
      <c r="O219" s="119">
        <v>0.27808471454880301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237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88" t="s">
        <v>119</v>
      </c>
      <c r="D226" s="289"/>
      <c r="E226" s="289"/>
      <c r="F226" s="289"/>
      <c r="G226" s="289"/>
      <c r="H226" s="289"/>
      <c r="I226" s="289"/>
      <c r="J226" s="289"/>
      <c r="K226" s="289"/>
      <c r="L226" s="289"/>
      <c r="M226" s="289"/>
      <c r="N226" s="289"/>
      <c r="O226" s="290"/>
    </row>
    <row r="227" spans="2:16" ht="22.5" thickTop="1" thickBot="1" x14ac:dyDescent="0.3">
      <c r="B227" s="109"/>
      <c r="C227" s="291">
        <f>2019</f>
        <v>2019</v>
      </c>
      <c r="D227" s="292"/>
      <c r="E227" s="293">
        <v>2020</v>
      </c>
      <c r="F227" s="292"/>
      <c r="G227" s="293">
        <v>2021</v>
      </c>
      <c r="H227" s="292"/>
      <c r="I227" s="293">
        <v>2022</v>
      </c>
      <c r="J227" s="292"/>
      <c r="K227" s="293">
        <v>2023</v>
      </c>
      <c r="L227" s="292"/>
      <c r="M227" s="293">
        <v>2024</v>
      </c>
      <c r="N227" s="294"/>
      <c r="O227" s="295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29">IFERROR(E229/C229-1,"-")</f>
        <v>-0.23076923076923073</v>
      </c>
      <c r="G229" s="115">
        <v>18</v>
      </c>
      <c r="H229" s="116">
        <f t="shared" si="29"/>
        <v>-0.74285714285714288</v>
      </c>
      <c r="I229" s="115">
        <v>89</v>
      </c>
      <c r="J229" s="116">
        <f t="shared" si="29"/>
        <v>3.9444444444444446</v>
      </c>
      <c r="K229" s="115">
        <v>76</v>
      </c>
      <c r="L229" s="116">
        <f t="shared" si="29"/>
        <v>-0.1460674157303371</v>
      </c>
      <c r="M229" s="115">
        <v>165</v>
      </c>
      <c r="N229" s="116">
        <f t="shared" ref="N229:N235" si="30">IFERROR(M229/K229-1,"-")</f>
        <v>1.1710526315789473</v>
      </c>
      <c r="O229" s="116">
        <f>M229/C229-1</f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29"/>
        <v>-7.9646017699115057E-2</v>
      </c>
      <c r="G230" s="115">
        <v>3</v>
      </c>
      <c r="H230" s="116">
        <f t="shared" si="29"/>
        <v>-0.97115384615384615</v>
      </c>
      <c r="I230" s="115">
        <v>106</v>
      </c>
      <c r="J230" s="116">
        <f t="shared" si="29"/>
        <v>34.333333333333336</v>
      </c>
      <c r="K230" s="115">
        <v>66</v>
      </c>
      <c r="L230" s="116">
        <f t="shared" si="29"/>
        <v>-0.37735849056603776</v>
      </c>
      <c r="M230" s="115">
        <v>88</v>
      </c>
      <c r="N230" s="116">
        <f t="shared" si="30"/>
        <v>0.33333333333333326</v>
      </c>
      <c r="O230" s="116">
        <f>IFERROR(M230/C230-1,"-")</f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29"/>
        <v>-0.83116883116883122</v>
      </c>
      <c r="G231" s="115">
        <v>17</v>
      </c>
      <c r="H231" s="116">
        <f t="shared" si="29"/>
        <v>0.30769230769230771</v>
      </c>
      <c r="I231" s="115">
        <v>58</v>
      </c>
      <c r="J231" s="116">
        <f t="shared" si="29"/>
        <v>2.4117647058823528</v>
      </c>
      <c r="K231" s="115">
        <v>95</v>
      </c>
      <c r="L231" s="116">
        <f t="shared" si="29"/>
        <v>0.63793103448275867</v>
      </c>
      <c r="M231" s="115">
        <v>82</v>
      </c>
      <c r="N231" s="116">
        <f t="shared" si="30"/>
        <v>-0.13684210526315788</v>
      </c>
      <c r="O231" s="116">
        <f t="shared" ref="O231:O235" si="31">IFERROR(M231/C231-1,"-")</f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29"/>
        <v>-1</v>
      </c>
      <c r="G232" s="115">
        <v>9</v>
      </c>
      <c r="H232" s="116" t="str">
        <f t="shared" si="29"/>
        <v>-</v>
      </c>
      <c r="I232" s="115">
        <v>71</v>
      </c>
      <c r="J232" s="116">
        <f t="shared" si="29"/>
        <v>6.8888888888888893</v>
      </c>
      <c r="K232" s="115">
        <v>67</v>
      </c>
      <c r="L232" s="116">
        <f t="shared" si="29"/>
        <v>-5.633802816901412E-2</v>
      </c>
      <c r="M232" s="115">
        <v>45</v>
      </c>
      <c r="N232" s="116">
        <f t="shared" si="30"/>
        <v>-0.32835820895522383</v>
      </c>
      <c r="O232" s="116">
        <f t="shared" si="31"/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29"/>
        <v>-1</v>
      </c>
      <c r="G233" s="115">
        <v>33</v>
      </c>
      <c r="H233" s="116" t="str">
        <f t="shared" si="29"/>
        <v>-</v>
      </c>
      <c r="I233" s="115">
        <v>20</v>
      </c>
      <c r="J233" s="116">
        <f t="shared" si="29"/>
        <v>-0.39393939393939392</v>
      </c>
      <c r="K233" s="115">
        <v>41</v>
      </c>
      <c r="L233" s="116">
        <f t="shared" si="29"/>
        <v>1.0499999999999998</v>
      </c>
      <c r="M233" s="115">
        <v>7</v>
      </c>
      <c r="N233" s="116">
        <f t="shared" si="30"/>
        <v>-0.82926829268292679</v>
      </c>
      <c r="O233" s="116">
        <f t="shared" si="31"/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29"/>
        <v>-1</v>
      </c>
      <c r="G234" s="115">
        <v>27</v>
      </c>
      <c r="H234" s="116" t="str">
        <f t="shared" si="29"/>
        <v>-</v>
      </c>
      <c r="I234" s="115">
        <v>41</v>
      </c>
      <c r="J234" s="116">
        <f t="shared" si="29"/>
        <v>0.5185185185185186</v>
      </c>
      <c r="K234" s="115">
        <v>29</v>
      </c>
      <c r="L234" s="116">
        <f t="shared" si="29"/>
        <v>-0.29268292682926833</v>
      </c>
      <c r="M234" s="115">
        <v>7</v>
      </c>
      <c r="N234" s="116">
        <f t="shared" si="30"/>
        <v>-0.75862068965517238</v>
      </c>
      <c r="O234" s="116">
        <f t="shared" si="31"/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29"/>
        <v>-1</v>
      </c>
      <c r="G235" s="115">
        <v>57</v>
      </c>
      <c r="H235" s="116" t="str">
        <f t="shared" si="29"/>
        <v>-</v>
      </c>
      <c r="I235" s="115">
        <v>51</v>
      </c>
      <c r="J235" s="116">
        <f t="shared" si="29"/>
        <v>-0.10526315789473684</v>
      </c>
      <c r="K235" s="115">
        <v>24</v>
      </c>
      <c r="L235" s="116">
        <f t="shared" si="29"/>
        <v>-0.52941176470588236</v>
      </c>
      <c r="M235" s="115">
        <v>5</v>
      </c>
      <c r="N235" s="116">
        <f t="shared" si="30"/>
        <v>-0.79166666666666663</v>
      </c>
      <c r="O235" s="116">
        <f t="shared" si="31"/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29"/>
        <v>-0.38461538461538458</v>
      </c>
      <c r="G236" s="115">
        <v>34</v>
      </c>
      <c r="H236" s="116">
        <f t="shared" si="29"/>
        <v>1.125</v>
      </c>
      <c r="I236" s="115">
        <v>48</v>
      </c>
      <c r="J236" s="116">
        <f t="shared" si="29"/>
        <v>0.41176470588235303</v>
      </c>
      <c r="K236" s="115">
        <v>57</v>
      </c>
      <c r="L236" s="116">
        <f t="shared" si="29"/>
        <v>0.1875</v>
      </c>
      <c r="M236" s="115">
        <v>40</v>
      </c>
      <c r="N236" s="116">
        <f>IFERROR(M236/K236-1,"-")</f>
        <v>-0.29824561403508776</v>
      </c>
      <c r="O236" s="116">
        <f>IFERROR(M236/C236-1,"-")</f>
        <v>0.53846153846153855</v>
      </c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29"/>
        <v>-0.74358974358974361</v>
      </c>
      <c r="G237" s="115">
        <v>21</v>
      </c>
      <c r="H237" s="116">
        <f t="shared" si="29"/>
        <v>1.1000000000000001</v>
      </c>
      <c r="I237" s="115">
        <v>54</v>
      </c>
      <c r="J237" s="116">
        <f t="shared" si="29"/>
        <v>1.5714285714285716</v>
      </c>
      <c r="K237" s="115">
        <v>18</v>
      </c>
      <c r="L237" s="116">
        <f t="shared" si="29"/>
        <v>-0.66666666666666674</v>
      </c>
      <c r="M237" s="115"/>
      <c r="N237" s="116"/>
      <c r="O237" s="116"/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29"/>
        <v>-0.90476190476190477</v>
      </c>
      <c r="G238" s="115">
        <v>71</v>
      </c>
      <c r="H238" s="116">
        <f t="shared" si="29"/>
        <v>16.75</v>
      </c>
      <c r="I238" s="115">
        <v>12</v>
      </c>
      <c r="J238" s="116">
        <f t="shared" si="29"/>
        <v>-0.83098591549295775</v>
      </c>
      <c r="K238" s="115">
        <v>75</v>
      </c>
      <c r="L238" s="116">
        <f t="shared" si="29"/>
        <v>5.25</v>
      </c>
      <c r="M238" s="115"/>
      <c r="N238" s="116"/>
      <c r="O238" s="116"/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29"/>
        <v>-0.9452054794520548</v>
      </c>
      <c r="G239" s="115">
        <v>133</v>
      </c>
      <c r="H239" s="116">
        <f t="shared" si="29"/>
        <v>32.25</v>
      </c>
      <c r="I239" s="115">
        <v>44</v>
      </c>
      <c r="J239" s="116">
        <f t="shared" si="29"/>
        <v>-0.66917293233082709</v>
      </c>
      <c r="K239" s="115">
        <v>69</v>
      </c>
      <c r="L239" s="116">
        <f t="shared" si="29"/>
        <v>0.56818181818181812</v>
      </c>
      <c r="M239" s="115"/>
      <c r="N239" s="116"/>
      <c r="O239" s="116"/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29"/>
        <v>-0.76</v>
      </c>
      <c r="G240" s="115">
        <v>53</v>
      </c>
      <c r="H240" s="116">
        <f t="shared" si="29"/>
        <v>7.8333333333333339</v>
      </c>
      <c r="I240" s="115">
        <v>63</v>
      </c>
      <c r="J240" s="116">
        <f t="shared" si="29"/>
        <v>0.18867924528301883</v>
      </c>
      <c r="K240" s="115">
        <v>92</v>
      </c>
      <c r="L240" s="116">
        <f t="shared" si="29"/>
        <v>0.46031746031746024</v>
      </c>
      <c r="M240" s="115"/>
      <c r="N240" s="116"/>
      <c r="O240" s="116"/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29"/>
        <v>-0.66618075801749277</v>
      </c>
      <c r="G241" s="118">
        <v>476</v>
      </c>
      <c r="H241" s="119">
        <f t="shared" si="29"/>
        <v>1.0786026200873362</v>
      </c>
      <c r="I241" s="118">
        <v>657</v>
      </c>
      <c r="J241" s="119">
        <f t="shared" si="29"/>
        <v>0.38025210084033612</v>
      </c>
      <c r="K241" s="118">
        <v>709</v>
      </c>
      <c r="L241" s="119">
        <f t="shared" si="29"/>
        <v>7.9147640791476404E-2</v>
      </c>
      <c r="M241" s="118">
        <v>439</v>
      </c>
      <c r="N241" s="119">
        <v>-3.5164835164835151E-2</v>
      </c>
      <c r="O241" s="119">
        <v>-0.13412228796844183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239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88" t="s">
        <v>128</v>
      </c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90"/>
    </row>
    <row r="249" spans="2:16" ht="22.5" thickTop="1" thickBot="1" x14ac:dyDescent="0.3">
      <c r="B249" s="109"/>
      <c r="C249" s="291">
        <f>2019</f>
        <v>2019</v>
      </c>
      <c r="D249" s="292"/>
      <c r="E249" s="293">
        <v>2020</v>
      </c>
      <c r="F249" s="292"/>
      <c r="G249" s="293">
        <v>2021</v>
      </c>
      <c r="H249" s="292"/>
      <c r="I249" s="293">
        <v>2022</v>
      </c>
      <c r="J249" s="292"/>
      <c r="K249" s="293">
        <v>2023</v>
      </c>
      <c r="L249" s="292"/>
      <c r="M249" s="293">
        <v>2024</v>
      </c>
      <c r="N249" s="294"/>
      <c r="O249" s="295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32">IFERROR(E251/C251-1,"-")</f>
        <v>-0.13684210526315788</v>
      </c>
      <c r="G251" s="115">
        <v>3</v>
      </c>
      <c r="H251" s="116">
        <f t="shared" si="32"/>
        <v>-0.96341463414634143</v>
      </c>
      <c r="I251" s="115">
        <v>13</v>
      </c>
      <c r="J251" s="116">
        <f t="shared" si="32"/>
        <v>3.333333333333333</v>
      </c>
      <c r="K251" s="115">
        <v>52</v>
      </c>
      <c r="L251" s="116">
        <f t="shared" si="32"/>
        <v>3</v>
      </c>
      <c r="M251" s="115">
        <v>31</v>
      </c>
      <c r="N251" s="116">
        <f t="shared" ref="N251:N257" si="33">IFERROR(M251/K251-1,"-")</f>
        <v>-0.40384615384615385</v>
      </c>
      <c r="O251" s="116">
        <f>M251/C251-1</f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32"/>
        <v>0.10714285714285721</v>
      </c>
      <c r="G252" s="115">
        <v>0</v>
      </c>
      <c r="H252" s="116">
        <f t="shared" si="32"/>
        <v>-1</v>
      </c>
      <c r="I252" s="115">
        <v>11</v>
      </c>
      <c r="J252" s="116" t="str">
        <f t="shared" si="32"/>
        <v>-</v>
      </c>
      <c r="K252" s="115">
        <v>47</v>
      </c>
      <c r="L252" s="116">
        <f t="shared" si="32"/>
        <v>3.2727272727272725</v>
      </c>
      <c r="M252" s="115">
        <v>26</v>
      </c>
      <c r="N252" s="116">
        <f t="shared" si="33"/>
        <v>-0.44680851063829785</v>
      </c>
      <c r="O252" s="116">
        <f>IFERROR(M252/C252-1,"-")</f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32"/>
        <v>-0.2068965517241379</v>
      </c>
      <c r="G253" s="115">
        <v>8</v>
      </c>
      <c r="H253" s="116">
        <f t="shared" si="32"/>
        <v>-0.65217391304347827</v>
      </c>
      <c r="I253" s="115">
        <v>15</v>
      </c>
      <c r="J253" s="116">
        <f t="shared" si="32"/>
        <v>0.875</v>
      </c>
      <c r="K253" s="115">
        <v>32</v>
      </c>
      <c r="L253" s="116">
        <f t="shared" si="32"/>
        <v>1.1333333333333333</v>
      </c>
      <c r="M253" s="115">
        <v>19</v>
      </c>
      <c r="N253" s="116">
        <f t="shared" si="33"/>
        <v>-0.40625</v>
      </c>
      <c r="O253" s="116">
        <f t="shared" ref="O253:O257" si="34">IFERROR(M253/C253-1,"-")</f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32"/>
        <v>-1</v>
      </c>
      <c r="G254" s="115">
        <v>6</v>
      </c>
      <c r="H254" s="116" t="str">
        <f t="shared" si="32"/>
        <v>-</v>
      </c>
      <c r="I254" s="115">
        <v>3</v>
      </c>
      <c r="J254" s="116">
        <f t="shared" si="32"/>
        <v>-0.5</v>
      </c>
      <c r="K254" s="115">
        <v>14</v>
      </c>
      <c r="L254" s="116">
        <f t="shared" si="32"/>
        <v>3.666666666666667</v>
      </c>
      <c r="M254" s="115">
        <v>2</v>
      </c>
      <c r="N254" s="116">
        <f t="shared" si="33"/>
        <v>-0.85714285714285721</v>
      </c>
      <c r="O254" s="116">
        <f t="shared" si="34"/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32"/>
        <v>-1</v>
      </c>
      <c r="G255" s="115">
        <v>5</v>
      </c>
      <c r="H255" s="116" t="str">
        <f t="shared" si="32"/>
        <v>-</v>
      </c>
      <c r="I255" s="115">
        <v>2</v>
      </c>
      <c r="J255" s="116">
        <f t="shared" si="32"/>
        <v>-0.6</v>
      </c>
      <c r="K255" s="115">
        <v>4</v>
      </c>
      <c r="L255" s="116">
        <f t="shared" si="32"/>
        <v>1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32"/>
        <v>-1</v>
      </c>
      <c r="G256" s="115">
        <v>7</v>
      </c>
      <c r="H256" s="116" t="str">
        <f t="shared" si="32"/>
        <v>-</v>
      </c>
      <c r="I256" s="115">
        <v>0</v>
      </c>
      <c r="J256" s="116">
        <f t="shared" si="32"/>
        <v>-1</v>
      </c>
      <c r="K256" s="115">
        <v>4</v>
      </c>
      <c r="L256" s="116" t="str">
        <f t="shared" si="32"/>
        <v>-</v>
      </c>
      <c r="M256" s="115">
        <v>0</v>
      </c>
      <c r="N256" s="116">
        <f t="shared" si="33"/>
        <v>-1</v>
      </c>
      <c r="O256" s="116">
        <f t="shared" si="34"/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32"/>
        <v>-1</v>
      </c>
      <c r="G257" s="115">
        <v>10</v>
      </c>
      <c r="H257" s="116" t="str">
        <f t="shared" si="32"/>
        <v>-</v>
      </c>
      <c r="I257" s="115">
        <v>13</v>
      </c>
      <c r="J257" s="116">
        <f t="shared" si="32"/>
        <v>0.30000000000000004</v>
      </c>
      <c r="K257" s="115">
        <v>3</v>
      </c>
      <c r="L257" s="116">
        <f t="shared" si="32"/>
        <v>-0.76923076923076916</v>
      </c>
      <c r="M257" s="115">
        <v>6</v>
      </c>
      <c r="N257" s="116">
        <f t="shared" si="33"/>
        <v>1</v>
      </c>
      <c r="O257" s="116">
        <f t="shared" si="34"/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32"/>
        <v>-1</v>
      </c>
      <c r="G258" s="115">
        <v>3</v>
      </c>
      <c r="H258" s="116" t="str">
        <f t="shared" si="32"/>
        <v>-</v>
      </c>
      <c r="I258" s="115">
        <v>5</v>
      </c>
      <c r="J258" s="116">
        <f t="shared" si="32"/>
        <v>0.66666666666666674</v>
      </c>
      <c r="K258" s="115">
        <v>5</v>
      </c>
      <c r="L258" s="116">
        <f t="shared" si="32"/>
        <v>0</v>
      </c>
      <c r="M258" s="115">
        <v>8</v>
      </c>
      <c r="N258" s="116">
        <f>IFERROR(M258/K258-1,"-")</f>
        <v>0.60000000000000009</v>
      </c>
      <c r="O258" s="116">
        <f>IFERROR(M258/C258-1,"-")</f>
        <v>-0.33333333333333337</v>
      </c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32"/>
        <v>-</v>
      </c>
      <c r="G259" s="115">
        <v>0</v>
      </c>
      <c r="H259" s="116" t="str">
        <f t="shared" si="32"/>
        <v>-</v>
      </c>
      <c r="I259" s="115">
        <v>0</v>
      </c>
      <c r="J259" s="116" t="str">
        <f t="shared" si="32"/>
        <v>-</v>
      </c>
      <c r="K259" s="115">
        <v>6</v>
      </c>
      <c r="L259" s="116" t="str">
        <f t="shared" si="32"/>
        <v>-</v>
      </c>
      <c r="M259" s="115"/>
      <c r="N259" s="116"/>
      <c r="O259" s="116"/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32"/>
        <v>-1</v>
      </c>
      <c r="G260" s="115">
        <v>5</v>
      </c>
      <c r="H260" s="116" t="str">
        <f t="shared" si="32"/>
        <v>-</v>
      </c>
      <c r="I260" s="115">
        <v>8</v>
      </c>
      <c r="J260" s="116">
        <f t="shared" si="32"/>
        <v>0.60000000000000009</v>
      </c>
      <c r="K260" s="115">
        <v>17</v>
      </c>
      <c r="L260" s="116">
        <f t="shared" si="32"/>
        <v>1.125</v>
      </c>
      <c r="M260" s="115"/>
      <c r="N260" s="116"/>
      <c r="O260" s="116"/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32"/>
        <v>-1</v>
      </c>
      <c r="G261" s="115">
        <v>30</v>
      </c>
      <c r="H261" s="116" t="str">
        <f t="shared" si="32"/>
        <v>-</v>
      </c>
      <c r="I261" s="115">
        <v>21</v>
      </c>
      <c r="J261" s="116">
        <f t="shared" si="32"/>
        <v>-0.30000000000000004</v>
      </c>
      <c r="K261" s="115">
        <v>15</v>
      </c>
      <c r="L261" s="116">
        <f t="shared" si="32"/>
        <v>-0.2857142857142857</v>
      </c>
      <c r="M261" s="115"/>
      <c r="N261" s="116"/>
      <c r="O261" s="116"/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32"/>
        <v>-1</v>
      </c>
      <c r="G262" s="115">
        <v>21</v>
      </c>
      <c r="H262" s="116" t="str">
        <f t="shared" si="32"/>
        <v>-</v>
      </c>
      <c r="I262" s="115">
        <v>45</v>
      </c>
      <c r="J262" s="116">
        <f t="shared" si="32"/>
        <v>1.1428571428571428</v>
      </c>
      <c r="K262" s="115">
        <v>44</v>
      </c>
      <c r="L262" s="116">
        <f t="shared" si="32"/>
        <v>-2.2222222222222254E-2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32"/>
        <v>-0.51601423487544484</v>
      </c>
      <c r="G263" s="118">
        <v>98</v>
      </c>
      <c r="H263" s="119">
        <f t="shared" si="32"/>
        <v>-0.27941176470588236</v>
      </c>
      <c r="I263" s="118">
        <v>136</v>
      </c>
      <c r="J263" s="119">
        <f t="shared" si="32"/>
        <v>0.38775510204081631</v>
      </c>
      <c r="K263" s="118">
        <v>243</v>
      </c>
      <c r="L263" s="119">
        <f t="shared" si="32"/>
        <v>0.78676470588235303</v>
      </c>
      <c r="M263" s="118">
        <v>92</v>
      </c>
      <c r="N263" s="119">
        <v>-0.4285714285714286</v>
      </c>
      <c r="O263" s="119">
        <v>-0.49450549450549453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240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88" t="s">
        <v>131</v>
      </c>
      <c r="D270" s="289"/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90"/>
    </row>
    <row r="271" spans="2:16" ht="22.5" thickTop="1" thickBot="1" x14ac:dyDescent="0.3">
      <c r="B271" s="109"/>
      <c r="C271" s="291">
        <f>2019</f>
        <v>2019</v>
      </c>
      <c r="D271" s="292"/>
      <c r="E271" s="293">
        <v>2020</v>
      </c>
      <c r="F271" s="292"/>
      <c r="G271" s="293">
        <v>2021</v>
      </c>
      <c r="H271" s="292"/>
      <c r="I271" s="293">
        <v>2022</v>
      </c>
      <c r="J271" s="292"/>
      <c r="K271" s="293">
        <v>2023</v>
      </c>
      <c r="L271" s="292"/>
      <c r="M271" s="293">
        <v>2024</v>
      </c>
      <c r="N271" s="294"/>
      <c r="O271" s="295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35">IFERROR(E273/C273-1,"-")</f>
        <v>-0.18367346938775508</v>
      </c>
      <c r="G273" s="115">
        <v>2</v>
      </c>
      <c r="H273" s="116">
        <f t="shared" si="35"/>
        <v>-0.98333333333333328</v>
      </c>
      <c r="I273" s="115">
        <v>29</v>
      </c>
      <c r="J273" s="116">
        <f t="shared" si="35"/>
        <v>13.5</v>
      </c>
      <c r="K273" s="115">
        <v>48</v>
      </c>
      <c r="L273" s="116">
        <f t="shared" si="35"/>
        <v>0.65517241379310343</v>
      </c>
      <c r="M273" s="115">
        <v>15</v>
      </c>
      <c r="N273" s="116">
        <f t="shared" ref="N273:N279" si="36">IFERROR(M273/K273-1,"-")</f>
        <v>-0.6875</v>
      </c>
      <c r="O273" s="116">
        <f>M273/C273-1</f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35"/>
        <v>0.34693877551020402</v>
      </c>
      <c r="G274" s="115">
        <v>0</v>
      </c>
      <c r="H274" s="116">
        <f t="shared" si="35"/>
        <v>-1</v>
      </c>
      <c r="I274" s="115">
        <v>39</v>
      </c>
      <c r="J274" s="116" t="str">
        <f t="shared" si="35"/>
        <v>-</v>
      </c>
      <c r="K274" s="115">
        <v>47</v>
      </c>
      <c r="L274" s="116">
        <f t="shared" si="35"/>
        <v>0.20512820512820507</v>
      </c>
      <c r="M274" s="115">
        <v>46</v>
      </c>
      <c r="N274" s="116">
        <f t="shared" si="36"/>
        <v>-2.1276595744680882E-2</v>
      </c>
      <c r="O274" s="116">
        <f>IFERROR(M274/C274-1,"-")</f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35"/>
        <v>-0.4</v>
      </c>
      <c r="G275" s="115">
        <v>8</v>
      </c>
      <c r="H275" s="116">
        <f t="shared" si="35"/>
        <v>-0.46666666666666667</v>
      </c>
      <c r="I275" s="115">
        <v>11</v>
      </c>
      <c r="J275" s="116">
        <f t="shared" si="35"/>
        <v>0.375</v>
      </c>
      <c r="K275" s="115">
        <v>24</v>
      </c>
      <c r="L275" s="116">
        <f t="shared" si="35"/>
        <v>1.1818181818181817</v>
      </c>
      <c r="M275" s="115">
        <v>16</v>
      </c>
      <c r="N275" s="116">
        <f t="shared" si="36"/>
        <v>-0.33333333333333337</v>
      </c>
      <c r="O275" s="116">
        <f t="shared" ref="O275:O279" si="37">IFERROR(M275/C275-1,"-")</f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35"/>
        <v>-1</v>
      </c>
      <c r="G276" s="115">
        <v>3</v>
      </c>
      <c r="H276" s="116" t="str">
        <f t="shared" si="35"/>
        <v>-</v>
      </c>
      <c r="I276" s="115">
        <v>7</v>
      </c>
      <c r="J276" s="116">
        <f t="shared" si="35"/>
        <v>1.3333333333333335</v>
      </c>
      <c r="K276" s="115">
        <v>13</v>
      </c>
      <c r="L276" s="116">
        <f t="shared" si="35"/>
        <v>0.85714285714285721</v>
      </c>
      <c r="M276" s="115">
        <v>8</v>
      </c>
      <c r="N276" s="116">
        <f t="shared" si="36"/>
        <v>-0.38461538461538458</v>
      </c>
      <c r="O276" s="116">
        <f t="shared" si="37"/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35"/>
        <v>-1</v>
      </c>
      <c r="G277" s="115">
        <v>1</v>
      </c>
      <c r="H277" s="116" t="str">
        <f t="shared" si="35"/>
        <v>-</v>
      </c>
      <c r="I277" s="115">
        <v>2</v>
      </c>
      <c r="J277" s="116">
        <f t="shared" si="35"/>
        <v>1</v>
      </c>
      <c r="K277" s="115">
        <v>1</v>
      </c>
      <c r="L277" s="116">
        <f t="shared" si="35"/>
        <v>-0.5</v>
      </c>
      <c r="M277" s="115">
        <v>0</v>
      </c>
      <c r="N277" s="116">
        <f t="shared" si="36"/>
        <v>-1</v>
      </c>
      <c r="O277" s="116">
        <f t="shared" si="37"/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35"/>
        <v>-1</v>
      </c>
      <c r="G278" s="115">
        <v>0</v>
      </c>
      <c r="H278" s="116" t="str">
        <f t="shared" si="35"/>
        <v>-</v>
      </c>
      <c r="I278" s="115">
        <v>1</v>
      </c>
      <c r="J278" s="116" t="str">
        <f t="shared" si="35"/>
        <v>-</v>
      </c>
      <c r="K278" s="115">
        <v>5</v>
      </c>
      <c r="L278" s="116">
        <f t="shared" si="35"/>
        <v>4</v>
      </c>
      <c r="M278" s="115">
        <v>1</v>
      </c>
      <c r="N278" s="116">
        <f t="shared" si="36"/>
        <v>-0.8</v>
      </c>
      <c r="O278" s="116">
        <f t="shared" si="37"/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35"/>
        <v>-1</v>
      </c>
      <c r="G279" s="115">
        <v>3</v>
      </c>
      <c r="H279" s="116" t="str">
        <f t="shared" si="35"/>
        <v>-</v>
      </c>
      <c r="I279" s="115">
        <v>6</v>
      </c>
      <c r="J279" s="116">
        <f t="shared" si="35"/>
        <v>1</v>
      </c>
      <c r="K279" s="115">
        <v>0</v>
      </c>
      <c r="L279" s="116">
        <f t="shared" si="35"/>
        <v>-1</v>
      </c>
      <c r="M279" s="115">
        <v>0</v>
      </c>
      <c r="N279" s="116" t="str">
        <f t="shared" si="36"/>
        <v>-</v>
      </c>
      <c r="O279" s="116">
        <f t="shared" si="37"/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35"/>
        <v>-1</v>
      </c>
      <c r="G280" s="115">
        <v>4</v>
      </c>
      <c r="H280" s="116" t="str">
        <f t="shared" si="35"/>
        <v>-</v>
      </c>
      <c r="I280" s="115">
        <v>2</v>
      </c>
      <c r="J280" s="116">
        <f t="shared" si="35"/>
        <v>-0.5</v>
      </c>
      <c r="K280" s="115">
        <v>2</v>
      </c>
      <c r="L280" s="116">
        <f t="shared" si="35"/>
        <v>0</v>
      </c>
      <c r="M280" s="115">
        <v>6</v>
      </c>
      <c r="N280" s="116">
        <f>IFERROR(M280/K280-1,"-")</f>
        <v>2</v>
      </c>
      <c r="O280" s="116">
        <f>IFERROR(M280/C280-1,"-")</f>
        <v>-0.45454545454545459</v>
      </c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35"/>
        <v>-1</v>
      </c>
      <c r="G281" s="115">
        <v>2</v>
      </c>
      <c r="H281" s="116" t="str">
        <f t="shared" si="35"/>
        <v>-</v>
      </c>
      <c r="I281" s="115">
        <v>0</v>
      </c>
      <c r="J281" s="116">
        <f t="shared" si="35"/>
        <v>-1</v>
      </c>
      <c r="K281" s="115">
        <v>0</v>
      </c>
      <c r="L281" s="116" t="str">
        <f t="shared" si="35"/>
        <v>-</v>
      </c>
      <c r="M281" s="115"/>
      <c r="N281" s="116"/>
      <c r="O281" s="116"/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35"/>
        <v>-0.7</v>
      </c>
      <c r="G282" s="115">
        <v>19</v>
      </c>
      <c r="H282" s="116">
        <f t="shared" si="35"/>
        <v>2.1666666666666665</v>
      </c>
      <c r="I282" s="115">
        <v>13</v>
      </c>
      <c r="J282" s="116">
        <f t="shared" si="35"/>
        <v>-0.31578947368421051</v>
      </c>
      <c r="K282" s="115">
        <v>16</v>
      </c>
      <c r="L282" s="116">
        <f t="shared" si="35"/>
        <v>0.23076923076923084</v>
      </c>
      <c r="M282" s="115"/>
      <c r="N282" s="116"/>
      <c r="O282" s="116"/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35"/>
        <v>-0.984375</v>
      </c>
      <c r="G283" s="115">
        <v>27</v>
      </c>
      <c r="H283" s="116">
        <f t="shared" si="35"/>
        <v>12.5</v>
      </c>
      <c r="I283" s="115">
        <v>10</v>
      </c>
      <c r="J283" s="116">
        <f t="shared" si="35"/>
        <v>-0.62962962962962965</v>
      </c>
      <c r="K283" s="115">
        <v>12</v>
      </c>
      <c r="L283" s="116">
        <f t="shared" si="35"/>
        <v>0.19999999999999996</v>
      </c>
      <c r="M283" s="115"/>
      <c r="N283" s="116"/>
      <c r="O283" s="116"/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35"/>
        <v>-0.95714285714285718</v>
      </c>
      <c r="G284" s="115">
        <v>22</v>
      </c>
      <c r="H284" s="116">
        <f t="shared" si="35"/>
        <v>2.6666666666666665</v>
      </c>
      <c r="I284" s="115">
        <v>33</v>
      </c>
      <c r="J284" s="116">
        <f t="shared" si="35"/>
        <v>0.5</v>
      </c>
      <c r="K284" s="115">
        <v>27</v>
      </c>
      <c r="L284" s="116">
        <f t="shared" si="35"/>
        <v>-0.18181818181818177</v>
      </c>
      <c r="M284" s="115"/>
      <c r="N284" s="116"/>
      <c r="O284" s="116"/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35"/>
        <v>-0.63282571912013541</v>
      </c>
      <c r="G285" s="118">
        <v>91</v>
      </c>
      <c r="H285" s="119">
        <f t="shared" si="35"/>
        <v>-0.58064516129032251</v>
      </c>
      <c r="I285" s="118">
        <v>153</v>
      </c>
      <c r="J285" s="119">
        <f t="shared" si="35"/>
        <v>0.68131868131868134</v>
      </c>
      <c r="K285" s="118">
        <v>195</v>
      </c>
      <c r="L285" s="119">
        <f t="shared" si="35"/>
        <v>0.27450980392156854</v>
      </c>
      <c r="M285" s="118">
        <v>92</v>
      </c>
      <c r="N285" s="119">
        <v>-0.34285714285714286</v>
      </c>
      <c r="O285" s="119">
        <v>-0.68813559322033901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CF4BA-789B-468C-8CA0-0C619B3257C4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6" t="s">
        <v>229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88" t="s">
        <v>132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90"/>
    </row>
    <row r="7" spans="1:20" ht="22.5" thickTop="1" thickBot="1" x14ac:dyDescent="0.3">
      <c r="B7" s="109"/>
      <c r="C7" s="110">
        <v>2017</v>
      </c>
      <c r="D7" s="291">
        <v>2018</v>
      </c>
      <c r="E7" s="292"/>
      <c r="F7" s="291">
        <v>2019</v>
      </c>
      <c r="G7" s="292"/>
      <c r="H7" s="291">
        <v>2020</v>
      </c>
      <c r="I7" s="292"/>
      <c r="J7" s="291">
        <v>2021</v>
      </c>
      <c r="K7" s="292"/>
      <c r="L7" s="293">
        <v>2022</v>
      </c>
      <c r="M7" s="292"/>
      <c r="N7" s="293">
        <v>2023</v>
      </c>
      <c r="O7" s="294"/>
      <c r="P7" s="292"/>
      <c r="Q7" s="293">
        <v>2024</v>
      </c>
      <c r="R7" s="294"/>
      <c r="S7" s="295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241</v>
      </c>
      <c r="L8" s="113" t="s">
        <v>69</v>
      </c>
      <c r="M8" s="112" t="s">
        <v>136</v>
      </c>
      <c r="N8" s="113" t="s">
        <v>69</v>
      </c>
      <c r="O8" s="112" t="s">
        <v>242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227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227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227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227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>
        <v>3161</v>
      </c>
      <c r="R16" s="116">
        <f t="shared" si="5"/>
        <v>2.6298701298701266E-2</v>
      </c>
      <c r="S16" s="116">
        <f t="shared" si="6"/>
        <v>-9.8916761687571242E-2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 t="s">
        <v>227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 t="s">
        <v>227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 t="s">
        <v>227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 t="s">
        <v>227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28900</v>
      </c>
      <c r="R21" s="119">
        <v>-0.13280921802796619</v>
      </c>
      <c r="S21" s="119">
        <v>-3.2992036405005698E-2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548962-C5B2-4948-A89C-086B994E9BB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152C7FDE-E077-42A7-95A2-E6A16DBA05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F8E2E4-D0B4-49CB-81A7-843EE92B8B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2024-09-27T12:07:57Z</dcterms:created>
  <dcterms:modified xsi:type="dcterms:W3CDTF">2024-10-02T12:26:19Z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